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uki\Desktop\"/>
    </mc:Choice>
  </mc:AlternateContent>
  <bookViews>
    <workbookView xWindow="0" yWindow="0" windowWidth="28800" windowHeight="124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4" i="1"/>
  <c r="E42" i="1"/>
  <c r="D238" i="1"/>
  <c r="E238" i="1"/>
  <c r="F238" i="1"/>
  <c r="C238" i="1"/>
  <c r="I65" i="1" l="1"/>
  <c r="J147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99" i="1"/>
  <c r="O147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T147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C68" i="1" l="1"/>
  <c r="I62" i="1" l="1"/>
  <c r="J148" i="1" s="1"/>
  <c r="I64" i="1"/>
  <c r="T148" i="1" s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02" i="1"/>
  <c r="L106" i="1"/>
  <c r="L114" i="1"/>
  <c r="L122" i="1"/>
  <c r="L126" i="1"/>
  <c r="L130" i="1"/>
  <c r="L134" i="1"/>
  <c r="L142" i="1"/>
  <c r="L146" i="1"/>
  <c r="L103" i="1"/>
  <c r="L107" i="1"/>
  <c r="L111" i="1"/>
  <c r="L115" i="1"/>
  <c r="L119" i="1"/>
  <c r="L127" i="1"/>
  <c r="L131" i="1"/>
  <c r="L135" i="1"/>
  <c r="L139" i="1"/>
  <c r="L143" i="1"/>
  <c r="L100" i="1"/>
  <c r="L104" i="1"/>
  <c r="L112" i="1"/>
  <c r="L116" i="1"/>
  <c r="L120" i="1"/>
  <c r="L124" i="1"/>
  <c r="L128" i="1"/>
  <c r="L132" i="1"/>
  <c r="L136" i="1"/>
  <c r="L140" i="1"/>
  <c r="L144" i="1"/>
  <c r="Y148" i="1"/>
  <c r="I63" i="1"/>
  <c r="O148" i="1" s="1"/>
  <c r="I61" i="1"/>
  <c r="E148" i="1" s="1"/>
  <c r="E100" i="1" l="1"/>
  <c r="E104" i="1"/>
  <c r="E108" i="1"/>
  <c r="E112" i="1"/>
  <c r="E116" i="1"/>
  <c r="E120" i="1"/>
  <c r="E124" i="1"/>
  <c r="E128" i="1"/>
  <c r="E132" i="1"/>
  <c r="E136" i="1"/>
  <c r="E140" i="1"/>
  <c r="E144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7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Y101" i="1"/>
  <c r="AA101" i="1" s="1"/>
  <c r="Y105" i="1"/>
  <c r="AA105" i="1" s="1"/>
  <c r="Y109" i="1"/>
  <c r="AA109" i="1" s="1"/>
  <c r="Y113" i="1"/>
  <c r="Y117" i="1"/>
  <c r="AA117" i="1" s="1"/>
  <c r="Y121" i="1"/>
  <c r="Y125" i="1"/>
  <c r="AA125" i="1" s="1"/>
  <c r="Y129" i="1"/>
  <c r="AA129" i="1" s="1"/>
  <c r="Y133" i="1"/>
  <c r="Y137" i="1"/>
  <c r="AA137" i="1" s="1"/>
  <c r="Y141" i="1"/>
  <c r="AA141" i="1" s="1"/>
  <c r="Y145" i="1"/>
  <c r="AA145" i="1" s="1"/>
  <c r="Y147" i="1"/>
  <c r="Y102" i="1"/>
  <c r="Y106" i="1"/>
  <c r="Y110" i="1"/>
  <c r="Y114" i="1"/>
  <c r="AA114" i="1" s="1"/>
  <c r="Y118" i="1"/>
  <c r="Y122" i="1"/>
  <c r="AA122" i="1" s="1"/>
  <c r="Y126" i="1"/>
  <c r="AA126" i="1" s="1"/>
  <c r="Y130" i="1"/>
  <c r="Y134" i="1"/>
  <c r="AA134" i="1" s="1"/>
  <c r="Y138" i="1"/>
  <c r="Y142" i="1"/>
  <c r="Y146" i="1"/>
  <c r="Y99" i="1"/>
  <c r="Y103" i="1"/>
  <c r="AA103" i="1" s="1"/>
  <c r="Y107" i="1"/>
  <c r="AA107" i="1" s="1"/>
  <c r="Y111" i="1"/>
  <c r="AA111" i="1" s="1"/>
  <c r="Y115" i="1"/>
  <c r="Y119" i="1"/>
  <c r="AA119" i="1" s="1"/>
  <c r="Y123" i="1"/>
  <c r="Y127" i="1"/>
  <c r="AA127" i="1" s="1"/>
  <c r="Y131" i="1"/>
  <c r="AA131" i="1" s="1"/>
  <c r="Y135" i="1"/>
  <c r="AA135" i="1" s="1"/>
  <c r="Y139" i="1"/>
  <c r="Y143" i="1"/>
  <c r="AA143" i="1" s="1"/>
  <c r="Y100" i="1"/>
  <c r="Y104" i="1"/>
  <c r="Y108" i="1"/>
  <c r="Y112" i="1"/>
  <c r="AA112" i="1" s="1"/>
  <c r="Y116" i="1"/>
  <c r="AA116" i="1" s="1"/>
  <c r="Y120" i="1"/>
  <c r="AA120" i="1" s="1"/>
  <c r="Y124" i="1"/>
  <c r="AA124" i="1" s="1"/>
  <c r="Y128" i="1"/>
  <c r="Y132" i="1"/>
  <c r="AA132" i="1" s="1"/>
  <c r="Y136" i="1"/>
  <c r="AA136" i="1" s="1"/>
  <c r="Y140" i="1"/>
  <c r="AA140" i="1" s="1"/>
  <c r="Y144" i="1"/>
  <c r="AA144" i="1" s="1"/>
  <c r="L123" i="1"/>
  <c r="L108" i="1"/>
  <c r="L110" i="1"/>
  <c r="L138" i="1"/>
  <c r="L99" i="1"/>
  <c r="L118" i="1"/>
  <c r="L148" i="1"/>
  <c r="AA148" i="1"/>
  <c r="AA100" i="1"/>
  <c r="AA104" i="1"/>
  <c r="AA128" i="1"/>
  <c r="AA121" i="1"/>
  <c r="AA102" i="1"/>
  <c r="AA106" i="1"/>
  <c r="AA130" i="1"/>
  <c r="AA142" i="1"/>
  <c r="AA146" i="1"/>
  <c r="AA115" i="1"/>
  <c r="AA139" i="1"/>
  <c r="AA147" i="1"/>
  <c r="AA113" i="1"/>
  <c r="AA133" i="1"/>
  <c r="Q148" i="1"/>
  <c r="Q103" i="1"/>
  <c r="Q107" i="1"/>
  <c r="Q111" i="1"/>
  <c r="Q115" i="1"/>
  <c r="Q119" i="1"/>
  <c r="Q127" i="1"/>
  <c r="Q131" i="1"/>
  <c r="Q135" i="1"/>
  <c r="Q139" i="1"/>
  <c r="Q143" i="1"/>
  <c r="Q147" i="1"/>
  <c r="Q100" i="1"/>
  <c r="Q105" i="1"/>
  <c r="Q116" i="1"/>
  <c r="Q121" i="1"/>
  <c r="Q126" i="1"/>
  <c r="Q132" i="1"/>
  <c r="Q137" i="1"/>
  <c r="Q142" i="1"/>
  <c r="Q101" i="1"/>
  <c r="Q106" i="1"/>
  <c r="Q112" i="1"/>
  <c r="Q117" i="1"/>
  <c r="Q122" i="1"/>
  <c r="Q128" i="1"/>
  <c r="Q133" i="1"/>
  <c r="Q144" i="1"/>
  <c r="Q102" i="1"/>
  <c r="Q113" i="1"/>
  <c r="Q124" i="1"/>
  <c r="Q129" i="1"/>
  <c r="Q134" i="1"/>
  <c r="Q140" i="1"/>
  <c r="Q145" i="1"/>
  <c r="Q109" i="1"/>
  <c r="Q130" i="1"/>
  <c r="Q114" i="1"/>
  <c r="Q136" i="1"/>
  <c r="Q120" i="1"/>
  <c r="Q141" i="1"/>
  <c r="Q104" i="1"/>
  <c r="Q125" i="1"/>
  <c r="Q146" i="1"/>
  <c r="V148" i="1"/>
  <c r="V103" i="1"/>
  <c r="V107" i="1"/>
  <c r="V111" i="1"/>
  <c r="V115" i="1"/>
  <c r="V119" i="1"/>
  <c r="V127" i="1"/>
  <c r="V131" i="1"/>
  <c r="V135" i="1"/>
  <c r="V139" i="1"/>
  <c r="V143" i="1"/>
  <c r="V147" i="1"/>
  <c r="V100" i="1"/>
  <c r="V105" i="1"/>
  <c r="V116" i="1"/>
  <c r="V121" i="1"/>
  <c r="V126" i="1"/>
  <c r="V132" i="1"/>
  <c r="V137" i="1"/>
  <c r="V142" i="1"/>
  <c r="V104" i="1"/>
  <c r="V112" i="1"/>
  <c r="V125" i="1"/>
  <c r="V133" i="1"/>
  <c r="V140" i="1"/>
  <c r="V146" i="1"/>
  <c r="V106" i="1"/>
  <c r="V113" i="1"/>
  <c r="V120" i="1"/>
  <c r="V128" i="1"/>
  <c r="V134" i="1"/>
  <c r="V141" i="1"/>
  <c r="V101" i="1"/>
  <c r="V114" i="1"/>
  <c r="V122" i="1"/>
  <c r="V129" i="1"/>
  <c r="V136" i="1"/>
  <c r="V144" i="1"/>
  <c r="V102" i="1"/>
  <c r="V130" i="1"/>
  <c r="V109" i="1"/>
  <c r="V117" i="1"/>
  <c r="V145" i="1"/>
  <c r="V124" i="1"/>
  <c r="D74" i="1"/>
  <c r="D86" i="1"/>
  <c r="E86" i="1"/>
  <c r="F86" i="1"/>
  <c r="G86" i="1"/>
  <c r="H86" i="1"/>
  <c r="I86" i="1"/>
  <c r="J86" i="1"/>
  <c r="K86" i="1"/>
  <c r="C86" i="1"/>
  <c r="C75" i="1"/>
  <c r="C77" i="1" s="1"/>
  <c r="J153" i="1" s="1"/>
  <c r="J179" i="1" s="1"/>
  <c r="V138" i="1" l="1"/>
  <c r="AA118" i="1"/>
  <c r="V108" i="1"/>
  <c r="V118" i="1"/>
  <c r="V99" i="1"/>
  <c r="T153" i="1"/>
  <c r="T179" i="1" s="1"/>
  <c r="Q118" i="1"/>
  <c r="V123" i="1"/>
  <c r="Q108" i="1"/>
  <c r="Q99" i="1"/>
  <c r="O153" i="1"/>
  <c r="O179" i="1" s="1"/>
  <c r="AA138" i="1"/>
  <c r="AA108" i="1"/>
  <c r="Q110" i="1"/>
  <c r="AA99" i="1"/>
  <c r="Y153" i="1"/>
  <c r="Y179" i="1" s="1"/>
  <c r="Q123" i="1"/>
  <c r="V110" i="1"/>
  <c r="Q138" i="1"/>
  <c r="AA123" i="1"/>
  <c r="AA110" i="1"/>
  <c r="C76" i="1"/>
  <c r="D75" i="1"/>
  <c r="D77" i="1" l="1"/>
  <c r="D76" i="1"/>
  <c r="J154" i="1" l="1"/>
  <c r="J188" i="1" s="1"/>
  <c r="T154" i="1"/>
  <c r="T188" i="1" s="1"/>
  <c r="Y154" i="1"/>
  <c r="Y188" i="1" s="1"/>
  <c r="O154" i="1"/>
  <c r="O188" i="1" s="1"/>
  <c r="T180" i="1" l="1"/>
  <c r="T181" i="1"/>
  <c r="T182" i="1"/>
  <c r="T183" i="1"/>
  <c r="T184" i="1"/>
  <c r="T185" i="1"/>
  <c r="T186" i="1"/>
  <c r="T187" i="1"/>
  <c r="O180" i="1"/>
  <c r="O181" i="1"/>
  <c r="O182" i="1"/>
  <c r="O183" i="1"/>
  <c r="O184" i="1"/>
  <c r="O185" i="1"/>
  <c r="O186" i="1"/>
  <c r="O187" i="1"/>
  <c r="Y180" i="1"/>
  <c r="Y181" i="1"/>
  <c r="Y182" i="1"/>
  <c r="Y183" i="1"/>
  <c r="Y184" i="1"/>
  <c r="Y185" i="1"/>
  <c r="Y186" i="1"/>
  <c r="Y187" i="1"/>
  <c r="J181" i="1"/>
  <c r="J182" i="1"/>
  <c r="J183" i="1"/>
  <c r="J184" i="1"/>
  <c r="J185" i="1"/>
  <c r="J186" i="1"/>
  <c r="J187" i="1"/>
  <c r="J180" i="1"/>
  <c r="H64" i="1"/>
  <c r="U148" i="1" s="1"/>
  <c r="G64" i="1"/>
  <c r="S148" i="1" s="1"/>
  <c r="H63" i="1"/>
  <c r="P148" i="1" s="1"/>
  <c r="G63" i="1"/>
  <c r="N148" i="1" s="1"/>
  <c r="H62" i="1"/>
  <c r="K148" i="1" s="1"/>
  <c r="G62" i="1"/>
  <c r="I148" i="1" s="1"/>
  <c r="E65" i="1"/>
  <c r="W148" i="1" s="1"/>
  <c r="E64" i="1"/>
  <c r="R148" i="1" s="1"/>
  <c r="E63" i="1"/>
  <c r="M148" i="1" s="1"/>
  <c r="E62" i="1"/>
  <c r="H148" i="1" s="1"/>
  <c r="E61" i="1"/>
  <c r="G61" i="1"/>
  <c r="D148" i="1" s="1"/>
  <c r="H61" i="1"/>
  <c r="F148" i="1" s="1"/>
  <c r="H65" i="1"/>
  <c r="Z148" i="1" s="1"/>
  <c r="G65" i="1"/>
  <c r="X148" i="1" s="1"/>
  <c r="C148" i="1" l="1"/>
  <c r="C124" i="1" s="1"/>
  <c r="X100" i="1"/>
  <c r="X104" i="1"/>
  <c r="X108" i="1"/>
  <c r="X112" i="1"/>
  <c r="X116" i="1"/>
  <c r="X120" i="1"/>
  <c r="X124" i="1"/>
  <c r="X128" i="1"/>
  <c r="X132" i="1"/>
  <c r="X136" i="1"/>
  <c r="X140" i="1"/>
  <c r="X144" i="1"/>
  <c r="X101" i="1"/>
  <c r="X105" i="1"/>
  <c r="X109" i="1"/>
  <c r="X113" i="1"/>
  <c r="X117" i="1"/>
  <c r="X121" i="1"/>
  <c r="X125" i="1"/>
  <c r="X129" i="1"/>
  <c r="X133" i="1"/>
  <c r="X137" i="1"/>
  <c r="X141" i="1"/>
  <c r="X145" i="1"/>
  <c r="X103" i="1"/>
  <c r="X111" i="1"/>
  <c r="X119" i="1"/>
  <c r="X127" i="1"/>
  <c r="X135" i="1"/>
  <c r="X143" i="1"/>
  <c r="X106" i="1"/>
  <c r="X114" i="1"/>
  <c r="X122" i="1"/>
  <c r="X130" i="1"/>
  <c r="X138" i="1"/>
  <c r="X146" i="1"/>
  <c r="X99" i="1"/>
  <c r="X107" i="1"/>
  <c r="X115" i="1"/>
  <c r="X123" i="1"/>
  <c r="X131" i="1"/>
  <c r="X139" i="1"/>
  <c r="X147" i="1"/>
  <c r="X102" i="1"/>
  <c r="X110" i="1"/>
  <c r="X118" i="1"/>
  <c r="X126" i="1"/>
  <c r="X134" i="1"/>
  <c r="X142" i="1"/>
  <c r="W99" i="1"/>
  <c r="W103" i="1"/>
  <c r="W107" i="1"/>
  <c r="W111" i="1"/>
  <c r="W115" i="1"/>
  <c r="W119" i="1"/>
  <c r="W123" i="1"/>
  <c r="W127" i="1"/>
  <c r="W131" i="1"/>
  <c r="W135" i="1"/>
  <c r="W139" i="1"/>
  <c r="W143" i="1"/>
  <c r="W147" i="1"/>
  <c r="W100" i="1"/>
  <c r="W104" i="1"/>
  <c r="W108" i="1"/>
  <c r="W112" i="1"/>
  <c r="W116" i="1"/>
  <c r="W120" i="1"/>
  <c r="W124" i="1"/>
  <c r="W128" i="1"/>
  <c r="W132" i="1"/>
  <c r="W136" i="1"/>
  <c r="W140" i="1"/>
  <c r="W144" i="1"/>
  <c r="W102" i="1"/>
  <c r="W110" i="1"/>
  <c r="W118" i="1"/>
  <c r="W126" i="1"/>
  <c r="W134" i="1"/>
  <c r="W142" i="1"/>
  <c r="W105" i="1"/>
  <c r="W113" i="1"/>
  <c r="W121" i="1"/>
  <c r="W129" i="1"/>
  <c r="W137" i="1"/>
  <c r="W145" i="1"/>
  <c r="W106" i="1"/>
  <c r="W114" i="1"/>
  <c r="W122" i="1"/>
  <c r="W130" i="1"/>
  <c r="W138" i="1"/>
  <c r="W146" i="1"/>
  <c r="W101" i="1"/>
  <c r="W109" i="1"/>
  <c r="W117" i="1"/>
  <c r="W125" i="1"/>
  <c r="W133" i="1"/>
  <c r="W141" i="1"/>
  <c r="Z102" i="1"/>
  <c r="Z106" i="1"/>
  <c r="Z110" i="1"/>
  <c r="Z114" i="1"/>
  <c r="Z118" i="1"/>
  <c r="Z122" i="1"/>
  <c r="Z126" i="1"/>
  <c r="Z130" i="1"/>
  <c r="Z134" i="1"/>
  <c r="Z138" i="1"/>
  <c r="Z142" i="1"/>
  <c r="Z146" i="1"/>
  <c r="Z99" i="1"/>
  <c r="Z103" i="1"/>
  <c r="Z107" i="1"/>
  <c r="Z111" i="1"/>
  <c r="Z115" i="1"/>
  <c r="Z119" i="1"/>
  <c r="Z123" i="1"/>
  <c r="Z127" i="1"/>
  <c r="Z131" i="1"/>
  <c r="Z135" i="1"/>
  <c r="Z139" i="1"/>
  <c r="Z143" i="1"/>
  <c r="Z147" i="1"/>
  <c r="Z100" i="1"/>
  <c r="Z104" i="1"/>
  <c r="Z108" i="1"/>
  <c r="Z112" i="1"/>
  <c r="Z116" i="1"/>
  <c r="Z120" i="1"/>
  <c r="Z124" i="1"/>
  <c r="Z128" i="1"/>
  <c r="Z132" i="1"/>
  <c r="Z136" i="1"/>
  <c r="Z140" i="1"/>
  <c r="Z101" i="1"/>
  <c r="Z117" i="1"/>
  <c r="Z133" i="1"/>
  <c r="Z145" i="1"/>
  <c r="Z105" i="1"/>
  <c r="Z121" i="1"/>
  <c r="Z137" i="1"/>
  <c r="Z109" i="1"/>
  <c r="Z125" i="1"/>
  <c r="Z141" i="1"/>
  <c r="Z113" i="1"/>
  <c r="Z129" i="1"/>
  <c r="Z144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04" i="1"/>
  <c r="D110" i="1"/>
  <c r="D115" i="1"/>
  <c r="D120" i="1"/>
  <c r="D126" i="1"/>
  <c r="D131" i="1"/>
  <c r="D136" i="1"/>
  <c r="D142" i="1"/>
  <c r="D147" i="1"/>
  <c r="D100" i="1"/>
  <c r="D106" i="1"/>
  <c r="D111" i="1"/>
  <c r="D116" i="1"/>
  <c r="D122" i="1"/>
  <c r="D127" i="1"/>
  <c r="D132" i="1"/>
  <c r="D138" i="1"/>
  <c r="D143" i="1"/>
  <c r="D99" i="1"/>
  <c r="D103" i="1"/>
  <c r="D114" i="1"/>
  <c r="D124" i="1"/>
  <c r="D135" i="1"/>
  <c r="D146" i="1"/>
  <c r="D107" i="1"/>
  <c r="D118" i="1"/>
  <c r="D128" i="1"/>
  <c r="D139" i="1"/>
  <c r="D108" i="1"/>
  <c r="D119" i="1"/>
  <c r="D130" i="1"/>
  <c r="D140" i="1"/>
  <c r="D102" i="1"/>
  <c r="D112" i="1"/>
  <c r="D123" i="1"/>
  <c r="D134" i="1"/>
  <c r="D144" i="1"/>
  <c r="R101" i="1"/>
  <c r="R105" i="1"/>
  <c r="R109" i="1"/>
  <c r="R113" i="1"/>
  <c r="R117" i="1"/>
  <c r="R121" i="1"/>
  <c r="R125" i="1"/>
  <c r="R129" i="1"/>
  <c r="R133" i="1"/>
  <c r="R137" i="1"/>
  <c r="R141" i="1"/>
  <c r="R145" i="1"/>
  <c r="R103" i="1"/>
  <c r="R108" i="1"/>
  <c r="R114" i="1"/>
  <c r="R119" i="1"/>
  <c r="R124" i="1"/>
  <c r="R130" i="1"/>
  <c r="R135" i="1"/>
  <c r="R140" i="1"/>
  <c r="R146" i="1"/>
  <c r="R99" i="1"/>
  <c r="R106" i="1"/>
  <c r="R112" i="1"/>
  <c r="R120" i="1"/>
  <c r="R127" i="1"/>
  <c r="R134" i="1"/>
  <c r="R142" i="1"/>
  <c r="R100" i="1"/>
  <c r="R107" i="1"/>
  <c r="R115" i="1"/>
  <c r="R122" i="1"/>
  <c r="R128" i="1"/>
  <c r="R136" i="1"/>
  <c r="R143" i="1"/>
  <c r="R102" i="1"/>
  <c r="R110" i="1"/>
  <c r="R116" i="1"/>
  <c r="R123" i="1"/>
  <c r="R131" i="1"/>
  <c r="R138" i="1"/>
  <c r="R144" i="1"/>
  <c r="R118" i="1"/>
  <c r="R147" i="1"/>
  <c r="R126" i="1"/>
  <c r="R104" i="1"/>
  <c r="R132" i="1"/>
  <c r="R111" i="1"/>
  <c r="R139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99" i="1"/>
  <c r="N104" i="1"/>
  <c r="N109" i="1"/>
  <c r="N115" i="1"/>
  <c r="N120" i="1"/>
  <c r="N125" i="1"/>
  <c r="N131" i="1"/>
  <c r="N136" i="1"/>
  <c r="N141" i="1"/>
  <c r="N147" i="1"/>
  <c r="N100" i="1"/>
  <c r="N105" i="1"/>
  <c r="N111" i="1"/>
  <c r="N116" i="1"/>
  <c r="N121" i="1"/>
  <c r="N127" i="1"/>
  <c r="N132" i="1"/>
  <c r="N137" i="1"/>
  <c r="N143" i="1"/>
  <c r="N101" i="1"/>
  <c r="N107" i="1"/>
  <c r="N112" i="1"/>
  <c r="N117" i="1"/>
  <c r="N123" i="1"/>
  <c r="N128" i="1"/>
  <c r="N133" i="1"/>
  <c r="N139" i="1"/>
  <c r="N144" i="1"/>
  <c r="N103" i="1"/>
  <c r="N124" i="1"/>
  <c r="N145" i="1"/>
  <c r="N108" i="1"/>
  <c r="N129" i="1"/>
  <c r="N113" i="1"/>
  <c r="N135" i="1"/>
  <c r="N119" i="1"/>
  <c r="N140" i="1"/>
  <c r="C112" i="1"/>
  <c r="C119" i="1"/>
  <c r="C126" i="1"/>
  <c r="C129" i="1"/>
  <c r="C102" i="1"/>
  <c r="C136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01" i="1"/>
  <c r="P106" i="1"/>
  <c r="P112" i="1"/>
  <c r="P117" i="1"/>
  <c r="P122" i="1"/>
  <c r="P128" i="1"/>
  <c r="P133" i="1"/>
  <c r="P138" i="1"/>
  <c r="P144" i="1"/>
  <c r="P100" i="1"/>
  <c r="P108" i="1"/>
  <c r="P114" i="1"/>
  <c r="P121" i="1"/>
  <c r="P129" i="1"/>
  <c r="P136" i="1"/>
  <c r="P142" i="1"/>
  <c r="P102" i="1"/>
  <c r="P109" i="1"/>
  <c r="P116" i="1"/>
  <c r="P124" i="1"/>
  <c r="P130" i="1"/>
  <c r="P137" i="1"/>
  <c r="P145" i="1"/>
  <c r="P104" i="1"/>
  <c r="P110" i="1"/>
  <c r="P118" i="1"/>
  <c r="P125" i="1"/>
  <c r="P132" i="1"/>
  <c r="P140" i="1"/>
  <c r="P146" i="1"/>
  <c r="P105" i="1"/>
  <c r="P134" i="1"/>
  <c r="P113" i="1"/>
  <c r="P141" i="1"/>
  <c r="P120" i="1"/>
  <c r="P147" i="1"/>
  <c r="P126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00" i="1"/>
  <c r="H105" i="1"/>
  <c r="H111" i="1"/>
  <c r="H116" i="1"/>
  <c r="H121" i="1"/>
  <c r="H127" i="1"/>
  <c r="H132" i="1"/>
  <c r="H137" i="1"/>
  <c r="H143" i="1"/>
  <c r="H101" i="1"/>
  <c r="H107" i="1"/>
  <c r="H112" i="1"/>
  <c r="H117" i="1"/>
  <c r="H123" i="1"/>
  <c r="H128" i="1"/>
  <c r="H133" i="1"/>
  <c r="H139" i="1"/>
  <c r="H144" i="1"/>
  <c r="H104" i="1"/>
  <c r="H115" i="1"/>
  <c r="H125" i="1"/>
  <c r="H136" i="1"/>
  <c r="H147" i="1"/>
  <c r="H108" i="1"/>
  <c r="H119" i="1"/>
  <c r="H129" i="1"/>
  <c r="H140" i="1"/>
  <c r="H99" i="1"/>
  <c r="H109" i="1"/>
  <c r="H120" i="1"/>
  <c r="H131" i="1"/>
  <c r="H141" i="1"/>
  <c r="H103" i="1"/>
  <c r="H113" i="1"/>
  <c r="H124" i="1"/>
  <c r="H135" i="1"/>
  <c r="H145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99" i="1"/>
  <c r="I102" i="1"/>
  <c r="I107" i="1"/>
  <c r="I113" i="1"/>
  <c r="I118" i="1"/>
  <c r="I123" i="1"/>
  <c r="I129" i="1"/>
  <c r="I134" i="1"/>
  <c r="I139" i="1"/>
  <c r="I145" i="1"/>
  <c r="I103" i="1"/>
  <c r="I109" i="1"/>
  <c r="I114" i="1"/>
  <c r="I119" i="1"/>
  <c r="I125" i="1"/>
  <c r="I130" i="1"/>
  <c r="I135" i="1"/>
  <c r="I141" i="1"/>
  <c r="I146" i="1"/>
  <c r="I101" i="1"/>
  <c r="I111" i="1"/>
  <c r="I122" i="1"/>
  <c r="I133" i="1"/>
  <c r="I143" i="1"/>
  <c r="I105" i="1"/>
  <c r="I115" i="1"/>
  <c r="I126" i="1"/>
  <c r="I137" i="1"/>
  <c r="I147" i="1"/>
  <c r="I106" i="1"/>
  <c r="I117" i="1"/>
  <c r="I127" i="1"/>
  <c r="I138" i="1"/>
  <c r="I110" i="1"/>
  <c r="I121" i="1"/>
  <c r="I131" i="1"/>
  <c r="I142" i="1"/>
  <c r="S102" i="1"/>
  <c r="S106" i="1"/>
  <c r="S110" i="1"/>
  <c r="S114" i="1"/>
  <c r="S118" i="1"/>
  <c r="S122" i="1"/>
  <c r="S126" i="1"/>
  <c r="S130" i="1"/>
  <c r="S134" i="1"/>
  <c r="S138" i="1"/>
  <c r="S142" i="1"/>
  <c r="S146" i="1"/>
  <c r="S99" i="1"/>
  <c r="S104" i="1"/>
  <c r="S109" i="1"/>
  <c r="S115" i="1"/>
  <c r="S120" i="1"/>
  <c r="S125" i="1"/>
  <c r="S131" i="1"/>
  <c r="S136" i="1"/>
  <c r="S141" i="1"/>
  <c r="S147" i="1"/>
  <c r="S105" i="1"/>
  <c r="S112" i="1"/>
  <c r="S119" i="1"/>
  <c r="S127" i="1"/>
  <c r="S133" i="1"/>
  <c r="S140" i="1"/>
  <c r="S100" i="1"/>
  <c r="S107" i="1"/>
  <c r="S113" i="1"/>
  <c r="S121" i="1"/>
  <c r="S128" i="1"/>
  <c r="S135" i="1"/>
  <c r="S143" i="1"/>
  <c r="S101" i="1"/>
  <c r="S108" i="1"/>
  <c r="S116" i="1"/>
  <c r="S123" i="1"/>
  <c r="S129" i="1"/>
  <c r="S137" i="1"/>
  <c r="S144" i="1"/>
  <c r="S111" i="1"/>
  <c r="S139" i="1"/>
  <c r="S117" i="1"/>
  <c r="S145" i="1"/>
  <c r="S124" i="1"/>
  <c r="S103" i="1"/>
  <c r="S132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00" i="1"/>
  <c r="F105" i="1"/>
  <c r="F111" i="1"/>
  <c r="F116" i="1"/>
  <c r="F121" i="1"/>
  <c r="F127" i="1"/>
  <c r="F132" i="1"/>
  <c r="F137" i="1"/>
  <c r="F143" i="1"/>
  <c r="F99" i="1"/>
  <c r="F101" i="1"/>
  <c r="F107" i="1"/>
  <c r="F112" i="1"/>
  <c r="F117" i="1"/>
  <c r="F123" i="1"/>
  <c r="F128" i="1"/>
  <c r="F133" i="1"/>
  <c r="F139" i="1"/>
  <c r="F144" i="1"/>
  <c r="F109" i="1"/>
  <c r="F120" i="1"/>
  <c r="F131" i="1"/>
  <c r="F141" i="1"/>
  <c r="F103" i="1"/>
  <c r="F113" i="1"/>
  <c r="F124" i="1"/>
  <c r="F135" i="1"/>
  <c r="F145" i="1"/>
  <c r="F104" i="1"/>
  <c r="F115" i="1"/>
  <c r="F125" i="1"/>
  <c r="F136" i="1"/>
  <c r="F147" i="1"/>
  <c r="F108" i="1"/>
  <c r="F119" i="1"/>
  <c r="F129" i="1"/>
  <c r="F140" i="1"/>
  <c r="M101" i="1"/>
  <c r="M105" i="1"/>
  <c r="M109" i="1"/>
  <c r="M113" i="1"/>
  <c r="M117" i="1"/>
  <c r="M121" i="1"/>
  <c r="M125" i="1"/>
  <c r="M129" i="1"/>
  <c r="M133" i="1"/>
  <c r="M137" i="1"/>
  <c r="M141" i="1"/>
  <c r="M145" i="1"/>
  <c r="M103" i="1"/>
  <c r="M108" i="1"/>
  <c r="M114" i="1"/>
  <c r="M119" i="1"/>
  <c r="M124" i="1"/>
  <c r="M130" i="1"/>
  <c r="M135" i="1"/>
  <c r="M140" i="1"/>
  <c r="M146" i="1"/>
  <c r="M99" i="1"/>
  <c r="M104" i="1"/>
  <c r="M110" i="1"/>
  <c r="M115" i="1"/>
  <c r="M120" i="1"/>
  <c r="M126" i="1"/>
  <c r="M131" i="1"/>
  <c r="M136" i="1"/>
  <c r="M142" i="1"/>
  <c r="M147" i="1"/>
  <c r="M100" i="1"/>
  <c r="M106" i="1"/>
  <c r="M112" i="1"/>
  <c r="M123" i="1"/>
  <c r="M134" i="1"/>
  <c r="M144" i="1"/>
  <c r="M102" i="1"/>
  <c r="M116" i="1"/>
  <c r="M127" i="1"/>
  <c r="M138" i="1"/>
  <c r="M107" i="1"/>
  <c r="M118" i="1"/>
  <c r="M128" i="1"/>
  <c r="M139" i="1"/>
  <c r="M111" i="1"/>
  <c r="M122" i="1"/>
  <c r="M132" i="1"/>
  <c r="M143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02" i="1"/>
  <c r="K107" i="1"/>
  <c r="K113" i="1"/>
  <c r="K118" i="1"/>
  <c r="K123" i="1"/>
  <c r="K129" i="1"/>
  <c r="K134" i="1"/>
  <c r="K139" i="1"/>
  <c r="K145" i="1"/>
  <c r="K103" i="1"/>
  <c r="K109" i="1"/>
  <c r="K114" i="1"/>
  <c r="K119" i="1"/>
  <c r="K125" i="1"/>
  <c r="K130" i="1"/>
  <c r="K135" i="1"/>
  <c r="K141" i="1"/>
  <c r="K146" i="1"/>
  <c r="K106" i="1"/>
  <c r="K117" i="1"/>
  <c r="K127" i="1"/>
  <c r="K138" i="1"/>
  <c r="K99" i="1"/>
  <c r="K110" i="1"/>
  <c r="K121" i="1"/>
  <c r="K131" i="1"/>
  <c r="K142" i="1"/>
  <c r="K101" i="1"/>
  <c r="K111" i="1"/>
  <c r="K122" i="1"/>
  <c r="K133" i="1"/>
  <c r="K143" i="1"/>
  <c r="K105" i="1"/>
  <c r="K115" i="1"/>
  <c r="K126" i="1"/>
  <c r="K137" i="1"/>
  <c r="K147" i="1"/>
  <c r="U100" i="1"/>
  <c r="U104" i="1"/>
  <c r="U108" i="1"/>
  <c r="U112" i="1"/>
  <c r="U116" i="1"/>
  <c r="U120" i="1"/>
  <c r="U124" i="1"/>
  <c r="U128" i="1"/>
  <c r="U132" i="1"/>
  <c r="U136" i="1"/>
  <c r="U140" i="1"/>
  <c r="U144" i="1"/>
  <c r="U101" i="1"/>
  <c r="U106" i="1"/>
  <c r="U111" i="1"/>
  <c r="U117" i="1"/>
  <c r="U122" i="1"/>
  <c r="U127" i="1"/>
  <c r="U133" i="1"/>
  <c r="U138" i="1"/>
  <c r="U143" i="1"/>
  <c r="U103" i="1"/>
  <c r="U110" i="1"/>
  <c r="U118" i="1"/>
  <c r="U125" i="1"/>
  <c r="U131" i="1"/>
  <c r="U139" i="1"/>
  <c r="U146" i="1"/>
  <c r="U105" i="1"/>
  <c r="U113" i="1"/>
  <c r="U119" i="1"/>
  <c r="U126" i="1"/>
  <c r="U134" i="1"/>
  <c r="U141" i="1"/>
  <c r="U147" i="1"/>
  <c r="U99" i="1"/>
  <c r="U107" i="1"/>
  <c r="U114" i="1"/>
  <c r="U121" i="1"/>
  <c r="U129" i="1"/>
  <c r="U135" i="1"/>
  <c r="U142" i="1"/>
  <c r="U123" i="1"/>
  <c r="U102" i="1"/>
  <c r="U130" i="1"/>
  <c r="U109" i="1"/>
  <c r="U137" i="1"/>
  <c r="U115" i="1"/>
  <c r="U145" i="1"/>
  <c r="C106" i="1" l="1"/>
  <c r="C122" i="1"/>
  <c r="C147" i="1"/>
  <c r="C110" i="1"/>
  <c r="C114" i="1"/>
  <c r="C108" i="1"/>
  <c r="C141" i="1"/>
  <c r="C111" i="1"/>
  <c r="C143" i="1"/>
  <c r="C105" i="1"/>
  <c r="C128" i="1"/>
  <c r="C144" i="1"/>
  <c r="C113" i="1"/>
  <c r="C137" i="1"/>
  <c r="C131" i="1"/>
  <c r="C134" i="1"/>
  <c r="S153" i="1"/>
  <c r="S179" i="1" s="1"/>
  <c r="N153" i="1"/>
  <c r="N179" i="1" s="1"/>
  <c r="R153" i="1"/>
  <c r="R179" i="1"/>
  <c r="R154" i="1"/>
  <c r="R188" i="1" s="1"/>
  <c r="W153" i="1"/>
  <c r="W179" i="1" s="1"/>
  <c r="U153" i="1"/>
  <c r="U179" i="1"/>
  <c r="P154" i="1"/>
  <c r="P188" i="1" s="1"/>
  <c r="N154" i="1"/>
  <c r="N188" i="1" s="1"/>
  <c r="X153" i="1"/>
  <c r="X179" i="1" s="1"/>
  <c r="C138" i="1"/>
  <c r="C99" i="1"/>
  <c r="K153" i="1"/>
  <c r="K179" i="1" s="1"/>
  <c r="K154" i="1"/>
  <c r="K188" i="1" s="1"/>
  <c r="I154" i="1"/>
  <c r="I188" i="1" s="1"/>
  <c r="H153" i="1"/>
  <c r="H179" i="1" s="1"/>
  <c r="H154" i="1"/>
  <c r="H188" i="1" s="1"/>
  <c r="P153" i="1"/>
  <c r="P179" i="1" s="1"/>
  <c r="C117" i="1"/>
  <c r="C123" i="1"/>
  <c r="C132" i="1"/>
  <c r="C145" i="1"/>
  <c r="C107" i="1"/>
  <c r="C135" i="1"/>
  <c r="C115" i="1"/>
  <c r="C142" i="1"/>
  <c r="C125" i="1"/>
  <c r="C103" i="1"/>
  <c r="C116" i="1"/>
  <c r="C100" i="1"/>
  <c r="Z153" i="1"/>
  <c r="Z179" i="1" s="1"/>
  <c r="X154" i="1"/>
  <c r="X188" i="1" s="1"/>
  <c r="S154" i="1"/>
  <c r="S188" i="1" s="1"/>
  <c r="Z154" i="1"/>
  <c r="Z188" i="1" s="1"/>
  <c r="M153" i="1"/>
  <c r="M179" i="1" s="1"/>
  <c r="M154" i="1"/>
  <c r="M188" i="1" s="1"/>
  <c r="I153" i="1"/>
  <c r="I179" i="1" s="1"/>
  <c r="W154" i="1"/>
  <c r="W188" i="1" s="1"/>
  <c r="U154" i="1"/>
  <c r="U188" i="1" s="1"/>
  <c r="C127" i="1"/>
  <c r="C133" i="1"/>
  <c r="C140" i="1"/>
  <c r="C101" i="1"/>
  <c r="C118" i="1"/>
  <c r="C139" i="1"/>
  <c r="C121" i="1"/>
  <c r="C146" i="1"/>
  <c r="C130" i="1"/>
  <c r="C109" i="1"/>
  <c r="C120" i="1"/>
  <c r="C104" i="1"/>
  <c r="D154" i="1"/>
  <c r="D153" i="1"/>
  <c r="F154" i="1"/>
  <c r="F153" i="1"/>
  <c r="C154" i="1"/>
  <c r="D179" i="1" l="1"/>
  <c r="AC243" i="1"/>
  <c r="X243" i="1"/>
  <c r="S243" i="1"/>
  <c r="N243" i="1"/>
  <c r="I243" i="1"/>
  <c r="D243" i="1"/>
  <c r="F179" i="1"/>
  <c r="AE243" i="1"/>
  <c r="Z243" i="1"/>
  <c r="U243" i="1"/>
  <c r="P243" i="1"/>
  <c r="K243" i="1"/>
  <c r="F243" i="1"/>
  <c r="F188" i="1"/>
  <c r="AE244" i="1"/>
  <c r="Z244" i="1"/>
  <c r="U244" i="1"/>
  <c r="P244" i="1"/>
  <c r="K244" i="1"/>
  <c r="F244" i="1"/>
  <c r="C188" i="1"/>
  <c r="M244" i="1"/>
  <c r="AB244" i="1"/>
  <c r="W244" i="1"/>
  <c r="R244" i="1"/>
  <c r="H244" i="1"/>
  <c r="C244" i="1"/>
  <c r="D188" i="1"/>
  <c r="D184" i="1" s="1"/>
  <c r="N244" i="1"/>
  <c r="AC244" i="1"/>
  <c r="X244" i="1"/>
  <c r="S244" i="1"/>
  <c r="I244" i="1"/>
  <c r="D244" i="1"/>
  <c r="M181" i="1"/>
  <c r="M182" i="1"/>
  <c r="M183" i="1"/>
  <c r="M184" i="1"/>
  <c r="M185" i="1"/>
  <c r="M186" i="1"/>
  <c r="M187" i="1"/>
  <c r="M180" i="1"/>
  <c r="R181" i="1"/>
  <c r="R182" i="1"/>
  <c r="R183" i="1"/>
  <c r="R184" i="1"/>
  <c r="R185" i="1"/>
  <c r="R186" i="1"/>
  <c r="R187" i="1"/>
  <c r="R180" i="1"/>
  <c r="N183" i="1"/>
  <c r="N184" i="1"/>
  <c r="N186" i="1"/>
  <c r="N187" i="1"/>
  <c r="N180" i="1"/>
  <c r="N181" i="1"/>
  <c r="N182" i="1"/>
  <c r="N185" i="1"/>
  <c r="U181" i="1"/>
  <c r="U182" i="1"/>
  <c r="U183" i="1"/>
  <c r="U184" i="1"/>
  <c r="U185" i="1"/>
  <c r="U186" i="1"/>
  <c r="U187" i="1"/>
  <c r="U180" i="1"/>
  <c r="F181" i="1"/>
  <c r="F183" i="1"/>
  <c r="F185" i="1"/>
  <c r="F187" i="1"/>
  <c r="S184" i="1"/>
  <c r="S181" i="1"/>
  <c r="S182" i="1"/>
  <c r="S185" i="1"/>
  <c r="S187" i="1"/>
  <c r="S180" i="1"/>
  <c r="S183" i="1"/>
  <c r="S186" i="1"/>
  <c r="W181" i="1"/>
  <c r="W182" i="1"/>
  <c r="W183" i="1"/>
  <c r="W184" i="1"/>
  <c r="W185" i="1"/>
  <c r="W186" i="1"/>
  <c r="W187" i="1"/>
  <c r="W180" i="1"/>
  <c r="H181" i="1"/>
  <c r="H182" i="1"/>
  <c r="H183" i="1"/>
  <c r="H184" i="1"/>
  <c r="H185" i="1"/>
  <c r="H186" i="1"/>
  <c r="H187" i="1"/>
  <c r="H180" i="1"/>
  <c r="P180" i="1"/>
  <c r="P181" i="1"/>
  <c r="P182" i="1"/>
  <c r="P183" i="1"/>
  <c r="P184" i="1"/>
  <c r="P185" i="1"/>
  <c r="P186" i="1"/>
  <c r="P187" i="1"/>
  <c r="K181" i="1"/>
  <c r="K182" i="1"/>
  <c r="K183" i="1"/>
  <c r="K184" i="1"/>
  <c r="K185" i="1"/>
  <c r="K186" i="1"/>
  <c r="K187" i="1"/>
  <c r="K180" i="1"/>
  <c r="D186" i="1"/>
  <c r="D182" i="1"/>
  <c r="D180" i="1"/>
  <c r="D181" i="1"/>
  <c r="X181" i="1"/>
  <c r="X182" i="1"/>
  <c r="X183" i="1"/>
  <c r="X185" i="1"/>
  <c r="X186" i="1"/>
  <c r="X187" i="1"/>
  <c r="X184" i="1"/>
  <c r="X180" i="1"/>
  <c r="Z180" i="1"/>
  <c r="Z181" i="1"/>
  <c r="Z182" i="1"/>
  <c r="Z183" i="1"/>
  <c r="Z184" i="1"/>
  <c r="Z185" i="1"/>
  <c r="Z186" i="1"/>
  <c r="Z187" i="1"/>
  <c r="I181" i="1"/>
  <c r="I184" i="1"/>
  <c r="I180" i="1"/>
  <c r="I183" i="1"/>
  <c r="I185" i="1"/>
  <c r="I187" i="1"/>
  <c r="I182" i="1"/>
  <c r="I186" i="1"/>
  <c r="C153" i="1"/>
  <c r="D187" i="1" l="1"/>
  <c r="D183" i="1"/>
  <c r="F182" i="1"/>
  <c r="D185" i="1"/>
  <c r="F180" i="1"/>
  <c r="F184" i="1"/>
  <c r="F186" i="1"/>
  <c r="C179" i="1"/>
  <c r="C184" i="1" s="1"/>
  <c r="AB243" i="1"/>
  <c r="W243" i="1"/>
  <c r="R243" i="1"/>
  <c r="M243" i="1"/>
  <c r="H243" i="1"/>
  <c r="C243" i="1"/>
  <c r="G148" i="1"/>
  <c r="C181" i="1" l="1"/>
  <c r="C183" i="1"/>
  <c r="C187" i="1"/>
  <c r="C180" i="1"/>
  <c r="C186" i="1"/>
  <c r="C185" i="1"/>
  <c r="C182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02" i="1"/>
  <c r="G106" i="1"/>
  <c r="G114" i="1"/>
  <c r="G122" i="1"/>
  <c r="G130" i="1"/>
  <c r="G146" i="1"/>
  <c r="G100" i="1"/>
  <c r="G104" i="1"/>
  <c r="G112" i="1"/>
  <c r="G116" i="1"/>
  <c r="G120" i="1"/>
  <c r="G124" i="1"/>
  <c r="G128" i="1"/>
  <c r="G132" i="1"/>
  <c r="G136" i="1"/>
  <c r="G140" i="1"/>
  <c r="G144" i="1"/>
  <c r="L147" i="1"/>
  <c r="G126" i="1"/>
  <c r="G134" i="1"/>
  <c r="G142" i="1"/>
  <c r="G115" i="1"/>
  <c r="G131" i="1"/>
  <c r="G147" i="1"/>
  <c r="G103" i="1"/>
  <c r="G119" i="1"/>
  <c r="G135" i="1"/>
  <c r="G107" i="1"/>
  <c r="G139" i="1"/>
  <c r="G111" i="1"/>
  <c r="G127" i="1"/>
  <c r="G143" i="1"/>
  <c r="G123" i="1" l="1"/>
  <c r="E153" i="1"/>
  <c r="G99" i="1"/>
  <c r="G118" i="1"/>
  <c r="E154" i="1"/>
  <c r="G108" i="1"/>
  <c r="G138" i="1"/>
  <c r="G110" i="1"/>
  <c r="E179" i="1" l="1"/>
  <c r="AD243" i="1"/>
  <c r="Y243" i="1"/>
  <c r="T243" i="1"/>
  <c r="O243" i="1"/>
  <c r="J243" i="1"/>
  <c r="E243" i="1"/>
  <c r="E188" i="1"/>
  <c r="AD244" i="1"/>
  <c r="Y244" i="1"/>
  <c r="T244" i="1"/>
  <c r="J244" i="1"/>
  <c r="E244" i="1"/>
  <c r="O244" i="1"/>
  <c r="E182" i="1" l="1"/>
  <c r="E186" i="1"/>
  <c r="E183" i="1"/>
  <c r="E185" i="1"/>
  <c r="E181" i="1"/>
  <c r="E180" i="1"/>
  <c r="E184" i="1"/>
  <c r="E187" i="1"/>
  <c r="E74" i="1" l="1"/>
  <c r="E75" i="1" l="1"/>
  <c r="E76" i="1" s="1"/>
  <c r="F74" i="1"/>
  <c r="G74" i="1" l="1"/>
  <c r="F75" i="1"/>
  <c r="F76" i="1" s="1"/>
  <c r="E77" i="1"/>
  <c r="R157" i="1" l="1"/>
  <c r="R190" i="1" s="1"/>
  <c r="R189" i="1" s="1"/>
  <c r="P157" i="1"/>
  <c r="P190" i="1" s="1"/>
  <c r="P189" i="1" s="1"/>
  <c r="N157" i="1"/>
  <c r="N190" i="1" s="1"/>
  <c r="N189" i="1" s="1"/>
  <c r="Y157" i="1"/>
  <c r="Y190" i="1" s="1"/>
  <c r="Y189" i="1" s="1"/>
  <c r="O157" i="1"/>
  <c r="O190" i="1" s="1"/>
  <c r="O189" i="1" s="1"/>
  <c r="I157" i="1"/>
  <c r="I190" i="1" s="1"/>
  <c r="I189" i="1" s="1"/>
  <c r="H157" i="1"/>
  <c r="H190" i="1" s="1"/>
  <c r="H189" i="1" s="1"/>
  <c r="W157" i="1"/>
  <c r="W190" i="1" s="1"/>
  <c r="W189" i="1" s="1"/>
  <c r="C157" i="1"/>
  <c r="S157" i="1"/>
  <c r="S190" i="1" s="1"/>
  <c r="S189" i="1" s="1"/>
  <c r="Z157" i="1"/>
  <c r="Z190" i="1" s="1"/>
  <c r="Z189" i="1" s="1"/>
  <c r="J157" i="1"/>
  <c r="J190" i="1" s="1"/>
  <c r="J189" i="1" s="1"/>
  <c r="U157" i="1"/>
  <c r="U190" i="1" s="1"/>
  <c r="U189" i="1" s="1"/>
  <c r="D157" i="1"/>
  <c r="E157" i="1"/>
  <c r="X157" i="1"/>
  <c r="X190" i="1" s="1"/>
  <c r="X189" i="1" s="1"/>
  <c r="M157" i="1"/>
  <c r="M190" i="1" s="1"/>
  <c r="M189" i="1" s="1"/>
  <c r="K157" i="1"/>
  <c r="K190" i="1" s="1"/>
  <c r="K189" i="1" s="1"/>
  <c r="F157" i="1"/>
  <c r="T157" i="1"/>
  <c r="T190" i="1" s="1"/>
  <c r="T189" i="1" s="1"/>
  <c r="H74" i="1"/>
  <c r="G75" i="1"/>
  <c r="G76" i="1" s="1"/>
  <c r="F77" i="1"/>
  <c r="F190" i="1" l="1"/>
  <c r="F189" i="1" s="1"/>
  <c r="AE247" i="1"/>
  <c r="Z247" i="1"/>
  <c r="U247" i="1"/>
  <c r="P247" i="1"/>
  <c r="K247" i="1"/>
  <c r="F247" i="1"/>
  <c r="D190" i="1"/>
  <c r="D189" i="1" s="1"/>
  <c r="AC247" i="1"/>
  <c r="S247" i="1"/>
  <c r="N247" i="1"/>
  <c r="D247" i="1"/>
  <c r="X247" i="1"/>
  <c r="I247" i="1"/>
  <c r="E190" i="1"/>
  <c r="E189" i="1" s="1"/>
  <c r="E247" i="1"/>
  <c r="AD247" i="1"/>
  <c r="T247" i="1"/>
  <c r="J247" i="1"/>
  <c r="Y247" i="1"/>
  <c r="O247" i="1"/>
  <c r="C190" i="1"/>
  <c r="C189" i="1" s="1"/>
  <c r="C247" i="1"/>
  <c r="AB247" i="1"/>
  <c r="W247" i="1"/>
  <c r="R247" i="1"/>
  <c r="M247" i="1"/>
  <c r="H247" i="1"/>
  <c r="G77" i="1"/>
  <c r="T158" i="1"/>
  <c r="T198" i="1" s="1"/>
  <c r="R158" i="1"/>
  <c r="R198" i="1" s="1"/>
  <c r="K158" i="1"/>
  <c r="K198" i="1" s="1"/>
  <c r="O158" i="1"/>
  <c r="O198" i="1" s="1"/>
  <c r="F158" i="1"/>
  <c r="D158" i="1"/>
  <c r="Y158" i="1"/>
  <c r="Y198" i="1" s="1"/>
  <c r="U158" i="1"/>
  <c r="U198" i="1" s="1"/>
  <c r="E158" i="1"/>
  <c r="I158" i="1"/>
  <c r="I198" i="1" s="1"/>
  <c r="H158" i="1"/>
  <c r="H198" i="1" s="1"/>
  <c r="C158" i="1"/>
  <c r="W158" i="1"/>
  <c r="W198" i="1" s="1"/>
  <c r="Z158" i="1"/>
  <c r="Z198" i="1" s="1"/>
  <c r="P158" i="1"/>
  <c r="P198" i="1" s="1"/>
  <c r="X158" i="1"/>
  <c r="X198" i="1" s="1"/>
  <c r="J158" i="1"/>
  <c r="J198" i="1" s="1"/>
  <c r="M158" i="1"/>
  <c r="M198" i="1" s="1"/>
  <c r="S158" i="1"/>
  <c r="S198" i="1" s="1"/>
  <c r="N158" i="1"/>
  <c r="N198" i="1" s="1"/>
  <c r="H75" i="1"/>
  <c r="H76" i="1" s="1"/>
  <c r="I74" i="1"/>
  <c r="D198" i="1" l="1"/>
  <c r="D193" i="1" s="1"/>
  <c r="X248" i="1"/>
  <c r="N248" i="1"/>
  <c r="I248" i="1"/>
  <c r="AC248" i="1"/>
  <c r="S248" i="1"/>
  <c r="D248" i="1"/>
  <c r="E198" i="1"/>
  <c r="E195" i="1" s="1"/>
  <c r="AD248" i="1"/>
  <c r="Y248" i="1"/>
  <c r="T248" i="1"/>
  <c r="E248" i="1"/>
  <c r="J248" i="1"/>
  <c r="O248" i="1"/>
  <c r="F198" i="1"/>
  <c r="F192" i="1" s="1"/>
  <c r="P248" i="1"/>
  <c r="AE248" i="1"/>
  <c r="Z248" i="1"/>
  <c r="U248" i="1"/>
  <c r="F248" i="1"/>
  <c r="K248" i="1"/>
  <c r="C198" i="1"/>
  <c r="C192" i="1" s="1"/>
  <c r="M248" i="1"/>
  <c r="H248" i="1"/>
  <c r="AB248" i="1"/>
  <c r="W248" i="1"/>
  <c r="R248" i="1"/>
  <c r="C248" i="1"/>
  <c r="H77" i="1"/>
  <c r="H162" i="1" s="1"/>
  <c r="H218" i="1" s="1"/>
  <c r="S195" i="1"/>
  <c r="S192" i="1"/>
  <c r="S193" i="1"/>
  <c r="S194" i="1"/>
  <c r="S196" i="1"/>
  <c r="S191" i="1"/>
  <c r="S197" i="1"/>
  <c r="P194" i="1"/>
  <c r="P192" i="1"/>
  <c r="P196" i="1"/>
  <c r="P197" i="1"/>
  <c r="P195" i="1"/>
  <c r="P193" i="1"/>
  <c r="P191" i="1"/>
  <c r="H197" i="1"/>
  <c r="H196" i="1"/>
  <c r="H192" i="1"/>
  <c r="H193" i="1"/>
  <c r="H194" i="1"/>
  <c r="H191" i="1"/>
  <c r="H195" i="1"/>
  <c r="Y191" i="1"/>
  <c r="Y195" i="1"/>
  <c r="Y192" i="1"/>
  <c r="Y193" i="1"/>
  <c r="Y196" i="1"/>
  <c r="Y194" i="1"/>
  <c r="Y197" i="1"/>
  <c r="K193" i="1"/>
  <c r="K194" i="1"/>
  <c r="K191" i="1"/>
  <c r="K196" i="1"/>
  <c r="K195" i="1"/>
  <c r="K197" i="1"/>
  <c r="K192" i="1"/>
  <c r="I75" i="1"/>
  <c r="I76" i="1" s="1"/>
  <c r="J74" i="1"/>
  <c r="M197" i="1"/>
  <c r="M192" i="1"/>
  <c r="M194" i="1"/>
  <c r="M191" i="1"/>
  <c r="M193" i="1"/>
  <c r="M196" i="1"/>
  <c r="M195" i="1"/>
  <c r="Z196" i="1"/>
  <c r="Z197" i="1"/>
  <c r="Z192" i="1"/>
  <c r="Z195" i="1"/>
  <c r="Z194" i="1"/>
  <c r="Z193" i="1"/>
  <c r="Z191" i="1"/>
  <c r="I196" i="1"/>
  <c r="I194" i="1"/>
  <c r="I195" i="1"/>
  <c r="I197" i="1"/>
  <c r="I192" i="1"/>
  <c r="I193" i="1"/>
  <c r="I191" i="1"/>
  <c r="D196" i="1"/>
  <c r="D197" i="1"/>
  <c r="D191" i="1"/>
  <c r="D195" i="1"/>
  <c r="R196" i="1"/>
  <c r="R192" i="1"/>
  <c r="R195" i="1"/>
  <c r="R193" i="1"/>
  <c r="R191" i="1"/>
  <c r="R197" i="1"/>
  <c r="R194" i="1"/>
  <c r="I162" i="1"/>
  <c r="I218" i="1" s="1"/>
  <c r="R162" i="1"/>
  <c r="R218" i="1" s="1"/>
  <c r="E162" i="1"/>
  <c r="J193" i="1"/>
  <c r="J197" i="1"/>
  <c r="J192" i="1"/>
  <c r="J196" i="1"/>
  <c r="J194" i="1"/>
  <c r="J195" i="1"/>
  <c r="J191" i="1"/>
  <c r="W192" i="1"/>
  <c r="W195" i="1"/>
  <c r="W194" i="1"/>
  <c r="W191" i="1"/>
  <c r="W196" i="1"/>
  <c r="W193" i="1"/>
  <c r="W197" i="1"/>
  <c r="E193" i="1"/>
  <c r="T194" i="1"/>
  <c r="T196" i="1"/>
  <c r="T197" i="1"/>
  <c r="T192" i="1"/>
  <c r="T195" i="1"/>
  <c r="T191" i="1"/>
  <c r="T193" i="1"/>
  <c r="N195" i="1"/>
  <c r="N194" i="1"/>
  <c r="N193" i="1"/>
  <c r="N196" i="1"/>
  <c r="N191" i="1"/>
  <c r="N192" i="1"/>
  <c r="N197" i="1"/>
  <c r="X194" i="1"/>
  <c r="X192" i="1"/>
  <c r="X191" i="1"/>
  <c r="X196" i="1"/>
  <c r="X195" i="1"/>
  <c r="X197" i="1"/>
  <c r="X193" i="1"/>
  <c r="U195" i="1"/>
  <c r="U197" i="1"/>
  <c r="U194" i="1"/>
  <c r="U196" i="1"/>
  <c r="U192" i="1"/>
  <c r="U191" i="1"/>
  <c r="U193" i="1"/>
  <c r="O193" i="1"/>
  <c r="O195" i="1"/>
  <c r="O191" i="1"/>
  <c r="O192" i="1"/>
  <c r="O196" i="1"/>
  <c r="O197" i="1"/>
  <c r="O194" i="1"/>
  <c r="J161" i="1"/>
  <c r="J203" i="1" s="1"/>
  <c r="I161" i="1"/>
  <c r="I203" i="1" s="1"/>
  <c r="X161" i="1"/>
  <c r="X203" i="1" s="1"/>
  <c r="O161" i="1"/>
  <c r="O203" i="1" s="1"/>
  <c r="C161" i="1"/>
  <c r="D161" i="1"/>
  <c r="Y161" i="1"/>
  <c r="Y203" i="1" s="1"/>
  <c r="K161" i="1"/>
  <c r="K203" i="1" s="1"/>
  <c r="M161" i="1"/>
  <c r="M203" i="1" s="1"/>
  <c r="Z161" i="1"/>
  <c r="Z203" i="1" s="1"/>
  <c r="P161" i="1"/>
  <c r="P203" i="1" s="1"/>
  <c r="S161" i="1"/>
  <c r="S203" i="1" s="1"/>
  <c r="R161" i="1"/>
  <c r="R203" i="1" s="1"/>
  <c r="N161" i="1"/>
  <c r="N203" i="1" s="1"/>
  <c r="H161" i="1"/>
  <c r="H203" i="1" s="1"/>
  <c r="F161" i="1"/>
  <c r="U161" i="1"/>
  <c r="U203" i="1" s="1"/>
  <c r="E161" i="1"/>
  <c r="W161" i="1"/>
  <c r="W203" i="1" s="1"/>
  <c r="T161" i="1"/>
  <c r="T203" i="1" s="1"/>
  <c r="E197" i="1" l="1"/>
  <c r="E192" i="1"/>
  <c r="E194" i="1"/>
  <c r="E191" i="1"/>
  <c r="E196" i="1"/>
  <c r="C197" i="1"/>
  <c r="W162" i="1"/>
  <c r="W218" i="1" s="1"/>
  <c r="W216" i="1" s="1"/>
  <c r="D194" i="1"/>
  <c r="D192" i="1"/>
  <c r="C193" i="1"/>
  <c r="K162" i="1"/>
  <c r="K218" i="1" s="1"/>
  <c r="K205" i="1" s="1"/>
  <c r="C194" i="1"/>
  <c r="F196" i="1"/>
  <c r="E203" i="1"/>
  <c r="E202" i="1" s="1"/>
  <c r="E251" i="1"/>
  <c r="AD251" i="1"/>
  <c r="T251" i="1"/>
  <c r="O251" i="1"/>
  <c r="Y251" i="1"/>
  <c r="J251" i="1"/>
  <c r="D203" i="1"/>
  <c r="D202" i="1" s="1"/>
  <c r="S251" i="1"/>
  <c r="I251" i="1"/>
  <c r="D251" i="1"/>
  <c r="AC251" i="1"/>
  <c r="X251" i="1"/>
  <c r="N251" i="1"/>
  <c r="F203" i="1"/>
  <c r="F200" i="1" s="1"/>
  <c r="AE251" i="1"/>
  <c r="Z251" i="1"/>
  <c r="U251" i="1"/>
  <c r="P251" i="1"/>
  <c r="K251" i="1"/>
  <c r="F251" i="1"/>
  <c r="C191" i="1"/>
  <c r="C195" i="1"/>
  <c r="F193" i="1"/>
  <c r="F194" i="1"/>
  <c r="F191" i="1"/>
  <c r="F195" i="1"/>
  <c r="C203" i="1"/>
  <c r="C202" i="1" s="1"/>
  <c r="AB251" i="1"/>
  <c r="W251" i="1"/>
  <c r="R251" i="1"/>
  <c r="M251" i="1"/>
  <c r="H251" i="1"/>
  <c r="C251" i="1"/>
  <c r="C196" i="1"/>
  <c r="F197" i="1"/>
  <c r="E218" i="1"/>
  <c r="E204" i="1" s="1"/>
  <c r="O252" i="1"/>
  <c r="AD252" i="1"/>
  <c r="Y252" i="1"/>
  <c r="T252" i="1"/>
  <c r="J252" i="1"/>
  <c r="E252" i="1"/>
  <c r="Z162" i="1"/>
  <c r="Z218" i="1" s="1"/>
  <c r="Z211" i="1" s="1"/>
  <c r="O162" i="1"/>
  <c r="O218" i="1" s="1"/>
  <c r="O211" i="1" s="1"/>
  <c r="S162" i="1"/>
  <c r="S218" i="1" s="1"/>
  <c r="S214" i="1" s="1"/>
  <c r="F162" i="1"/>
  <c r="D162" i="1"/>
  <c r="C162" i="1"/>
  <c r="T162" i="1"/>
  <c r="T218" i="1" s="1"/>
  <c r="T208" i="1" s="1"/>
  <c r="N162" i="1"/>
  <c r="N218" i="1" s="1"/>
  <c r="N208" i="1" s="1"/>
  <c r="Y162" i="1"/>
  <c r="Y218" i="1" s="1"/>
  <c r="Y210" i="1" s="1"/>
  <c r="J162" i="1"/>
  <c r="J218" i="1" s="1"/>
  <c r="J204" i="1" s="1"/>
  <c r="U162" i="1"/>
  <c r="U218" i="1" s="1"/>
  <c r="U213" i="1" s="1"/>
  <c r="M162" i="1"/>
  <c r="M218" i="1" s="1"/>
  <c r="M213" i="1" s="1"/>
  <c r="P162" i="1"/>
  <c r="P218" i="1" s="1"/>
  <c r="P212" i="1" s="1"/>
  <c r="X162" i="1"/>
  <c r="X218" i="1" s="1"/>
  <c r="X215" i="1" s="1"/>
  <c r="U201" i="1"/>
  <c r="U202" i="1"/>
  <c r="U200" i="1"/>
  <c r="U199" i="1"/>
  <c r="M199" i="1"/>
  <c r="M201" i="1"/>
  <c r="M202" i="1"/>
  <c r="M200" i="1"/>
  <c r="J199" i="1"/>
  <c r="J201" i="1"/>
  <c r="J200" i="1"/>
  <c r="J202" i="1"/>
  <c r="T215" i="1"/>
  <c r="T201" i="1"/>
  <c r="T200" i="1"/>
  <c r="T202" i="1"/>
  <c r="T199" i="1"/>
  <c r="S202" i="1"/>
  <c r="S200" i="1"/>
  <c r="S199" i="1"/>
  <c r="S201" i="1"/>
  <c r="K200" i="1"/>
  <c r="K199" i="1"/>
  <c r="K202" i="1"/>
  <c r="K201" i="1"/>
  <c r="O202" i="1"/>
  <c r="O201" i="1"/>
  <c r="O200" i="1"/>
  <c r="O199" i="1"/>
  <c r="P213" i="1"/>
  <c r="H209" i="1"/>
  <c r="H214" i="1"/>
  <c r="H212" i="1"/>
  <c r="H204" i="1"/>
  <c r="H206" i="1"/>
  <c r="H205" i="1"/>
  <c r="H217" i="1"/>
  <c r="H216" i="1"/>
  <c r="H211" i="1"/>
  <c r="H213" i="1"/>
  <c r="H210" i="1"/>
  <c r="H207" i="1"/>
  <c r="H208" i="1"/>
  <c r="H215" i="1"/>
  <c r="R199" i="1"/>
  <c r="R201" i="1"/>
  <c r="R200" i="1"/>
  <c r="R202" i="1"/>
  <c r="W201" i="1"/>
  <c r="W202" i="1"/>
  <c r="W199" i="1"/>
  <c r="W200" i="1"/>
  <c r="H199" i="1"/>
  <c r="H200" i="1"/>
  <c r="H202" i="1"/>
  <c r="H201" i="1"/>
  <c r="P202" i="1"/>
  <c r="P199" i="1"/>
  <c r="P200" i="1"/>
  <c r="P201" i="1"/>
  <c r="Y200" i="1"/>
  <c r="Y199" i="1"/>
  <c r="Y202" i="1"/>
  <c r="Y201" i="1"/>
  <c r="X201" i="1"/>
  <c r="X199" i="1"/>
  <c r="X200" i="1"/>
  <c r="X202" i="1"/>
  <c r="Z212" i="1"/>
  <c r="K74" i="1"/>
  <c r="J75" i="1"/>
  <c r="J76" i="1" s="1"/>
  <c r="N199" i="1"/>
  <c r="N202" i="1"/>
  <c r="N200" i="1"/>
  <c r="N201" i="1"/>
  <c r="Z202" i="1"/>
  <c r="Z199" i="1"/>
  <c r="Z201" i="1"/>
  <c r="Z200" i="1"/>
  <c r="I202" i="1"/>
  <c r="I201" i="1"/>
  <c r="I200" i="1"/>
  <c r="I199" i="1"/>
  <c r="R210" i="1"/>
  <c r="R204" i="1"/>
  <c r="R205" i="1"/>
  <c r="R214" i="1"/>
  <c r="R207" i="1"/>
  <c r="R211" i="1"/>
  <c r="R215" i="1"/>
  <c r="R206" i="1"/>
  <c r="R212" i="1"/>
  <c r="R217" i="1"/>
  <c r="R208" i="1"/>
  <c r="R216" i="1"/>
  <c r="R213" i="1"/>
  <c r="R209" i="1"/>
  <c r="W214" i="1"/>
  <c r="K211" i="1"/>
  <c r="I204" i="1"/>
  <c r="I210" i="1"/>
  <c r="I212" i="1"/>
  <c r="I214" i="1"/>
  <c r="I216" i="1"/>
  <c r="I208" i="1"/>
  <c r="I211" i="1"/>
  <c r="I217" i="1"/>
  <c r="I209" i="1"/>
  <c r="I205" i="1"/>
  <c r="I213" i="1"/>
  <c r="I206" i="1"/>
  <c r="I215" i="1"/>
  <c r="I207" i="1"/>
  <c r="I77" i="1"/>
  <c r="J208" i="1" l="1"/>
  <c r="E212" i="1"/>
  <c r="O204" i="1"/>
  <c r="Y215" i="1"/>
  <c r="D199" i="1"/>
  <c r="Z217" i="1"/>
  <c r="X217" i="1"/>
  <c r="Z204" i="1"/>
  <c r="Z213" i="1"/>
  <c r="P216" i="1"/>
  <c r="Y207" i="1"/>
  <c r="C200" i="1"/>
  <c r="P209" i="1"/>
  <c r="Y216" i="1"/>
  <c r="Z205" i="1"/>
  <c r="P208" i="1"/>
  <c r="Y217" i="1"/>
  <c r="K216" i="1"/>
  <c r="W210" i="1"/>
  <c r="K215" i="1"/>
  <c r="W212" i="1"/>
  <c r="W207" i="1"/>
  <c r="D200" i="1"/>
  <c r="Z216" i="1"/>
  <c r="Z206" i="1"/>
  <c r="C199" i="1"/>
  <c r="P210" i="1"/>
  <c r="P211" i="1"/>
  <c r="Y208" i="1"/>
  <c r="Y205" i="1"/>
  <c r="K212" i="1"/>
  <c r="W213" i="1"/>
  <c r="W215" i="1"/>
  <c r="M205" i="1"/>
  <c r="K204" i="1"/>
  <c r="K209" i="1"/>
  <c r="W204" i="1"/>
  <c r="W217" i="1"/>
  <c r="F201" i="1"/>
  <c r="K213" i="1"/>
  <c r="W209" i="1"/>
  <c r="W205" i="1"/>
  <c r="K208" i="1"/>
  <c r="K214" i="1"/>
  <c r="K217" i="1"/>
  <c r="W208" i="1"/>
  <c r="K206" i="1"/>
  <c r="K207" i="1"/>
  <c r="K210" i="1"/>
  <c r="W206" i="1"/>
  <c r="W211" i="1"/>
  <c r="E208" i="1"/>
  <c r="O207" i="1"/>
  <c r="E217" i="1"/>
  <c r="E200" i="1"/>
  <c r="O215" i="1"/>
  <c r="E211" i="1"/>
  <c r="O216" i="1"/>
  <c r="O210" i="1"/>
  <c r="O212" i="1"/>
  <c r="E205" i="1"/>
  <c r="E216" i="1"/>
  <c r="E206" i="1"/>
  <c r="E210" i="1"/>
  <c r="D201" i="1"/>
  <c r="E201" i="1"/>
  <c r="O213" i="1"/>
  <c r="O217" i="1"/>
  <c r="O205" i="1"/>
  <c r="O208" i="1"/>
  <c r="Z215" i="1"/>
  <c r="Z208" i="1"/>
  <c r="Z209" i="1"/>
  <c r="C201" i="1"/>
  <c r="X204" i="1"/>
  <c r="X212" i="1"/>
  <c r="P206" i="1"/>
  <c r="P217" i="1"/>
  <c r="J213" i="1"/>
  <c r="J206" i="1"/>
  <c r="Y211" i="1"/>
  <c r="Y204" i="1"/>
  <c r="E209" i="1"/>
  <c r="E207" i="1"/>
  <c r="E215" i="1"/>
  <c r="E199" i="1"/>
  <c r="O209" i="1"/>
  <c r="X207" i="1"/>
  <c r="X206" i="1"/>
  <c r="J210" i="1"/>
  <c r="J216" i="1"/>
  <c r="E214" i="1"/>
  <c r="E213" i="1"/>
  <c r="O206" i="1"/>
  <c r="O214" i="1"/>
  <c r="Z214" i="1"/>
  <c r="Z207" i="1"/>
  <c r="Z210" i="1"/>
  <c r="X216" i="1"/>
  <c r="X205" i="1"/>
  <c r="P214" i="1"/>
  <c r="P205" i="1"/>
  <c r="P215" i="1"/>
  <c r="J217" i="1"/>
  <c r="J212" i="1"/>
  <c r="Y206" i="1"/>
  <c r="Y214" i="1"/>
  <c r="Y209" i="1"/>
  <c r="S211" i="1"/>
  <c r="S212" i="1"/>
  <c r="F199" i="1"/>
  <c r="S208" i="1"/>
  <c r="M208" i="1"/>
  <c r="F202" i="1"/>
  <c r="M207" i="1"/>
  <c r="S209" i="1"/>
  <c r="M209" i="1"/>
  <c r="U215" i="1"/>
  <c r="S213" i="1"/>
  <c r="S207" i="1"/>
  <c r="S206" i="1"/>
  <c r="U207" i="1"/>
  <c r="D218" i="1"/>
  <c r="AC252" i="1"/>
  <c r="X252" i="1"/>
  <c r="S252" i="1"/>
  <c r="I252" i="1"/>
  <c r="D252" i="1"/>
  <c r="N252" i="1"/>
  <c r="S204" i="1"/>
  <c r="S216" i="1"/>
  <c r="S215" i="1"/>
  <c r="U211" i="1"/>
  <c r="T216" i="1"/>
  <c r="F218" i="1"/>
  <c r="F204" i="1" s="1"/>
  <c r="P252" i="1"/>
  <c r="AE252" i="1"/>
  <c r="Z252" i="1"/>
  <c r="U252" i="1"/>
  <c r="K252" i="1"/>
  <c r="F252" i="1"/>
  <c r="S205" i="1"/>
  <c r="S217" i="1"/>
  <c r="S210" i="1"/>
  <c r="T205" i="1"/>
  <c r="C218" i="1"/>
  <c r="C214" i="1" s="1"/>
  <c r="AB252" i="1"/>
  <c r="W252" i="1"/>
  <c r="R252" i="1"/>
  <c r="H252" i="1"/>
  <c r="C252" i="1"/>
  <c r="M252" i="1"/>
  <c r="M215" i="1"/>
  <c r="M211" i="1"/>
  <c r="M210" i="1"/>
  <c r="N204" i="1"/>
  <c r="N209" i="1"/>
  <c r="N210" i="1"/>
  <c r="N215" i="1"/>
  <c r="N217" i="1"/>
  <c r="N211" i="1"/>
  <c r="M214" i="1"/>
  <c r="M206" i="1"/>
  <c r="M204" i="1"/>
  <c r="N206" i="1"/>
  <c r="N213" i="1"/>
  <c r="N205" i="1"/>
  <c r="N214" i="1"/>
  <c r="M217" i="1"/>
  <c r="M212" i="1"/>
  <c r="M216" i="1"/>
  <c r="N216" i="1"/>
  <c r="N207" i="1"/>
  <c r="N212" i="1"/>
  <c r="J77" i="1"/>
  <c r="U216" i="1"/>
  <c r="U217" i="1"/>
  <c r="U209" i="1"/>
  <c r="U208" i="1"/>
  <c r="T214" i="1"/>
  <c r="T209" i="1"/>
  <c r="T204" i="1"/>
  <c r="T207" i="1"/>
  <c r="X214" i="1"/>
  <c r="X208" i="1"/>
  <c r="X211" i="1"/>
  <c r="U210" i="1"/>
  <c r="U205" i="1"/>
  <c r="U212" i="1"/>
  <c r="U214" i="1"/>
  <c r="J209" i="1"/>
  <c r="J207" i="1"/>
  <c r="J205" i="1"/>
  <c r="T212" i="1"/>
  <c r="T210" i="1"/>
  <c r="T213" i="1"/>
  <c r="T206" i="1"/>
  <c r="X213" i="1"/>
  <c r="X210" i="1"/>
  <c r="X209" i="1"/>
  <c r="P207" i="1"/>
  <c r="P204" i="1"/>
  <c r="U204" i="1"/>
  <c r="U206" i="1"/>
  <c r="J215" i="1"/>
  <c r="J211" i="1"/>
  <c r="J214" i="1"/>
  <c r="Y212" i="1"/>
  <c r="Y213" i="1"/>
  <c r="T211" i="1"/>
  <c r="T217" i="1"/>
  <c r="S165" i="1"/>
  <c r="S228" i="1" s="1"/>
  <c r="R165" i="1"/>
  <c r="R228" i="1" s="1"/>
  <c r="Z165" i="1"/>
  <c r="Z228" i="1" s="1"/>
  <c r="T165" i="1"/>
  <c r="T228" i="1" s="1"/>
  <c r="M165" i="1"/>
  <c r="M228" i="1" s="1"/>
  <c r="E165" i="1"/>
  <c r="K165" i="1"/>
  <c r="K228" i="1" s="1"/>
  <c r="O165" i="1"/>
  <c r="O228" i="1" s="1"/>
  <c r="J165" i="1"/>
  <c r="J228" i="1" s="1"/>
  <c r="N165" i="1"/>
  <c r="N228" i="1" s="1"/>
  <c r="U165" i="1"/>
  <c r="U228" i="1" s="1"/>
  <c r="W165" i="1"/>
  <c r="W228" i="1" s="1"/>
  <c r="I165" i="1"/>
  <c r="I228" i="1" s="1"/>
  <c r="C165" i="1"/>
  <c r="H165" i="1"/>
  <c r="H228" i="1" s="1"/>
  <c r="F165" i="1"/>
  <c r="X165" i="1"/>
  <c r="X228" i="1" s="1"/>
  <c r="D165" i="1"/>
  <c r="Y165" i="1"/>
  <c r="Y228" i="1" s="1"/>
  <c r="P165" i="1"/>
  <c r="P228" i="1" s="1"/>
  <c r="K75" i="1"/>
  <c r="K76" i="1" s="1"/>
  <c r="L74" i="1"/>
  <c r="F207" i="1" l="1"/>
  <c r="F215" i="1"/>
  <c r="F208" i="1"/>
  <c r="F206" i="1"/>
  <c r="F209" i="1"/>
  <c r="F210" i="1"/>
  <c r="F217" i="1"/>
  <c r="F216" i="1"/>
  <c r="F211" i="1"/>
  <c r="C207" i="1"/>
  <c r="C210" i="1"/>
  <c r="C213" i="1"/>
  <c r="C216" i="1"/>
  <c r="C206" i="1"/>
  <c r="C209" i="1"/>
  <c r="C217" i="1"/>
  <c r="C204" i="1"/>
  <c r="C208" i="1"/>
  <c r="D228" i="1"/>
  <c r="D225" i="1" s="1"/>
  <c r="AC255" i="1"/>
  <c r="X255" i="1"/>
  <c r="S255" i="1"/>
  <c r="N255" i="1"/>
  <c r="I255" i="1"/>
  <c r="D255" i="1"/>
  <c r="C228" i="1"/>
  <c r="C220" i="1" s="1"/>
  <c r="C255" i="1"/>
  <c r="AB255" i="1"/>
  <c r="W255" i="1"/>
  <c r="R255" i="1"/>
  <c r="M255" i="1"/>
  <c r="H255" i="1"/>
  <c r="E228" i="1"/>
  <c r="E220" i="1" s="1"/>
  <c r="AD255" i="1"/>
  <c r="Y255" i="1"/>
  <c r="T255" i="1"/>
  <c r="O255" i="1"/>
  <c r="J255" i="1"/>
  <c r="E255" i="1"/>
  <c r="C205" i="1"/>
  <c r="C212" i="1"/>
  <c r="C215" i="1"/>
  <c r="F228" i="1"/>
  <c r="F222" i="1" s="1"/>
  <c r="AE255" i="1"/>
  <c r="Z255" i="1"/>
  <c r="U255" i="1"/>
  <c r="P255" i="1"/>
  <c r="K255" i="1"/>
  <c r="F255" i="1"/>
  <c r="C211" i="1"/>
  <c r="F214" i="1"/>
  <c r="F212" i="1"/>
  <c r="F213" i="1"/>
  <c r="F205" i="1"/>
  <c r="D207" i="1"/>
  <c r="D215" i="1"/>
  <c r="D204" i="1"/>
  <c r="D208" i="1"/>
  <c r="D213" i="1"/>
  <c r="D210" i="1"/>
  <c r="D216" i="1"/>
  <c r="D214" i="1"/>
  <c r="D217" i="1"/>
  <c r="D205" i="1"/>
  <c r="D209" i="1"/>
  <c r="D211" i="1"/>
  <c r="D212" i="1"/>
  <c r="D206" i="1"/>
  <c r="K77" i="1"/>
  <c r="P224" i="1"/>
  <c r="P227" i="1"/>
  <c r="P219" i="1"/>
  <c r="P222" i="1"/>
  <c r="P226" i="1"/>
  <c r="P225" i="1"/>
  <c r="P223" i="1"/>
  <c r="P221" i="1"/>
  <c r="P220" i="1"/>
  <c r="F223" i="1"/>
  <c r="W227" i="1"/>
  <c r="W223" i="1"/>
  <c r="W224" i="1"/>
  <c r="W220" i="1"/>
  <c r="W219" i="1"/>
  <c r="W225" i="1"/>
  <c r="W222" i="1"/>
  <c r="W226" i="1"/>
  <c r="W221" i="1"/>
  <c r="O225" i="1"/>
  <c r="O221" i="1"/>
  <c r="O223" i="1"/>
  <c r="O220" i="1"/>
  <c r="O227" i="1"/>
  <c r="O219" i="1"/>
  <c r="O224" i="1"/>
  <c r="O226" i="1"/>
  <c r="O222" i="1"/>
  <c r="T224" i="1"/>
  <c r="T227" i="1"/>
  <c r="T221" i="1"/>
  <c r="T225" i="1"/>
  <c r="T222" i="1"/>
  <c r="T219" i="1"/>
  <c r="T223" i="1"/>
  <c r="T226" i="1"/>
  <c r="T220" i="1"/>
  <c r="Y224" i="1"/>
  <c r="Y225" i="1"/>
  <c r="Y223" i="1"/>
  <c r="Y226" i="1"/>
  <c r="Y222" i="1"/>
  <c r="Y227" i="1"/>
  <c r="Y219" i="1"/>
  <c r="Y221" i="1"/>
  <c r="Y220" i="1"/>
  <c r="H225" i="1"/>
  <c r="H219" i="1"/>
  <c r="H221" i="1"/>
  <c r="H220" i="1"/>
  <c r="H222" i="1"/>
  <c r="H227" i="1"/>
  <c r="H224" i="1"/>
  <c r="H223" i="1"/>
  <c r="H226" i="1"/>
  <c r="U224" i="1"/>
  <c r="U222" i="1"/>
  <c r="U221" i="1"/>
  <c r="U223" i="1"/>
  <c r="U226" i="1"/>
  <c r="U220" i="1"/>
  <c r="U225" i="1"/>
  <c r="U219" i="1"/>
  <c r="U227" i="1"/>
  <c r="K221" i="1"/>
  <c r="K219" i="1"/>
  <c r="K227" i="1"/>
  <c r="K225" i="1"/>
  <c r="K222" i="1"/>
  <c r="K223" i="1"/>
  <c r="K220" i="1"/>
  <c r="K226" i="1"/>
  <c r="K224" i="1"/>
  <c r="Z224" i="1"/>
  <c r="Z223" i="1"/>
  <c r="Z226" i="1"/>
  <c r="Z227" i="1"/>
  <c r="Z225" i="1"/>
  <c r="Z221" i="1"/>
  <c r="Z219" i="1"/>
  <c r="Z222" i="1"/>
  <c r="Z220" i="1"/>
  <c r="L75" i="1"/>
  <c r="L76" i="1" s="1"/>
  <c r="M74" i="1"/>
  <c r="N223" i="1"/>
  <c r="N224" i="1"/>
  <c r="N225" i="1"/>
  <c r="N221" i="1"/>
  <c r="N226" i="1"/>
  <c r="N219" i="1"/>
  <c r="N220" i="1"/>
  <c r="N227" i="1"/>
  <c r="N222" i="1"/>
  <c r="E226" i="1"/>
  <c r="E219" i="1"/>
  <c r="R223" i="1"/>
  <c r="R227" i="1"/>
  <c r="R222" i="1"/>
  <c r="R221" i="1"/>
  <c r="R226" i="1"/>
  <c r="R225" i="1"/>
  <c r="R219" i="1"/>
  <c r="R220" i="1"/>
  <c r="R224" i="1"/>
  <c r="X220" i="1"/>
  <c r="X219" i="1"/>
  <c r="X222" i="1"/>
  <c r="X226" i="1"/>
  <c r="X224" i="1"/>
  <c r="X223" i="1"/>
  <c r="X221" i="1"/>
  <c r="X225" i="1"/>
  <c r="X227" i="1"/>
  <c r="I221" i="1"/>
  <c r="I219" i="1"/>
  <c r="I224" i="1"/>
  <c r="I220" i="1"/>
  <c r="I225" i="1"/>
  <c r="I223" i="1"/>
  <c r="I226" i="1"/>
  <c r="I222" i="1"/>
  <c r="I227" i="1"/>
  <c r="J225" i="1"/>
  <c r="J219" i="1"/>
  <c r="J222" i="1"/>
  <c r="J223" i="1"/>
  <c r="J227" i="1"/>
  <c r="J221" i="1"/>
  <c r="J224" i="1"/>
  <c r="J226" i="1"/>
  <c r="J220" i="1"/>
  <c r="M221" i="1"/>
  <c r="M225" i="1"/>
  <c r="M227" i="1"/>
  <c r="M222" i="1"/>
  <c r="M223" i="1"/>
  <c r="M220" i="1"/>
  <c r="M226" i="1"/>
  <c r="M219" i="1"/>
  <c r="M224" i="1"/>
  <c r="S220" i="1"/>
  <c r="S219" i="1"/>
  <c r="S224" i="1"/>
  <c r="S225" i="1"/>
  <c r="S223" i="1"/>
  <c r="S221" i="1"/>
  <c r="S222" i="1"/>
  <c r="S227" i="1"/>
  <c r="S226" i="1"/>
  <c r="E222" i="1" l="1"/>
  <c r="E223" i="1"/>
  <c r="E221" i="1"/>
  <c r="E225" i="1"/>
  <c r="E227" i="1"/>
  <c r="E224" i="1"/>
  <c r="D226" i="1"/>
  <c r="F220" i="1"/>
  <c r="C224" i="1"/>
  <c r="C227" i="1"/>
  <c r="D222" i="1"/>
  <c r="F224" i="1"/>
  <c r="D221" i="1"/>
  <c r="D220" i="1"/>
  <c r="F225" i="1"/>
  <c r="F226" i="1"/>
  <c r="D224" i="1"/>
  <c r="D219" i="1"/>
  <c r="F221" i="1"/>
  <c r="F227" i="1"/>
  <c r="D223" i="1"/>
  <c r="D227" i="1"/>
  <c r="F219" i="1"/>
  <c r="C225" i="1"/>
  <c r="C223" i="1"/>
  <c r="C221" i="1"/>
  <c r="C226" i="1"/>
  <c r="C219" i="1"/>
  <c r="C222" i="1"/>
  <c r="L77" i="1"/>
  <c r="N74" i="1"/>
  <c r="M75" i="1"/>
  <c r="M76" i="1" s="1"/>
  <c r="N75" i="1" l="1"/>
  <c r="N76" i="1" s="1"/>
  <c r="M77" i="1"/>
  <c r="N77" i="1" l="1"/>
</calcChain>
</file>

<file path=xl/sharedStrings.xml><?xml version="1.0" encoding="utf-8"?>
<sst xmlns="http://schemas.openxmlformats.org/spreadsheetml/2006/main" count="461" uniqueCount="133">
  <si>
    <t>战力计算方法</t>
  </si>
  <si>
    <t>假设对战双方分别为1和2，双方等级相同，进行如下定义：</t>
  </si>
  <si>
    <t>A1、D1、H1分别为1的攻击力、防御力、生命</t>
  </si>
  <si>
    <t>A2、D2、H2分别为1的攻击力、防御力、生命</t>
  </si>
  <si>
    <t>Dr为1和2等级下对应的防御系数（即标准防御力）</t>
  </si>
  <si>
    <t>T12为1将2击败需要的时间（回合数）</t>
  </si>
  <si>
    <t>T21为2将1击败需要的时间（回合数）</t>
  </si>
  <si>
    <t>则根据伤害公式基本结构，可得</t>
  </si>
  <si>
    <t>T12=H2*(1+D2/Dr)/A1</t>
  </si>
  <si>
    <t>T21=H1*(1+D1/Dr)/A2</t>
  </si>
  <si>
    <t>若需要达到双方平衡，则需要</t>
  </si>
  <si>
    <t>T12=T21</t>
  </si>
  <si>
    <t>即</t>
  </si>
  <si>
    <t>H1*(1+D1/Dr)/A2=H2*(1+D2/Dr)/A1</t>
  </si>
  <si>
    <t>变化后可得</t>
  </si>
  <si>
    <t>A1*H1*(1+D1/Dr)=A2*H2*(1+D2/Dr)</t>
  </si>
  <si>
    <t>因此可以视为：</t>
  </si>
  <si>
    <t>忽略：宠物性格带来的战斗力变化</t>
    <phoneticPr fontId="1" type="noConversion"/>
  </si>
  <si>
    <t>注意：</t>
    <phoneticPr fontId="1" type="noConversion"/>
  </si>
  <si>
    <r>
      <rPr>
        <sz val="11"/>
        <color rgb="FFFF0000"/>
        <rFont val="微软雅黑"/>
        <family val="2"/>
        <charset val="134"/>
      </rPr>
      <t>F=A*H*(1+D/Dr)</t>
    </r>
    <r>
      <rPr>
        <sz val="11"/>
        <color theme="1"/>
        <rFont val="微软雅黑"/>
        <family val="2"/>
        <charset val="134"/>
      </rPr>
      <t>即为一个角色的基础战力</t>
    </r>
  </si>
  <si>
    <t>此处只讨论怪物基础属性（穿装备后）的比例和平衡关系</t>
    <phoneticPr fontId="1" type="noConversion"/>
  </si>
  <si>
    <t>优先考虑：攻击力与生命</t>
  </si>
  <si>
    <t>即A*15=H</t>
  </si>
  <si>
    <t>设H=150，则A=10，而5只怪物需要分配为150份的体力与10份的攻击力</t>
  </si>
  <si>
    <t>玩家怪物倾向：</t>
  </si>
  <si>
    <t>T：肉，作为我方主要承受伤害的宠物</t>
  </si>
  <si>
    <t>特点为：血厚（或者防高）可以构造为2种倾向型的T，同时攻击力极低</t>
  </si>
  <si>
    <t>D：DPS，作为我方主要输出伤害的宠物</t>
  </si>
  <si>
    <t>特点为：血薄，攻击高（或者速度快），可以构造2种倾向型的D</t>
  </si>
  <si>
    <t>需要注意：攻击高速度慢的dps需要防止溢出过量，速度快的相对好些</t>
  </si>
  <si>
    <t>S（H）：辅助（治疗），作为我方主要回复血量增加战力的宠物</t>
  </si>
  <si>
    <t>特点为：血薄，攻击平庸，拥有提高我方T,DPS战力或降低敌方T/DPS战力的buff或者恢复血量或者清除buff</t>
  </si>
  <si>
    <t>设T，D，S的生命与攻击的分配为</t>
  </si>
  <si>
    <t>H分配</t>
  </si>
  <si>
    <t>A分配</t>
  </si>
  <si>
    <t>战力</t>
  </si>
  <si>
    <t>T</t>
  </si>
  <si>
    <t>D</t>
  </si>
  <si>
    <t>S</t>
  </si>
  <si>
    <t>这里还可以继续细分H的具体体现为：血量与受伤比</t>
  </si>
  <si>
    <t>A的具体体现为：攻击力与速度</t>
  </si>
  <si>
    <t>可以继续细分H与A，继续区分相同倾向内的差异</t>
  </si>
  <si>
    <t>这个之后继续细化</t>
  </si>
  <si>
    <t>最后定义怪物倾向分为5个</t>
    <phoneticPr fontId="1" type="noConversion"/>
  </si>
  <si>
    <t>血量T</t>
    <phoneticPr fontId="1" type="noConversion"/>
  </si>
  <si>
    <t>防御T</t>
    <phoneticPr fontId="1" type="noConversion"/>
  </si>
  <si>
    <t>攻击D</t>
    <phoneticPr fontId="1" type="noConversion"/>
  </si>
  <si>
    <t>攻速D</t>
    <phoneticPr fontId="1" type="noConversion"/>
  </si>
  <si>
    <t>均衡S</t>
    <phoneticPr fontId="1" type="noConversion"/>
  </si>
  <si>
    <t>体力</t>
    <phoneticPr fontId="1" type="noConversion"/>
  </si>
  <si>
    <t>力量/智力</t>
    <phoneticPr fontId="1" type="noConversion"/>
  </si>
  <si>
    <t>受伤比（反推防御力）</t>
    <phoneticPr fontId="1" type="noConversion"/>
  </si>
  <si>
    <t>速度</t>
    <phoneticPr fontId="1" type="noConversion"/>
  </si>
  <si>
    <t>（未考虑战后回血与耐力，2个属性特殊考虑）</t>
    <phoneticPr fontId="1" type="noConversion"/>
  </si>
  <si>
    <t>攻速D</t>
    <phoneticPr fontId="1" type="noConversion"/>
  </si>
  <si>
    <t>均衡S</t>
    <phoneticPr fontId="1" type="noConversion"/>
  </si>
  <si>
    <t>权重</t>
    <phoneticPr fontId="1" type="noConversion"/>
  </si>
  <si>
    <t>属性值</t>
    <phoneticPr fontId="1" type="noConversion"/>
  </si>
  <si>
    <t>强化属性数值比例</t>
    <phoneticPr fontId="1" type="noConversion"/>
  </si>
  <si>
    <t>自身属性</t>
    <phoneticPr fontId="1" type="noConversion"/>
  </si>
  <si>
    <t>装备属性</t>
    <phoneticPr fontId="1" type="noConversion"/>
  </si>
  <si>
    <t>强化属性基本参数</t>
    <phoneticPr fontId="1" type="noConversion"/>
  </si>
  <si>
    <t>白装</t>
    <phoneticPr fontId="1" type="noConversion"/>
  </si>
  <si>
    <t>绿装</t>
    <phoneticPr fontId="1" type="noConversion"/>
  </si>
  <si>
    <t>蓝装</t>
    <phoneticPr fontId="1" type="noConversion"/>
  </si>
  <si>
    <t>紫装</t>
    <phoneticPr fontId="1" type="noConversion"/>
  </si>
  <si>
    <t>橙装</t>
    <phoneticPr fontId="1" type="noConversion"/>
  </si>
  <si>
    <t>红装</t>
    <phoneticPr fontId="1" type="noConversion"/>
  </si>
  <si>
    <t>强化等级</t>
    <phoneticPr fontId="1" type="noConversion"/>
  </si>
  <si>
    <t>最大附加属性数</t>
    <phoneticPr fontId="1" type="noConversion"/>
  </si>
  <si>
    <t>基础属性增长率</t>
    <phoneticPr fontId="1" type="noConversion"/>
  </si>
  <si>
    <t>装备强化为线性增长</t>
    <phoneticPr fontId="1" type="noConversion"/>
  </si>
  <si>
    <t>白装未强化</t>
    <phoneticPr fontId="1" type="noConversion"/>
  </si>
  <si>
    <t>白装强化满</t>
    <phoneticPr fontId="1" type="noConversion"/>
  </si>
  <si>
    <t>总属性</t>
    <phoneticPr fontId="1" type="noConversion"/>
  </si>
  <si>
    <t>强化等级上限</t>
    <phoneticPr fontId="1" type="noConversion"/>
  </si>
  <si>
    <t>装备品阶</t>
    <phoneticPr fontId="1" type="noConversion"/>
  </si>
  <si>
    <t>绿装未强化</t>
    <phoneticPr fontId="1" type="noConversion"/>
  </si>
  <si>
    <t>绿装强化满</t>
    <phoneticPr fontId="1" type="noConversion"/>
  </si>
  <si>
    <t>蓝装未强化</t>
    <phoneticPr fontId="1" type="noConversion"/>
  </si>
  <si>
    <t>蓝装强化满</t>
    <phoneticPr fontId="1" type="noConversion"/>
  </si>
  <si>
    <t>紫装未强化</t>
    <phoneticPr fontId="1" type="noConversion"/>
  </si>
  <si>
    <t>紫装强化满</t>
    <phoneticPr fontId="1" type="noConversion"/>
  </si>
  <si>
    <t>橙装未强化</t>
    <phoneticPr fontId="1" type="noConversion"/>
  </si>
  <si>
    <t>橙装强化满</t>
    <phoneticPr fontId="1" type="noConversion"/>
  </si>
  <si>
    <t>红装未强化</t>
    <phoneticPr fontId="1" type="noConversion"/>
  </si>
  <si>
    <t>红装强化满</t>
    <phoneticPr fontId="1" type="noConversion"/>
  </si>
  <si>
    <t>装备占比</t>
    <phoneticPr fontId="1" type="noConversion"/>
  </si>
  <si>
    <t>自身属性占比</t>
    <phoneticPr fontId="1" type="noConversion"/>
  </si>
  <si>
    <t>防御系数</t>
  </si>
  <si>
    <t>防御力</t>
    <phoneticPr fontId="1" type="noConversion"/>
  </si>
  <si>
    <t>1/(1+x/350)</t>
    <phoneticPr fontId="1" type="noConversion"/>
  </si>
  <si>
    <t>lv</t>
    <phoneticPr fontId="1" type="noConversion"/>
  </si>
  <si>
    <t>防御系数公式</t>
    <phoneticPr fontId="1" type="noConversion"/>
  </si>
  <si>
    <t>等级</t>
    <phoneticPr fontId="1" type="noConversion"/>
  </si>
  <si>
    <t>生命</t>
    <phoneticPr fontId="1" type="noConversion"/>
  </si>
  <si>
    <t>智力/力量</t>
    <phoneticPr fontId="1" type="noConversion"/>
  </si>
  <si>
    <t>速度</t>
    <phoneticPr fontId="1" type="noConversion"/>
  </si>
  <si>
    <t>受伤比</t>
    <phoneticPr fontId="1" type="noConversion"/>
  </si>
  <si>
    <t>设1份为</t>
    <phoneticPr fontId="1" type="noConversion"/>
  </si>
  <si>
    <t>总属性变化率</t>
    <phoneticPr fontId="1" type="noConversion"/>
  </si>
  <si>
    <t>其中，可以把属性分为</t>
    <phoneticPr fontId="1" type="noConversion"/>
  </si>
  <si>
    <t>防御T</t>
  </si>
  <si>
    <t>攻击D</t>
  </si>
  <si>
    <t>攻速D</t>
  </si>
  <si>
    <t>均衡S</t>
  </si>
  <si>
    <t>宠物总属性基本参数</t>
    <phoneticPr fontId="1" type="noConversion"/>
  </si>
  <si>
    <t>装备品质</t>
    <phoneticPr fontId="1" type="noConversion"/>
  </si>
  <si>
    <t>白</t>
    <phoneticPr fontId="1" type="noConversion"/>
  </si>
  <si>
    <t>白+10</t>
    <phoneticPr fontId="1" type="noConversion"/>
  </si>
  <si>
    <t>绿</t>
    <phoneticPr fontId="1" type="noConversion"/>
  </si>
  <si>
    <t>绿+10</t>
    <phoneticPr fontId="1" type="noConversion"/>
  </si>
  <si>
    <t>蓝</t>
    <phoneticPr fontId="1" type="noConversion"/>
  </si>
  <si>
    <t>各颜色装备属性</t>
    <phoneticPr fontId="1" type="noConversion"/>
  </si>
  <si>
    <t>白装</t>
    <phoneticPr fontId="1" type="noConversion"/>
  </si>
  <si>
    <t>绿装</t>
    <phoneticPr fontId="1" type="noConversion"/>
  </si>
  <si>
    <t>蓝装</t>
    <phoneticPr fontId="1" type="noConversion"/>
  </si>
  <si>
    <t>紫装</t>
    <phoneticPr fontId="1" type="noConversion"/>
  </si>
  <si>
    <t>橙装</t>
    <phoneticPr fontId="1" type="noConversion"/>
  </si>
  <si>
    <t>红装</t>
    <phoneticPr fontId="1" type="noConversion"/>
  </si>
  <si>
    <t>等级</t>
    <phoneticPr fontId="1" type="noConversion"/>
  </si>
  <si>
    <t>50</t>
    <phoneticPr fontId="1" type="noConversion"/>
  </si>
  <si>
    <t>蓝+10</t>
    <phoneticPr fontId="1" type="noConversion"/>
  </si>
  <si>
    <t>12</t>
    <phoneticPr fontId="1" type="noConversion"/>
  </si>
  <si>
    <t>25</t>
    <phoneticPr fontId="1" type="noConversion"/>
  </si>
  <si>
    <t>紫</t>
    <phoneticPr fontId="1" type="noConversion"/>
  </si>
  <si>
    <t>1</t>
    <phoneticPr fontId="1" type="noConversion"/>
  </si>
  <si>
    <t>宠物基础属性</t>
    <phoneticPr fontId="1" type="noConversion"/>
  </si>
  <si>
    <t>装备升阶为线性增长</t>
    <phoneticPr fontId="1" type="noConversion"/>
  </si>
  <si>
    <t>智力/力量</t>
    <phoneticPr fontId="1" type="noConversion"/>
  </si>
  <si>
    <t>装备基础属性分配（附加属性未考虑）</t>
    <phoneticPr fontId="1" type="noConversion"/>
  </si>
  <si>
    <t>符文序号</t>
    <phoneticPr fontId="1" type="noConversion"/>
  </si>
  <si>
    <t>符文属性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</si>
</sst>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2" fillId="2" borderId="0" applyNumberFormat="0" applyFont="0" applyBorder="0" applyAlignment="0" applyProtection="0"/>
    <xf numFmtId="0" fontId="2" fillId="3" borderId="0" applyNumberFormat="0" applyFont="0" applyBorder="0" applyAlignment="0" applyProtection="0"/>
    <xf numFmtId="0" fontId="3" fillId="0" borderId="0"/>
    <xf numFmtId="0" fontId="7" fillId="0" borderId="0">
      <alignment vertical="center"/>
    </xf>
  </cellStyleXfs>
  <cellXfs count="8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4" applyFont="1" applyFill="1">
      <alignment vertical="center"/>
    </xf>
    <xf numFmtId="0" fontId="9" fillId="0" borderId="0" xfId="4" applyFont="1" applyFill="1">
      <alignment vertical="center"/>
    </xf>
    <xf numFmtId="0" fontId="8" fillId="0" borderId="1" xfId="4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4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Fill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11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176" fontId="13" fillId="6" borderId="1" xfId="0" applyNumberFormat="1" applyFont="1" applyFill="1" applyBorder="1" applyAlignment="1">
      <alignment horizontal="center" vertical="center"/>
    </xf>
    <xf numFmtId="176" fontId="12" fillId="7" borderId="1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76" fontId="13" fillId="0" borderId="0" xfId="0" applyNumberFormat="1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4" borderId="0" xfId="0" applyFont="1" applyFill="1">
      <alignment vertical="center"/>
    </xf>
    <xf numFmtId="176" fontId="13" fillId="4" borderId="0" xfId="0" applyNumberFormat="1" applyFont="1" applyFill="1" applyAlignment="1">
      <alignment vertical="center"/>
    </xf>
    <xf numFmtId="176" fontId="11" fillId="4" borderId="0" xfId="0" applyNumberFormat="1" applyFont="1" applyFill="1" applyAlignment="1">
      <alignment vertical="center"/>
    </xf>
    <xf numFmtId="176" fontId="4" fillId="4" borderId="0" xfId="0" applyNumberFormat="1" applyFont="1" applyFill="1">
      <alignment vertical="center"/>
    </xf>
    <xf numFmtId="0" fontId="4" fillId="4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5" fillId="0" borderId="1" xfId="4" applyFont="1" applyFill="1" applyBorder="1">
      <alignment vertical="center"/>
    </xf>
    <xf numFmtId="0" fontId="10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177" fontId="15" fillId="11" borderId="1" xfId="0" applyNumberFormat="1" applyFont="1" applyFill="1" applyBorder="1" applyAlignment="1">
      <alignment horizontal="center" vertical="center"/>
    </xf>
    <xf numFmtId="177" fontId="15" fillId="8" borderId="1" xfId="0" applyNumberFormat="1" applyFont="1" applyFill="1" applyBorder="1" applyAlignment="1">
      <alignment horizontal="center" vertical="center"/>
    </xf>
    <xf numFmtId="177" fontId="11" fillId="12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177" fontId="13" fillId="7" borderId="1" xfId="0" applyNumberFormat="1" applyFont="1" applyFill="1" applyBorder="1" applyAlignment="1">
      <alignment horizontal="center" vertical="center"/>
    </xf>
    <xf numFmtId="177" fontId="13" fillId="10" borderId="1" xfId="0" applyNumberFormat="1" applyFont="1" applyFill="1" applyBorder="1" applyAlignment="1">
      <alignment horizontal="center" vertical="center"/>
    </xf>
    <xf numFmtId="177" fontId="13" fillId="11" borderId="1" xfId="0" applyNumberFormat="1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>
      <alignment vertical="center"/>
    </xf>
    <xf numFmtId="0" fontId="10" fillId="1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6" xfId="0" applyFont="1" applyFill="1" applyBorder="1">
      <alignment vertical="center"/>
    </xf>
    <xf numFmtId="0" fontId="4" fillId="5" borderId="6" xfId="0" applyFont="1" applyFill="1" applyBorder="1">
      <alignment vertical="center"/>
    </xf>
    <xf numFmtId="0" fontId="4" fillId="0" borderId="1" xfId="0" applyFont="1" applyBorder="1">
      <alignment vertical="center"/>
    </xf>
    <xf numFmtId="177" fontId="4" fillId="4" borderId="1" xfId="0" applyNumberFormat="1" applyFont="1" applyFill="1" applyBorder="1">
      <alignment vertical="center"/>
    </xf>
    <xf numFmtId="177" fontId="4" fillId="4" borderId="1" xfId="0" applyNumberFormat="1" applyFont="1" applyFill="1" applyBorder="1" applyAlignment="1">
      <alignment horizontal="right" vertical="center"/>
    </xf>
    <xf numFmtId="177" fontId="4" fillId="5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177" fontId="4" fillId="5" borderId="1" xfId="0" applyNumberFormat="1" applyFont="1" applyFill="1" applyBorder="1" applyAlignment="1">
      <alignment horizontal="right" vertical="center"/>
    </xf>
    <xf numFmtId="0" fontId="6" fillId="0" borderId="0" xfId="0" applyFont="1" applyFill="1">
      <alignment vertical="center"/>
    </xf>
    <xf numFmtId="0" fontId="4" fillId="7" borderId="1" xfId="0" applyFont="1" applyFill="1" applyBorder="1">
      <alignment vertical="center"/>
    </xf>
    <xf numFmtId="0" fontId="4" fillId="10" borderId="1" xfId="0" applyFont="1" applyFill="1" applyBorder="1">
      <alignment vertical="center"/>
    </xf>
    <xf numFmtId="0" fontId="4" fillId="11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8" fillId="4" borderId="1" xfId="4" applyFont="1" applyFill="1" applyBorder="1">
      <alignment vertical="center"/>
    </xf>
    <xf numFmtId="9" fontId="5" fillId="0" borderId="1" xfId="0" applyNumberFormat="1" applyFont="1" applyBorder="1">
      <alignment vertical="center"/>
    </xf>
  </cellXfs>
  <cellStyles count="5">
    <cellStyle name="GreyOrWhite" xfId="1"/>
    <cellStyle name="Yellow" xfId="2"/>
    <cellStyle name="常规" xfId="0" builtinId="0"/>
    <cellStyle name="常规 2" xfId="3"/>
    <cellStyle name="常规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5"/>
  <sheetViews>
    <sheetView tabSelected="1" topLeftCell="A223" zoomScaleNormal="100" workbookViewId="0">
      <selection activeCell="J234" sqref="J234"/>
    </sheetView>
  </sheetViews>
  <sheetFormatPr defaultRowHeight="16.5" x14ac:dyDescent="0.15"/>
  <cols>
    <col min="1" max="2" width="9" style="1"/>
    <col min="3" max="3" width="9.625" style="1" bestFit="1" customWidth="1"/>
    <col min="4" max="8" width="9" style="1"/>
    <col min="9" max="9" width="9.625" style="1" bestFit="1" customWidth="1"/>
    <col min="10" max="24" width="9" style="1"/>
    <col min="25" max="25" width="9.625" style="1" bestFit="1" customWidth="1"/>
    <col min="26" max="16384" width="9" style="1"/>
  </cols>
  <sheetData>
    <row r="1" spans="1:2" x14ac:dyDescent="0.15">
      <c r="A1" s="3" t="s">
        <v>0</v>
      </c>
    </row>
    <row r="2" spans="1:2" x14ac:dyDescent="0.15">
      <c r="B2" s="1" t="s">
        <v>1</v>
      </c>
    </row>
    <row r="3" spans="1:2" x14ac:dyDescent="0.15">
      <c r="B3" s="1" t="s">
        <v>2</v>
      </c>
    </row>
    <row r="4" spans="1:2" x14ac:dyDescent="0.15">
      <c r="B4" s="1" t="s">
        <v>3</v>
      </c>
    </row>
    <row r="5" spans="1:2" x14ac:dyDescent="0.15">
      <c r="B5" s="1" t="s">
        <v>4</v>
      </c>
    </row>
    <row r="6" spans="1:2" x14ac:dyDescent="0.15">
      <c r="B6" s="1" t="s">
        <v>5</v>
      </c>
    </row>
    <row r="7" spans="1:2" x14ac:dyDescent="0.15">
      <c r="B7" s="1" t="s">
        <v>6</v>
      </c>
    </row>
    <row r="9" spans="1:2" x14ac:dyDescent="0.15">
      <c r="B9" s="1" t="s">
        <v>7</v>
      </c>
    </row>
    <row r="10" spans="1:2" x14ac:dyDescent="0.15">
      <c r="B10" s="1" t="s">
        <v>8</v>
      </c>
    </row>
    <row r="11" spans="1:2" x14ac:dyDescent="0.15">
      <c r="B11" s="1" t="s">
        <v>9</v>
      </c>
    </row>
    <row r="13" spans="1:2" x14ac:dyDescent="0.15">
      <c r="B13" s="1" t="s">
        <v>10</v>
      </c>
    </row>
    <row r="14" spans="1:2" x14ac:dyDescent="0.15">
      <c r="B14" s="1" t="s">
        <v>11</v>
      </c>
    </row>
    <row r="16" spans="1:2" x14ac:dyDescent="0.15">
      <c r="B16" s="1" t="s">
        <v>12</v>
      </c>
    </row>
    <row r="17" spans="2:7" x14ac:dyDescent="0.15">
      <c r="B17" s="1" t="s">
        <v>13</v>
      </c>
    </row>
    <row r="18" spans="2:7" x14ac:dyDescent="0.15">
      <c r="B18" s="1" t="s">
        <v>14</v>
      </c>
    </row>
    <row r="19" spans="2:7" x14ac:dyDescent="0.15">
      <c r="B19" s="1" t="s">
        <v>15</v>
      </c>
    </row>
    <row r="21" spans="2:7" x14ac:dyDescent="0.15">
      <c r="B21" s="1" t="s">
        <v>16</v>
      </c>
    </row>
    <row r="22" spans="2:7" x14ac:dyDescent="0.15">
      <c r="B22" s="1" t="s">
        <v>19</v>
      </c>
    </row>
    <row r="24" spans="2:7" x14ac:dyDescent="0.15">
      <c r="B24" s="2" t="s">
        <v>18</v>
      </c>
    </row>
    <row r="25" spans="2:7" x14ac:dyDescent="0.15">
      <c r="B25" s="1" t="s">
        <v>20</v>
      </c>
    </row>
    <row r="26" spans="2:7" x14ac:dyDescent="0.15">
      <c r="B26" s="1" t="s">
        <v>17</v>
      </c>
    </row>
    <row r="29" spans="2:7" x14ac:dyDescent="0.15">
      <c r="B29" s="4" t="s">
        <v>21</v>
      </c>
      <c r="C29" s="4"/>
      <c r="D29" s="4"/>
      <c r="E29" s="4"/>
      <c r="F29" s="5"/>
      <c r="G29" s="4"/>
    </row>
    <row r="30" spans="2:7" x14ac:dyDescent="0.15">
      <c r="B30" s="4" t="s">
        <v>22</v>
      </c>
      <c r="C30" s="4"/>
      <c r="D30" s="4"/>
      <c r="E30" s="4"/>
      <c r="F30" s="5"/>
      <c r="G30" s="4"/>
    </row>
    <row r="31" spans="2:7" x14ac:dyDescent="0.15">
      <c r="B31" s="4" t="s">
        <v>23</v>
      </c>
      <c r="C31" s="4"/>
      <c r="D31" s="4"/>
      <c r="E31" s="4"/>
      <c r="F31" s="5"/>
      <c r="G31" s="4"/>
    </row>
    <row r="32" spans="2:7" x14ac:dyDescent="0.15">
      <c r="B32" s="4" t="s">
        <v>24</v>
      </c>
      <c r="C32" s="4"/>
      <c r="D32" s="4"/>
      <c r="E32" s="4"/>
      <c r="F32" s="5"/>
      <c r="G32" s="4"/>
    </row>
    <row r="33" spans="2:11" x14ac:dyDescent="0.15">
      <c r="B33" s="4"/>
      <c r="C33" s="4" t="s">
        <v>25</v>
      </c>
      <c r="D33" s="4"/>
      <c r="E33" s="4"/>
      <c r="F33" s="5"/>
      <c r="G33" s="4"/>
    </row>
    <row r="34" spans="2:11" x14ac:dyDescent="0.15">
      <c r="B34" s="4"/>
      <c r="C34" s="4"/>
      <c r="D34" s="4" t="s">
        <v>26</v>
      </c>
      <c r="E34" s="4"/>
      <c r="F34" s="5"/>
      <c r="G34" s="4"/>
    </row>
    <row r="35" spans="2:11" x14ac:dyDescent="0.15">
      <c r="B35" s="4"/>
      <c r="C35" s="4" t="s">
        <v>27</v>
      </c>
      <c r="D35" s="4"/>
      <c r="E35" s="4"/>
      <c r="F35" s="5"/>
      <c r="G35" s="4"/>
      <c r="H35" s="4"/>
      <c r="I35" s="4"/>
      <c r="J35" s="4"/>
      <c r="K35" s="4"/>
    </row>
    <row r="36" spans="2:11" x14ac:dyDescent="0.15">
      <c r="B36" s="4"/>
      <c r="C36" s="4"/>
      <c r="D36" s="4" t="s">
        <v>28</v>
      </c>
      <c r="E36" s="4"/>
      <c r="F36" s="5"/>
      <c r="G36" s="4"/>
      <c r="H36" s="4"/>
      <c r="I36" s="4"/>
      <c r="J36" s="4"/>
      <c r="K36" s="4" t="s">
        <v>29</v>
      </c>
    </row>
    <row r="37" spans="2:11" x14ac:dyDescent="0.15">
      <c r="B37" s="4"/>
      <c r="C37" s="4" t="s">
        <v>30</v>
      </c>
      <c r="D37" s="4"/>
      <c r="E37" s="4"/>
      <c r="F37" s="5"/>
      <c r="G37" s="4"/>
      <c r="H37" s="4"/>
      <c r="I37" s="4"/>
      <c r="J37" s="4"/>
      <c r="K37" s="4"/>
    </row>
    <row r="38" spans="2:11" x14ac:dyDescent="0.15">
      <c r="B38" s="4"/>
      <c r="C38" s="4"/>
      <c r="D38" s="4" t="s">
        <v>31</v>
      </c>
      <c r="E38" s="4"/>
      <c r="F38" s="5"/>
      <c r="G38" s="4"/>
      <c r="H38" s="4"/>
      <c r="I38" s="4"/>
      <c r="J38" s="4"/>
      <c r="K38" s="4"/>
    </row>
    <row r="39" spans="2:11" x14ac:dyDescent="0.15">
      <c r="B39" s="4"/>
      <c r="C39" s="4"/>
      <c r="D39" s="4"/>
      <c r="E39" s="4"/>
      <c r="F39" s="5"/>
      <c r="G39" s="4"/>
      <c r="H39" s="4"/>
      <c r="I39" s="4"/>
      <c r="J39" s="4"/>
      <c r="K39" s="4"/>
    </row>
    <row r="40" spans="2:11" x14ac:dyDescent="0.15">
      <c r="B40" s="4" t="s">
        <v>32</v>
      </c>
      <c r="C40" s="4"/>
      <c r="D40" s="4"/>
      <c r="E40" s="4"/>
      <c r="F40" s="5"/>
      <c r="G40" s="4"/>
      <c r="H40" s="4"/>
      <c r="I40" s="4"/>
      <c r="J40" s="4"/>
      <c r="K40" s="4"/>
    </row>
    <row r="41" spans="2:11" x14ac:dyDescent="0.15">
      <c r="B41" s="6"/>
      <c r="C41" s="6" t="s">
        <v>33</v>
      </c>
      <c r="D41" s="6" t="s">
        <v>34</v>
      </c>
      <c r="E41" s="6" t="s">
        <v>35</v>
      </c>
      <c r="F41" s="5"/>
      <c r="G41" s="4"/>
      <c r="H41" s="4"/>
      <c r="I41" s="4"/>
      <c r="J41" s="4"/>
      <c r="K41" s="4"/>
    </row>
    <row r="42" spans="2:11" x14ac:dyDescent="0.15">
      <c r="B42" s="6" t="s">
        <v>36</v>
      </c>
      <c r="C42" s="38">
        <v>65</v>
      </c>
      <c r="D42" s="38">
        <v>0.3</v>
      </c>
      <c r="E42" s="82">
        <f>C42*D42</f>
        <v>19.5</v>
      </c>
      <c r="F42" s="5"/>
      <c r="G42" s="4"/>
      <c r="H42" s="4"/>
      <c r="I42" s="4"/>
      <c r="J42" s="4"/>
      <c r="K42" s="4"/>
    </row>
    <row r="43" spans="2:11" x14ac:dyDescent="0.15">
      <c r="B43" s="6" t="s">
        <v>37</v>
      </c>
      <c r="C43" s="38">
        <v>5</v>
      </c>
      <c r="D43" s="38">
        <v>4.2</v>
      </c>
      <c r="E43" s="82">
        <f t="shared" ref="E43:E44" si="0">C43*D43</f>
        <v>21</v>
      </c>
      <c r="F43" s="5"/>
      <c r="G43" s="4"/>
      <c r="H43" s="4"/>
      <c r="I43" s="4"/>
      <c r="J43" s="4"/>
      <c r="K43" s="4"/>
    </row>
    <row r="44" spans="2:11" x14ac:dyDescent="0.15">
      <c r="B44" s="6" t="s">
        <v>38</v>
      </c>
      <c r="C44" s="38">
        <v>7.5</v>
      </c>
      <c r="D44" s="38">
        <v>2.6</v>
      </c>
      <c r="E44" s="82">
        <f t="shared" si="0"/>
        <v>19.5</v>
      </c>
      <c r="F44" s="5"/>
      <c r="G44" s="4"/>
      <c r="H44" s="4"/>
      <c r="I44" s="4"/>
      <c r="J44" s="4"/>
      <c r="K44" s="4"/>
    </row>
    <row r="45" spans="2:11" x14ac:dyDescent="0.15">
      <c r="B45" s="4"/>
      <c r="C45" s="4"/>
      <c r="D45" s="4"/>
      <c r="E45" s="4"/>
      <c r="F45" s="5"/>
      <c r="G45" s="4"/>
      <c r="H45" s="4"/>
      <c r="I45" s="4"/>
      <c r="J45" s="4"/>
      <c r="K45" s="4"/>
    </row>
    <row r="46" spans="2:11" x14ac:dyDescent="0.15">
      <c r="B46" s="4" t="s">
        <v>39</v>
      </c>
      <c r="C46" s="4"/>
      <c r="D46" s="4"/>
      <c r="E46" s="4"/>
      <c r="F46" s="5"/>
      <c r="G46" s="4"/>
      <c r="H46" s="4"/>
      <c r="I46" s="4"/>
      <c r="J46" s="4"/>
      <c r="K46" s="4"/>
    </row>
    <row r="47" spans="2:11" x14ac:dyDescent="0.15">
      <c r="B47" s="4" t="s">
        <v>40</v>
      </c>
      <c r="C47" s="4"/>
      <c r="D47" s="4"/>
      <c r="E47" s="4"/>
      <c r="F47" s="4"/>
      <c r="G47" s="4"/>
      <c r="H47" s="4"/>
      <c r="I47" s="4"/>
      <c r="J47" s="4"/>
      <c r="K47" s="4"/>
    </row>
    <row r="48" spans="2:11" x14ac:dyDescent="0.15">
      <c r="B48" s="4"/>
      <c r="C48" s="4" t="s">
        <v>41</v>
      </c>
      <c r="D48" s="4"/>
      <c r="E48" s="4"/>
      <c r="F48" s="4"/>
      <c r="G48" s="4"/>
      <c r="H48" s="4"/>
      <c r="I48" s="4"/>
      <c r="J48" s="4"/>
      <c r="K48" s="4"/>
    </row>
    <row r="49" spans="2:17" x14ac:dyDescent="0.15">
      <c r="B49" s="4"/>
      <c r="C49" s="4" t="s">
        <v>42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1" spans="2:17" x14ac:dyDescent="0.15">
      <c r="B51" s="1" t="s">
        <v>43</v>
      </c>
    </row>
    <row r="52" spans="2:17" x14ac:dyDescent="0.15">
      <c r="C52" s="1" t="s">
        <v>44</v>
      </c>
    </row>
    <row r="53" spans="2:17" x14ac:dyDescent="0.15">
      <c r="C53" s="1" t="s">
        <v>45</v>
      </c>
    </row>
    <row r="54" spans="2:17" x14ac:dyDescent="0.15">
      <c r="C54" s="1" t="s">
        <v>46</v>
      </c>
    </row>
    <row r="55" spans="2:17" x14ac:dyDescent="0.15">
      <c r="C55" s="1" t="s">
        <v>47</v>
      </c>
    </row>
    <row r="56" spans="2:17" x14ac:dyDescent="0.15">
      <c r="C56" s="1" t="s">
        <v>48</v>
      </c>
    </row>
    <row r="58" spans="2:17" x14ac:dyDescent="0.15">
      <c r="B58" s="1" t="s">
        <v>101</v>
      </c>
      <c r="G58" s="1" t="s">
        <v>53</v>
      </c>
    </row>
    <row r="59" spans="2:17" x14ac:dyDescent="0.15">
      <c r="C59" s="67" t="s">
        <v>56</v>
      </c>
      <c r="D59" s="67"/>
      <c r="E59" s="67" t="s">
        <v>57</v>
      </c>
      <c r="F59" s="67"/>
      <c r="G59" s="67"/>
      <c r="H59" s="67"/>
      <c r="I59" s="7"/>
      <c r="J59" s="7"/>
    </row>
    <row r="60" spans="2:17" x14ac:dyDescent="0.15">
      <c r="C60" s="1" t="s">
        <v>50</v>
      </c>
      <c r="D60" s="1" t="s">
        <v>52</v>
      </c>
      <c r="E60" s="1" t="s">
        <v>49</v>
      </c>
      <c r="F60" s="1" t="s">
        <v>51</v>
      </c>
      <c r="G60" s="1" t="s">
        <v>50</v>
      </c>
      <c r="H60" s="1" t="s">
        <v>52</v>
      </c>
      <c r="I60" s="1" t="s">
        <v>90</v>
      </c>
      <c r="J60" s="1" t="s">
        <v>91</v>
      </c>
    </row>
    <row r="61" spans="2:17" x14ac:dyDescent="0.15">
      <c r="B61" s="1" t="s">
        <v>44</v>
      </c>
      <c r="C61" s="2">
        <v>1</v>
      </c>
      <c r="D61" s="2">
        <v>4</v>
      </c>
      <c r="E61" s="8">
        <f>$C$42*F61</f>
        <v>42.25</v>
      </c>
      <c r="F61" s="2">
        <v>0.65</v>
      </c>
      <c r="G61" s="35">
        <f>SQRT($D$42/($C$61*$D$61))*C61</f>
        <v>0.27386127875258304</v>
      </c>
      <c r="H61" s="35">
        <f>SQRT($D$42/($C$61*$D$61))*D61</f>
        <v>1.0954451150103321</v>
      </c>
      <c r="I61" s="8">
        <f>(1/F61-1)*$C$68</f>
        <v>1399.9999999999995</v>
      </c>
    </row>
    <row r="62" spans="2:17" x14ac:dyDescent="0.15">
      <c r="B62" s="1" t="s">
        <v>45</v>
      </c>
      <c r="C62" s="2">
        <v>1</v>
      </c>
      <c r="D62" s="2">
        <v>4</v>
      </c>
      <c r="E62" s="8">
        <f>$C$42*F62</f>
        <v>26</v>
      </c>
      <c r="F62" s="2">
        <v>0.4</v>
      </c>
      <c r="G62" s="35">
        <f>SQRT($D$42/($C$62*$D$62))*C62</f>
        <v>0.27386127875258304</v>
      </c>
      <c r="H62" s="35">
        <f>SQRT($D$42/($C$62*$D$62))*D62</f>
        <v>1.0954451150103321</v>
      </c>
      <c r="I62" s="8">
        <f t="shared" ref="I62:I65" si="1">(1/F62-1)*$C$68</f>
        <v>3900</v>
      </c>
    </row>
    <row r="63" spans="2:17" x14ac:dyDescent="0.15">
      <c r="B63" s="1" t="s">
        <v>46</v>
      </c>
      <c r="C63" s="2">
        <v>2</v>
      </c>
      <c r="D63" s="2">
        <v>1</v>
      </c>
      <c r="E63" s="8">
        <f>C43*F63</f>
        <v>4</v>
      </c>
      <c r="F63" s="2">
        <v>0.8</v>
      </c>
      <c r="G63" s="35">
        <f>SQRT($D$43/($C$63*$D$63))*C63</f>
        <v>2.8982753492378879</v>
      </c>
      <c r="H63" s="35">
        <f>SQRT($D$43/($C$63*$D$63))*D63</f>
        <v>1.4491376746189439</v>
      </c>
      <c r="I63" s="8">
        <f t="shared" si="1"/>
        <v>650</v>
      </c>
    </row>
    <row r="64" spans="2:17" x14ac:dyDescent="0.15">
      <c r="B64" s="1" t="s">
        <v>54</v>
      </c>
      <c r="C64" s="2">
        <v>1</v>
      </c>
      <c r="D64" s="2">
        <v>1</v>
      </c>
      <c r="E64" s="8">
        <f>C43*F64</f>
        <v>4</v>
      </c>
      <c r="F64" s="2">
        <v>0.8</v>
      </c>
      <c r="G64" s="35">
        <f>SQRT($D$43/($C$64*$D$64))*C64</f>
        <v>2.0493901531919199</v>
      </c>
      <c r="H64" s="35">
        <f>SQRT($D$43/($C$64*$D$64))*D64</f>
        <v>2.0493901531919199</v>
      </c>
      <c r="I64" s="8">
        <f t="shared" si="1"/>
        <v>650</v>
      </c>
    </row>
    <row r="65" spans="1:14" x14ac:dyDescent="0.15">
      <c r="B65" s="1" t="s">
        <v>55</v>
      </c>
      <c r="C65" s="2">
        <v>1</v>
      </c>
      <c r="D65" s="2">
        <v>1</v>
      </c>
      <c r="E65" s="8">
        <f>C44*F65</f>
        <v>5.25</v>
      </c>
      <c r="F65" s="2">
        <v>0.7</v>
      </c>
      <c r="G65" s="35">
        <f>SQRT($D$44)</f>
        <v>1.61245154965971</v>
      </c>
      <c r="H65" s="35">
        <f>SQRT($D$44)</f>
        <v>1.61245154965971</v>
      </c>
      <c r="I65" s="8">
        <f t="shared" si="1"/>
        <v>1114.2857142857144</v>
      </c>
    </row>
    <row r="66" spans="1:14" x14ac:dyDescent="0.15">
      <c r="B66" s="1" t="s">
        <v>93</v>
      </c>
      <c r="C66" s="2">
        <v>50</v>
      </c>
      <c r="D66" s="2">
        <v>100</v>
      </c>
    </row>
    <row r="67" spans="1:14" x14ac:dyDescent="0.15">
      <c r="B67" s="1" t="s">
        <v>92</v>
      </c>
      <c r="C67" s="2">
        <v>50</v>
      </c>
    </row>
    <row r="68" spans="1:14" x14ac:dyDescent="0.15">
      <c r="B68" s="1" t="s">
        <v>89</v>
      </c>
      <c r="C68" s="8">
        <f>C66*C67+D66</f>
        <v>2600</v>
      </c>
    </row>
    <row r="71" spans="1:14" x14ac:dyDescent="0.15">
      <c r="A71" s="9" t="s">
        <v>58</v>
      </c>
    </row>
    <row r="72" spans="1:14" x14ac:dyDescent="0.15">
      <c r="B72" s="10"/>
      <c r="C72" s="10" t="s">
        <v>72</v>
      </c>
      <c r="D72" s="10" t="s">
        <v>73</v>
      </c>
      <c r="E72" s="10" t="s">
        <v>77</v>
      </c>
      <c r="F72" s="10" t="s">
        <v>78</v>
      </c>
      <c r="G72" s="10" t="s">
        <v>79</v>
      </c>
      <c r="H72" s="10" t="s">
        <v>80</v>
      </c>
      <c r="I72" s="10" t="s">
        <v>81</v>
      </c>
      <c r="J72" s="10" t="s">
        <v>82</v>
      </c>
      <c r="K72" s="10" t="s">
        <v>83</v>
      </c>
      <c r="L72" s="10" t="s">
        <v>84</v>
      </c>
      <c r="M72" s="10" t="s">
        <v>85</v>
      </c>
      <c r="N72" s="10" t="s">
        <v>86</v>
      </c>
    </row>
    <row r="73" spans="1:14" x14ac:dyDescent="0.15">
      <c r="B73" s="10" t="s">
        <v>59</v>
      </c>
      <c r="C73" s="53">
        <v>1</v>
      </c>
      <c r="D73" s="53">
        <v>1</v>
      </c>
      <c r="E73" s="53">
        <v>1</v>
      </c>
      <c r="F73" s="53">
        <v>1</v>
      </c>
      <c r="G73" s="53">
        <v>1</v>
      </c>
      <c r="H73" s="53">
        <v>1</v>
      </c>
      <c r="I73" s="53">
        <v>1</v>
      </c>
      <c r="J73" s="53">
        <v>1</v>
      </c>
      <c r="K73" s="53">
        <v>1</v>
      </c>
      <c r="L73" s="53">
        <v>1</v>
      </c>
      <c r="M73" s="53">
        <v>1</v>
      </c>
      <c r="N73" s="53">
        <v>1</v>
      </c>
    </row>
    <row r="74" spans="1:14" x14ac:dyDescent="0.15">
      <c r="B74" s="10" t="s">
        <v>60</v>
      </c>
      <c r="C74" s="11">
        <v>0.5</v>
      </c>
      <c r="D74" s="33">
        <f>C74*(1+$L$86)</f>
        <v>0.75</v>
      </c>
      <c r="E74" s="32">
        <f>D74*(1+C90)</f>
        <v>0.78750000000000009</v>
      </c>
      <c r="F74" s="33">
        <f>E74*(1+$L$86)</f>
        <v>1.1812500000000001</v>
      </c>
      <c r="G74" s="32">
        <f>F74*(1+D90)</f>
        <v>1.2403125000000002</v>
      </c>
      <c r="H74" s="33">
        <f>G74*(1+$L$86)</f>
        <v>1.8604687500000003</v>
      </c>
      <c r="I74" s="32">
        <f>H74*(1+E90)</f>
        <v>1.9534921875000004</v>
      </c>
      <c r="J74" s="33">
        <f>I74*(1+$L$86)</f>
        <v>2.9302382812500007</v>
      </c>
      <c r="K74" s="32">
        <f>J74*(1+F90)</f>
        <v>3.0767501953125009</v>
      </c>
      <c r="L74" s="33">
        <f>K74*(1+$L$86)</f>
        <v>4.6151252929687514</v>
      </c>
      <c r="M74" s="32">
        <f>L74*(1+G90)</f>
        <v>4.8458815576171892</v>
      </c>
      <c r="N74" s="33">
        <f>M74*(1+$L$86)</f>
        <v>7.2688223364257833</v>
      </c>
    </row>
    <row r="75" spans="1:14" x14ac:dyDescent="0.15">
      <c r="B75" s="10" t="s">
        <v>74</v>
      </c>
      <c r="C75" s="32">
        <f>C73+C74</f>
        <v>1.5</v>
      </c>
      <c r="D75" s="34">
        <f>D73+D74</f>
        <v>1.75</v>
      </c>
      <c r="E75" s="34">
        <f t="shared" ref="E75:N75" si="2">E73+E74</f>
        <v>1.7875000000000001</v>
      </c>
      <c r="F75" s="34">
        <f t="shared" si="2"/>
        <v>2.1812500000000004</v>
      </c>
      <c r="G75" s="34">
        <f t="shared" si="2"/>
        <v>2.2403124999999999</v>
      </c>
      <c r="H75" s="34">
        <f t="shared" si="2"/>
        <v>2.8604687500000003</v>
      </c>
      <c r="I75" s="34">
        <f t="shared" si="2"/>
        <v>2.9534921875000002</v>
      </c>
      <c r="J75" s="34">
        <f t="shared" si="2"/>
        <v>3.9302382812500007</v>
      </c>
      <c r="K75" s="34">
        <f t="shared" si="2"/>
        <v>4.0767501953125009</v>
      </c>
      <c r="L75" s="34">
        <f t="shared" si="2"/>
        <v>5.6151252929687514</v>
      </c>
      <c r="M75" s="34">
        <f t="shared" si="2"/>
        <v>5.8458815576171892</v>
      </c>
      <c r="N75" s="34">
        <f t="shared" si="2"/>
        <v>8.2688223364257833</v>
      </c>
    </row>
    <row r="76" spans="1:14" x14ac:dyDescent="0.15">
      <c r="B76" s="10" t="s">
        <v>88</v>
      </c>
      <c r="C76" s="32">
        <f>C73/C75</f>
        <v>0.66666666666666663</v>
      </c>
      <c r="D76" s="32">
        <f t="shared" ref="D76:N76" si="3">D73/D75</f>
        <v>0.5714285714285714</v>
      </c>
      <c r="E76" s="32">
        <f t="shared" si="3"/>
        <v>0.55944055944055937</v>
      </c>
      <c r="F76" s="32">
        <f t="shared" si="3"/>
        <v>0.45845272206303717</v>
      </c>
      <c r="G76" s="32">
        <f t="shared" si="3"/>
        <v>0.44636629934439953</v>
      </c>
      <c r="H76" s="32">
        <f t="shared" si="3"/>
        <v>0.34959305183809469</v>
      </c>
      <c r="I76" s="32">
        <f t="shared" si="3"/>
        <v>0.33858223977441954</v>
      </c>
      <c r="J76" s="32">
        <f t="shared" si="3"/>
        <v>0.25443749931669613</v>
      </c>
      <c r="K76" s="32">
        <f t="shared" si="3"/>
        <v>0.24529342051661951</v>
      </c>
      <c r="L76" s="32">
        <f t="shared" si="3"/>
        <v>0.17809041612164878</v>
      </c>
      <c r="M76" s="32">
        <f t="shared" si="3"/>
        <v>0.17106059884107624</v>
      </c>
      <c r="N76" s="32">
        <f t="shared" si="3"/>
        <v>0.12093620582399067</v>
      </c>
    </row>
    <row r="77" spans="1:14" x14ac:dyDescent="0.15">
      <c r="B77" s="10" t="s">
        <v>87</v>
      </c>
      <c r="C77" s="32">
        <f>C74/C75</f>
        <v>0.33333333333333331</v>
      </c>
      <c r="D77" s="32">
        <f t="shared" ref="D77:N77" si="4">D74/D75</f>
        <v>0.42857142857142855</v>
      </c>
      <c r="E77" s="32">
        <f t="shared" si="4"/>
        <v>0.44055944055944057</v>
      </c>
      <c r="F77" s="32">
        <f t="shared" si="4"/>
        <v>0.54154727793696278</v>
      </c>
      <c r="G77" s="32">
        <f t="shared" si="4"/>
        <v>0.55363370065560058</v>
      </c>
      <c r="H77" s="32">
        <f t="shared" si="4"/>
        <v>0.65040694816190536</v>
      </c>
      <c r="I77" s="32">
        <f t="shared" si="4"/>
        <v>0.66141776022558052</v>
      </c>
      <c r="J77" s="32">
        <f t="shared" si="4"/>
        <v>0.74556250068330387</v>
      </c>
      <c r="K77" s="32">
        <f t="shared" si="4"/>
        <v>0.75470657948338049</v>
      </c>
      <c r="L77" s="32">
        <f t="shared" si="4"/>
        <v>0.82190958387835122</v>
      </c>
      <c r="M77" s="32">
        <f t="shared" si="4"/>
        <v>0.82893940115892373</v>
      </c>
      <c r="N77" s="32">
        <f t="shared" si="4"/>
        <v>0.87906379417600933</v>
      </c>
    </row>
    <row r="79" spans="1:14" s="10" customFormat="1" x14ac:dyDescent="0.15">
      <c r="A79" s="12" t="s">
        <v>61</v>
      </c>
      <c r="B79" s="12"/>
      <c r="C79" s="13"/>
      <c r="D79" s="13"/>
      <c r="E79" s="13"/>
      <c r="F79" s="13"/>
      <c r="G79" s="13"/>
      <c r="H79" s="13"/>
    </row>
    <row r="80" spans="1:14" s="10" customFormat="1" x14ac:dyDescent="0.15">
      <c r="A80" s="13"/>
      <c r="B80" s="13"/>
      <c r="C80" s="13" t="s">
        <v>62</v>
      </c>
      <c r="D80" s="13" t="s">
        <v>63</v>
      </c>
      <c r="E80" s="13" t="s">
        <v>64</v>
      </c>
      <c r="F80" s="13" t="s">
        <v>65</v>
      </c>
      <c r="G80" s="13" t="s">
        <v>66</v>
      </c>
      <c r="H80" s="13" t="s">
        <v>67</v>
      </c>
    </row>
    <row r="81" spans="1:14" s="10" customFormat="1" x14ac:dyDescent="0.15">
      <c r="A81" s="13"/>
      <c r="B81" s="14" t="s">
        <v>69</v>
      </c>
      <c r="C81" s="13">
        <v>0</v>
      </c>
      <c r="D81" s="13">
        <v>0</v>
      </c>
      <c r="E81" s="13">
        <v>1</v>
      </c>
      <c r="F81" s="13">
        <v>2</v>
      </c>
      <c r="G81" s="13">
        <v>3</v>
      </c>
      <c r="H81" s="13">
        <v>4</v>
      </c>
    </row>
    <row r="82" spans="1:14" s="10" customFormat="1" x14ac:dyDescent="0.15">
      <c r="A82" s="13"/>
      <c r="B82" s="15" t="s">
        <v>75</v>
      </c>
      <c r="C82" s="16">
        <v>10</v>
      </c>
      <c r="D82" s="16">
        <v>10</v>
      </c>
      <c r="E82" s="16">
        <v>10</v>
      </c>
      <c r="F82" s="16">
        <v>10</v>
      </c>
      <c r="G82" s="16">
        <v>10</v>
      </c>
      <c r="H82" s="16">
        <v>10</v>
      </c>
      <c r="J82" s="17"/>
      <c r="K82" s="17"/>
      <c r="L82" s="17"/>
      <c r="M82" s="17"/>
      <c r="N82" s="17"/>
    </row>
    <row r="83" spans="1:14" s="10" customFormat="1" x14ac:dyDescent="0.15">
      <c r="A83" s="13"/>
      <c r="B83" s="13"/>
      <c r="C83" s="18"/>
      <c r="D83" s="19"/>
      <c r="E83" s="19"/>
      <c r="F83" s="19"/>
      <c r="G83" s="19"/>
      <c r="H83" s="18"/>
    </row>
    <row r="84" spans="1:14" s="10" customFormat="1" x14ac:dyDescent="0.15">
      <c r="B84" s="20" t="s">
        <v>71</v>
      </c>
      <c r="D84" s="21"/>
      <c r="E84" s="13"/>
      <c r="F84" s="13"/>
      <c r="G84" s="13"/>
      <c r="H84" s="13"/>
    </row>
    <row r="85" spans="1:14" s="10" customFormat="1" x14ac:dyDescent="0.15">
      <c r="B85" s="22" t="s">
        <v>68</v>
      </c>
      <c r="C85" s="23">
        <v>1</v>
      </c>
      <c r="D85" s="23">
        <v>2</v>
      </c>
      <c r="E85" s="23">
        <v>3</v>
      </c>
      <c r="F85" s="23">
        <v>4</v>
      </c>
      <c r="G85" s="23">
        <v>5</v>
      </c>
      <c r="H85" s="23">
        <v>6</v>
      </c>
      <c r="I85" s="23">
        <v>7</v>
      </c>
      <c r="J85" s="23">
        <v>8</v>
      </c>
      <c r="K85" s="23">
        <v>9</v>
      </c>
      <c r="L85" s="23">
        <v>10</v>
      </c>
    </row>
    <row r="86" spans="1:14" s="10" customFormat="1" x14ac:dyDescent="0.15">
      <c r="B86" s="22" t="s">
        <v>70</v>
      </c>
      <c r="C86" s="24">
        <f>$L$86*C85/$L$85</f>
        <v>0.05</v>
      </c>
      <c r="D86" s="24">
        <f t="shared" ref="D86:K86" si="5">$L$86*D85/$L$85</f>
        <v>0.1</v>
      </c>
      <c r="E86" s="24">
        <f t="shared" si="5"/>
        <v>0.15</v>
      </c>
      <c r="F86" s="24">
        <f t="shared" si="5"/>
        <v>0.2</v>
      </c>
      <c r="G86" s="24">
        <f t="shared" si="5"/>
        <v>0.25</v>
      </c>
      <c r="H86" s="24">
        <f t="shared" si="5"/>
        <v>0.3</v>
      </c>
      <c r="I86" s="24">
        <f t="shared" si="5"/>
        <v>0.35</v>
      </c>
      <c r="J86" s="24">
        <f t="shared" si="5"/>
        <v>0.4</v>
      </c>
      <c r="K86" s="24">
        <f t="shared" si="5"/>
        <v>0.45</v>
      </c>
      <c r="L86" s="25">
        <v>0.5</v>
      </c>
    </row>
    <row r="88" spans="1:14" x14ac:dyDescent="0.15">
      <c r="B88" s="29" t="s">
        <v>128</v>
      </c>
    </row>
    <row r="89" spans="1:14" x14ac:dyDescent="0.15">
      <c r="B89" s="22" t="s">
        <v>76</v>
      </c>
      <c r="C89" s="30">
        <v>1</v>
      </c>
      <c r="D89" s="30">
        <v>2</v>
      </c>
      <c r="E89" s="30">
        <v>3</v>
      </c>
      <c r="F89" s="30">
        <v>4</v>
      </c>
      <c r="G89" s="30">
        <v>5</v>
      </c>
      <c r="H89" s="31"/>
      <c r="I89" s="26"/>
      <c r="J89" s="26"/>
      <c r="K89" s="26"/>
      <c r="L89" s="26"/>
    </row>
    <row r="90" spans="1:14" x14ac:dyDescent="0.15">
      <c r="B90" s="22" t="s">
        <v>70</v>
      </c>
      <c r="C90" s="24">
        <v>0.05</v>
      </c>
      <c r="D90" s="24">
        <v>0.05</v>
      </c>
      <c r="E90" s="24">
        <v>0.05</v>
      </c>
      <c r="F90" s="24">
        <v>0.05</v>
      </c>
      <c r="G90" s="24">
        <v>0.05</v>
      </c>
      <c r="H90" s="27"/>
      <c r="I90" s="27"/>
      <c r="J90" s="27"/>
      <c r="K90" s="27"/>
      <c r="L90" s="28"/>
    </row>
    <row r="94" spans="1:14" x14ac:dyDescent="0.15">
      <c r="A94" s="12" t="s">
        <v>106</v>
      </c>
    </row>
    <row r="95" spans="1:14" x14ac:dyDescent="0.15">
      <c r="B95" s="1" t="s">
        <v>99</v>
      </c>
      <c r="C95" s="2">
        <v>1000</v>
      </c>
      <c r="D95" s="2"/>
      <c r="E95" s="2"/>
    </row>
    <row r="96" spans="1:14" x14ac:dyDescent="0.15">
      <c r="B96" s="1" t="s">
        <v>100</v>
      </c>
      <c r="C96" s="2">
        <v>1.5</v>
      </c>
      <c r="D96" s="2">
        <v>1.5</v>
      </c>
      <c r="E96" s="2">
        <v>1.5</v>
      </c>
      <c r="F96" s="2">
        <v>1.5</v>
      </c>
    </row>
    <row r="97" spans="1:27" x14ac:dyDescent="0.15">
      <c r="C97" s="57" t="s">
        <v>44</v>
      </c>
      <c r="D97" s="57"/>
      <c r="E97" s="57"/>
      <c r="F97" s="57"/>
      <c r="G97" s="57"/>
      <c r="H97" s="58" t="s">
        <v>102</v>
      </c>
      <c r="I97" s="58"/>
      <c r="J97" s="58"/>
      <c r="K97" s="58"/>
      <c r="L97" s="58"/>
      <c r="M97" s="57" t="s">
        <v>103</v>
      </c>
      <c r="N97" s="57"/>
      <c r="O97" s="57"/>
      <c r="P97" s="57"/>
      <c r="Q97" s="57"/>
      <c r="R97" s="58" t="s">
        <v>104</v>
      </c>
      <c r="S97" s="58"/>
      <c r="T97" s="58"/>
      <c r="U97" s="58"/>
      <c r="V97" s="58"/>
      <c r="W97" s="57" t="s">
        <v>105</v>
      </c>
      <c r="X97" s="57"/>
      <c r="Y97" s="57"/>
      <c r="Z97" s="57"/>
      <c r="AA97" s="57"/>
    </row>
    <row r="98" spans="1:27" x14ac:dyDescent="0.15">
      <c r="A98" s="1" t="s">
        <v>107</v>
      </c>
      <c r="B98" s="1" t="s">
        <v>94</v>
      </c>
      <c r="C98" s="36" t="s">
        <v>95</v>
      </c>
      <c r="D98" s="36" t="s">
        <v>96</v>
      </c>
      <c r="E98" s="36" t="s">
        <v>90</v>
      </c>
      <c r="F98" s="36" t="s">
        <v>97</v>
      </c>
      <c r="G98" s="36" t="s">
        <v>98</v>
      </c>
      <c r="H98" s="37" t="s">
        <v>95</v>
      </c>
      <c r="I98" s="37" t="s">
        <v>96</v>
      </c>
      <c r="J98" s="37" t="s">
        <v>90</v>
      </c>
      <c r="K98" s="37" t="s">
        <v>97</v>
      </c>
      <c r="L98" s="37" t="s">
        <v>98</v>
      </c>
      <c r="M98" s="36" t="s">
        <v>95</v>
      </c>
      <c r="N98" s="36" t="s">
        <v>129</v>
      </c>
      <c r="O98" s="36" t="s">
        <v>90</v>
      </c>
      <c r="P98" s="36" t="s">
        <v>97</v>
      </c>
      <c r="Q98" s="36" t="s">
        <v>98</v>
      </c>
      <c r="R98" s="37" t="s">
        <v>95</v>
      </c>
      <c r="S98" s="37" t="s">
        <v>96</v>
      </c>
      <c r="T98" s="37" t="s">
        <v>90</v>
      </c>
      <c r="U98" s="37" t="s">
        <v>97</v>
      </c>
      <c r="V98" s="37" t="s">
        <v>98</v>
      </c>
      <c r="W98" s="36" t="s">
        <v>95</v>
      </c>
      <c r="X98" s="36" t="s">
        <v>96</v>
      </c>
      <c r="Y98" s="36" t="s">
        <v>90</v>
      </c>
      <c r="Z98" s="36" t="s">
        <v>97</v>
      </c>
      <c r="AA98" s="36" t="s">
        <v>98</v>
      </c>
    </row>
    <row r="99" spans="1:27" x14ac:dyDescent="0.15">
      <c r="A99" s="1" t="s">
        <v>108</v>
      </c>
      <c r="B99" s="1">
        <v>1</v>
      </c>
      <c r="C99" s="36">
        <f>ROUNDDOWN($C$148*$C$96^((B99-$B$148)/5),0)</f>
        <v>794</v>
      </c>
      <c r="D99" s="36">
        <f>ROUNDDOWN($D$148*$D$96^((B99-$B$148)/5),0)</f>
        <v>5</v>
      </c>
      <c r="E99" s="36">
        <f>ROUNDDOWN($E$148*$E$96^((B99-$B$148)/5),0)</f>
        <v>26</v>
      </c>
      <c r="F99" s="36">
        <f>ROUNDDOWN($F$148*$F$96^((B99-$B$148)/5),0)</f>
        <v>20</v>
      </c>
      <c r="G99" s="36">
        <f t="shared" ref="G99:G147" si="6">1/(1+E99/(B99*$C$66+$D$66))</f>
        <v>0.85227272727272729</v>
      </c>
      <c r="H99" s="37">
        <f t="shared" ref="H99:H146" si="7">ROUNDDOWN($H$148*$C$96^((B99-$B$148)/5),0)</f>
        <v>488</v>
      </c>
      <c r="I99" s="37">
        <f t="shared" ref="I99:I130" si="8">ROUNDDOWN($I$148*$D$96^((B99-$B$148)/5),0)</f>
        <v>5</v>
      </c>
      <c r="J99" s="37">
        <f t="shared" ref="J99:J146" si="9">ROUNDDOWN($J$148*$E$96^((B99-$B$148)/5),0)</f>
        <v>73</v>
      </c>
      <c r="K99" s="37">
        <f t="shared" ref="K99:K146" si="10">ROUNDDOWN($K$148*$F$96^((B99-$B$148)/5),0)</f>
        <v>20</v>
      </c>
      <c r="L99" s="37">
        <f t="shared" ref="L99:L147" si="11">1/(1+J99/(B99*$C$66+$D$66))</f>
        <v>0.67264573991031384</v>
      </c>
      <c r="M99" s="36">
        <f t="shared" ref="M99:M146" si="12">ROUNDDOWN($M$148*$C$96^((B99-$B$148)/5),0)</f>
        <v>75</v>
      </c>
      <c r="N99" s="36">
        <f t="shared" ref="N99:N146" si="13">ROUNDDOWN($N$148*$D$96^((B99-$B$148)/5),0)</f>
        <v>54</v>
      </c>
      <c r="O99" s="36">
        <f t="shared" ref="O99:O146" si="14">ROUNDDOWN($O$148*$E$96^((B99-$B$148)/5),0)</f>
        <v>12</v>
      </c>
      <c r="P99" s="36">
        <f t="shared" ref="P99:P146" si="15">ROUNDDOWN($P$148*$F$96^((B99-$B$148)/5),0)</f>
        <v>27</v>
      </c>
      <c r="Q99" s="36">
        <f t="shared" ref="Q99:Q147" si="16">1/(1+O99/(B99*$C$66+$D$66))</f>
        <v>0.92592592592592582</v>
      </c>
      <c r="R99" s="37">
        <f t="shared" ref="R99:R146" si="17">ROUNDDOWN($R$148*$C$96^((B99-$B$148)/5),0)</f>
        <v>75</v>
      </c>
      <c r="S99" s="37">
        <f t="shared" ref="S99:S146" si="18">ROUNDDOWN($S$148*$D$96^((B99-$B$148)/5),0)</f>
        <v>38</v>
      </c>
      <c r="T99" s="37">
        <f t="shared" ref="T99:T146" si="19">ROUNDDOWN($T$148*$E$96^((B99-$B$148)/5),0)</f>
        <v>12</v>
      </c>
      <c r="U99" s="37">
        <f t="shared" ref="U99:U146" si="20">ROUNDDOWN($U$148*$F$96^((B99-$B$148)/5),0)</f>
        <v>38</v>
      </c>
      <c r="V99" s="37">
        <f t="shared" ref="V99:V147" si="21">1/(1+T99/(B99*$C$66+$D$66))</f>
        <v>0.92592592592592582</v>
      </c>
      <c r="W99" s="36">
        <f t="shared" ref="W99:W146" si="22">ROUNDDOWN($W$148*$C$96^((B99-$B$148)/5),0)</f>
        <v>98</v>
      </c>
      <c r="X99" s="36">
        <f t="shared" ref="X99:X146" si="23">ROUNDDOWN($X$148*$D$96^((B99-$B$148)/5),0)</f>
        <v>30</v>
      </c>
      <c r="Y99" s="36">
        <f t="shared" ref="Y99:Y146" si="24">ROUNDDOWN($Y$148*$E$96^((B99-$B$148)/5),0)</f>
        <v>20</v>
      </c>
      <c r="Z99" s="36">
        <f t="shared" ref="Z99:Z146" si="25">ROUNDDOWN($Z$148*$F$96^((B99-$B$148)/5),0)</f>
        <v>30</v>
      </c>
      <c r="AA99" s="36">
        <f t="shared" ref="AA99:AA147" si="26">1/(1+Y99/(B99*$C$66+$D$66))</f>
        <v>0.88235294117647056</v>
      </c>
    </row>
    <row r="100" spans="1:27" x14ac:dyDescent="0.15">
      <c r="B100" s="1">
        <v>2</v>
      </c>
      <c r="C100" s="36">
        <f t="shared" ref="C100:C147" si="27">ROUNDDOWN($C$148*$C$96^((B100-$B$148)/5),0)</f>
        <v>861</v>
      </c>
      <c r="D100" s="36">
        <f t="shared" ref="D100:D147" si="28">ROUNDDOWN($D$148*$D$96^((B100-$B$148)/5),0)</f>
        <v>5</v>
      </c>
      <c r="E100" s="36">
        <f t="shared" ref="E100:E147" si="29">ROUNDDOWN($E$148*$E$96^((B100-$B$148)/5),0)</f>
        <v>28</v>
      </c>
      <c r="F100" s="36">
        <f t="shared" ref="F100:F147" si="30">ROUNDDOWN($F$148*$F$96^((B100-$B$148)/5),0)</f>
        <v>22</v>
      </c>
      <c r="G100" s="36">
        <f t="shared" si="6"/>
        <v>0.8771929824561403</v>
      </c>
      <c r="H100" s="37">
        <f t="shared" si="7"/>
        <v>530</v>
      </c>
      <c r="I100" s="37">
        <f t="shared" si="8"/>
        <v>5</v>
      </c>
      <c r="J100" s="37">
        <f t="shared" si="9"/>
        <v>79</v>
      </c>
      <c r="K100" s="37">
        <f t="shared" si="10"/>
        <v>22</v>
      </c>
      <c r="L100" s="37">
        <f t="shared" si="11"/>
        <v>0.71684587813620071</v>
      </c>
      <c r="M100" s="36">
        <f t="shared" si="12"/>
        <v>81</v>
      </c>
      <c r="N100" s="36">
        <f t="shared" si="13"/>
        <v>59</v>
      </c>
      <c r="O100" s="36">
        <f t="shared" si="14"/>
        <v>13</v>
      </c>
      <c r="P100" s="36">
        <f t="shared" si="15"/>
        <v>29</v>
      </c>
      <c r="Q100" s="36">
        <f t="shared" si="16"/>
        <v>0.93896713615023475</v>
      </c>
      <c r="R100" s="37">
        <f t="shared" si="17"/>
        <v>81</v>
      </c>
      <c r="S100" s="37">
        <f t="shared" si="18"/>
        <v>41</v>
      </c>
      <c r="T100" s="37">
        <f t="shared" si="19"/>
        <v>13</v>
      </c>
      <c r="U100" s="37">
        <f t="shared" si="20"/>
        <v>41</v>
      </c>
      <c r="V100" s="37">
        <f t="shared" si="21"/>
        <v>0.93896713615023475</v>
      </c>
      <c r="W100" s="36">
        <f t="shared" si="22"/>
        <v>107</v>
      </c>
      <c r="X100" s="36">
        <f t="shared" si="23"/>
        <v>32</v>
      </c>
      <c r="Y100" s="36">
        <f t="shared" si="24"/>
        <v>22</v>
      </c>
      <c r="Z100" s="36">
        <f t="shared" si="25"/>
        <v>32</v>
      </c>
      <c r="AA100" s="36">
        <f t="shared" si="26"/>
        <v>0.9009009009009008</v>
      </c>
    </row>
    <row r="101" spans="1:27" x14ac:dyDescent="0.15">
      <c r="B101" s="1">
        <v>3</v>
      </c>
      <c r="C101" s="36">
        <f t="shared" si="27"/>
        <v>934</v>
      </c>
      <c r="D101" s="36">
        <f t="shared" si="28"/>
        <v>6</v>
      </c>
      <c r="E101" s="36">
        <f t="shared" si="29"/>
        <v>30</v>
      </c>
      <c r="F101" s="36">
        <f t="shared" si="30"/>
        <v>24</v>
      </c>
      <c r="G101" s="36">
        <f t="shared" si="6"/>
        <v>0.89285714285714279</v>
      </c>
      <c r="H101" s="37">
        <f t="shared" si="7"/>
        <v>575</v>
      </c>
      <c r="I101" s="37">
        <f t="shared" si="8"/>
        <v>6</v>
      </c>
      <c r="J101" s="37">
        <f t="shared" si="9"/>
        <v>86</v>
      </c>
      <c r="K101" s="37">
        <f t="shared" si="10"/>
        <v>24</v>
      </c>
      <c r="L101" s="37">
        <f t="shared" si="11"/>
        <v>0.74404761904761918</v>
      </c>
      <c r="M101" s="36">
        <f t="shared" si="12"/>
        <v>88</v>
      </c>
      <c r="N101" s="36">
        <f t="shared" si="13"/>
        <v>64</v>
      </c>
      <c r="O101" s="36">
        <f t="shared" si="14"/>
        <v>14</v>
      </c>
      <c r="P101" s="36">
        <f t="shared" si="15"/>
        <v>32</v>
      </c>
      <c r="Q101" s="36">
        <f t="shared" si="16"/>
        <v>0.94696969696969691</v>
      </c>
      <c r="R101" s="37">
        <f t="shared" si="17"/>
        <v>88</v>
      </c>
      <c r="S101" s="37">
        <f t="shared" si="18"/>
        <v>45</v>
      </c>
      <c r="T101" s="37">
        <f t="shared" si="19"/>
        <v>14</v>
      </c>
      <c r="U101" s="37">
        <f t="shared" si="20"/>
        <v>45</v>
      </c>
      <c r="V101" s="37">
        <f t="shared" si="21"/>
        <v>0.94696969696969691</v>
      </c>
      <c r="W101" s="36">
        <f t="shared" si="22"/>
        <v>116</v>
      </c>
      <c r="X101" s="36">
        <f t="shared" si="23"/>
        <v>35</v>
      </c>
      <c r="Y101" s="36">
        <f t="shared" si="24"/>
        <v>24</v>
      </c>
      <c r="Z101" s="36">
        <f t="shared" si="25"/>
        <v>35</v>
      </c>
      <c r="AA101" s="36">
        <f t="shared" si="26"/>
        <v>0.91240875912408748</v>
      </c>
    </row>
    <row r="102" spans="1:27" x14ac:dyDescent="0.15">
      <c r="B102" s="1">
        <v>4</v>
      </c>
      <c r="C102" s="36">
        <f t="shared" si="27"/>
        <v>1013</v>
      </c>
      <c r="D102" s="36">
        <f t="shared" si="28"/>
        <v>6</v>
      </c>
      <c r="E102" s="36">
        <f t="shared" si="29"/>
        <v>33</v>
      </c>
      <c r="F102" s="36">
        <f t="shared" si="30"/>
        <v>26</v>
      </c>
      <c r="G102" s="36">
        <f t="shared" si="6"/>
        <v>0.9009009009009008</v>
      </c>
      <c r="H102" s="37">
        <f t="shared" si="7"/>
        <v>623</v>
      </c>
      <c r="I102" s="37">
        <f t="shared" si="8"/>
        <v>6</v>
      </c>
      <c r="J102" s="37">
        <f t="shared" si="9"/>
        <v>93</v>
      </c>
      <c r="K102" s="37">
        <f t="shared" si="10"/>
        <v>26</v>
      </c>
      <c r="L102" s="37">
        <f t="shared" si="11"/>
        <v>0.76335877862595414</v>
      </c>
      <c r="M102" s="36">
        <f t="shared" si="12"/>
        <v>95</v>
      </c>
      <c r="N102" s="36">
        <f t="shared" si="13"/>
        <v>69</v>
      </c>
      <c r="O102" s="36">
        <f t="shared" si="14"/>
        <v>15</v>
      </c>
      <c r="P102" s="36">
        <f t="shared" si="15"/>
        <v>34</v>
      </c>
      <c r="Q102" s="36">
        <f t="shared" si="16"/>
        <v>0.95238095238095233</v>
      </c>
      <c r="R102" s="37">
        <f t="shared" si="17"/>
        <v>95</v>
      </c>
      <c r="S102" s="37">
        <f t="shared" si="18"/>
        <v>49</v>
      </c>
      <c r="T102" s="37">
        <f t="shared" si="19"/>
        <v>15</v>
      </c>
      <c r="U102" s="37">
        <f t="shared" si="20"/>
        <v>49</v>
      </c>
      <c r="V102" s="37">
        <f t="shared" si="21"/>
        <v>0.95238095238095233</v>
      </c>
      <c r="W102" s="36">
        <f t="shared" si="22"/>
        <v>125</v>
      </c>
      <c r="X102" s="36">
        <f t="shared" si="23"/>
        <v>38</v>
      </c>
      <c r="Y102" s="36">
        <f t="shared" si="24"/>
        <v>26</v>
      </c>
      <c r="Z102" s="36">
        <f t="shared" si="25"/>
        <v>38</v>
      </c>
      <c r="AA102" s="36">
        <f t="shared" si="26"/>
        <v>0.92024539877300615</v>
      </c>
    </row>
    <row r="103" spans="1:27" x14ac:dyDescent="0.15">
      <c r="B103" s="1">
        <v>5</v>
      </c>
      <c r="C103" s="36">
        <f t="shared" si="27"/>
        <v>1099</v>
      </c>
      <c r="D103" s="36">
        <f t="shared" si="28"/>
        <v>7</v>
      </c>
      <c r="E103" s="36">
        <f t="shared" si="29"/>
        <v>36</v>
      </c>
      <c r="F103" s="36">
        <f t="shared" si="30"/>
        <v>28</v>
      </c>
      <c r="G103" s="36">
        <f t="shared" si="6"/>
        <v>0.9067357512953369</v>
      </c>
      <c r="H103" s="37">
        <f t="shared" si="7"/>
        <v>676</v>
      </c>
      <c r="I103" s="37">
        <f t="shared" si="8"/>
        <v>7</v>
      </c>
      <c r="J103" s="37">
        <f t="shared" si="9"/>
        <v>101</v>
      </c>
      <c r="K103" s="37">
        <f t="shared" si="10"/>
        <v>28</v>
      </c>
      <c r="L103" s="37">
        <f t="shared" si="11"/>
        <v>0.77605321507760527</v>
      </c>
      <c r="M103" s="36">
        <f t="shared" si="12"/>
        <v>104</v>
      </c>
      <c r="N103" s="36">
        <f t="shared" si="13"/>
        <v>75</v>
      </c>
      <c r="O103" s="36">
        <f t="shared" si="14"/>
        <v>16</v>
      </c>
      <c r="P103" s="36">
        <f t="shared" si="15"/>
        <v>37</v>
      </c>
      <c r="Q103" s="36">
        <f t="shared" si="16"/>
        <v>0.95628415300546443</v>
      </c>
      <c r="R103" s="37">
        <f t="shared" si="17"/>
        <v>104</v>
      </c>
      <c r="S103" s="37">
        <f t="shared" si="18"/>
        <v>53</v>
      </c>
      <c r="T103" s="37">
        <f t="shared" si="19"/>
        <v>16</v>
      </c>
      <c r="U103" s="37">
        <f t="shared" si="20"/>
        <v>53</v>
      </c>
      <c r="V103" s="37">
        <f t="shared" si="21"/>
        <v>0.95628415300546443</v>
      </c>
      <c r="W103" s="36">
        <f t="shared" si="22"/>
        <v>136</v>
      </c>
      <c r="X103" s="36">
        <f t="shared" si="23"/>
        <v>41</v>
      </c>
      <c r="Y103" s="36">
        <f t="shared" si="24"/>
        <v>28</v>
      </c>
      <c r="Z103" s="36">
        <f t="shared" si="25"/>
        <v>41</v>
      </c>
      <c r="AA103" s="36">
        <f t="shared" si="26"/>
        <v>0.92592592592592582</v>
      </c>
    </row>
    <row r="104" spans="1:27" x14ac:dyDescent="0.15">
      <c r="B104" s="1">
        <v>6</v>
      </c>
      <c r="C104" s="36">
        <f t="shared" si="27"/>
        <v>1191</v>
      </c>
      <c r="D104" s="36">
        <f t="shared" si="28"/>
        <v>7</v>
      </c>
      <c r="E104" s="36">
        <f t="shared" si="29"/>
        <v>39</v>
      </c>
      <c r="F104" s="36">
        <f t="shared" si="30"/>
        <v>30</v>
      </c>
      <c r="G104" s="36">
        <f t="shared" si="6"/>
        <v>0.91116173120728938</v>
      </c>
      <c r="H104" s="37">
        <f t="shared" si="7"/>
        <v>733</v>
      </c>
      <c r="I104" s="37">
        <f t="shared" si="8"/>
        <v>7</v>
      </c>
      <c r="J104" s="37">
        <f t="shared" si="9"/>
        <v>110</v>
      </c>
      <c r="K104" s="37">
        <f t="shared" si="10"/>
        <v>30</v>
      </c>
      <c r="L104" s="37">
        <f t="shared" si="11"/>
        <v>0.78431372549019618</v>
      </c>
      <c r="M104" s="36">
        <f t="shared" si="12"/>
        <v>112</v>
      </c>
      <c r="N104" s="36">
        <f t="shared" si="13"/>
        <v>81</v>
      </c>
      <c r="O104" s="36">
        <f t="shared" si="14"/>
        <v>18</v>
      </c>
      <c r="P104" s="36">
        <f t="shared" si="15"/>
        <v>40</v>
      </c>
      <c r="Q104" s="36">
        <f t="shared" si="16"/>
        <v>0.95693779904306231</v>
      </c>
      <c r="R104" s="37">
        <f t="shared" si="17"/>
        <v>112</v>
      </c>
      <c r="S104" s="37">
        <f t="shared" si="18"/>
        <v>57</v>
      </c>
      <c r="T104" s="37">
        <f t="shared" si="19"/>
        <v>18</v>
      </c>
      <c r="U104" s="37">
        <f t="shared" si="20"/>
        <v>57</v>
      </c>
      <c r="V104" s="37">
        <f t="shared" si="21"/>
        <v>0.95693779904306231</v>
      </c>
      <c r="W104" s="36">
        <f t="shared" si="22"/>
        <v>148</v>
      </c>
      <c r="X104" s="36">
        <f t="shared" si="23"/>
        <v>45</v>
      </c>
      <c r="Y104" s="36">
        <f t="shared" si="24"/>
        <v>31</v>
      </c>
      <c r="Z104" s="36">
        <f t="shared" si="25"/>
        <v>45</v>
      </c>
      <c r="AA104" s="36">
        <f t="shared" si="26"/>
        <v>0.92807424593967525</v>
      </c>
    </row>
    <row r="105" spans="1:27" x14ac:dyDescent="0.15">
      <c r="B105" s="1">
        <v>7</v>
      </c>
      <c r="C105" s="36">
        <f t="shared" si="27"/>
        <v>1292</v>
      </c>
      <c r="D105" s="36">
        <f t="shared" si="28"/>
        <v>8</v>
      </c>
      <c r="E105" s="36">
        <f t="shared" si="29"/>
        <v>42</v>
      </c>
      <c r="F105" s="36">
        <f t="shared" si="30"/>
        <v>33</v>
      </c>
      <c r="G105" s="36">
        <f t="shared" si="6"/>
        <v>0.91463414634146345</v>
      </c>
      <c r="H105" s="37">
        <f t="shared" si="7"/>
        <v>795</v>
      </c>
      <c r="I105" s="37">
        <f t="shared" si="8"/>
        <v>8</v>
      </c>
      <c r="J105" s="37">
        <f t="shared" si="9"/>
        <v>119</v>
      </c>
      <c r="K105" s="37">
        <f t="shared" si="10"/>
        <v>33</v>
      </c>
      <c r="L105" s="37">
        <f t="shared" si="11"/>
        <v>0.79086115992970119</v>
      </c>
      <c r="M105" s="36">
        <f t="shared" si="12"/>
        <v>122</v>
      </c>
      <c r="N105" s="36">
        <f t="shared" si="13"/>
        <v>88</v>
      </c>
      <c r="O105" s="36">
        <f t="shared" si="14"/>
        <v>19</v>
      </c>
      <c r="P105" s="36">
        <f t="shared" si="15"/>
        <v>44</v>
      </c>
      <c r="Q105" s="36">
        <f t="shared" si="16"/>
        <v>0.95948827292110883</v>
      </c>
      <c r="R105" s="37">
        <f t="shared" si="17"/>
        <v>122</v>
      </c>
      <c r="S105" s="37">
        <f t="shared" si="18"/>
        <v>62</v>
      </c>
      <c r="T105" s="37">
        <f t="shared" si="19"/>
        <v>19</v>
      </c>
      <c r="U105" s="37">
        <f t="shared" si="20"/>
        <v>62</v>
      </c>
      <c r="V105" s="37">
        <f t="shared" si="21"/>
        <v>0.95948827292110883</v>
      </c>
      <c r="W105" s="36">
        <f t="shared" si="22"/>
        <v>160</v>
      </c>
      <c r="X105" s="36">
        <f t="shared" si="23"/>
        <v>49</v>
      </c>
      <c r="Y105" s="36">
        <f t="shared" si="24"/>
        <v>34</v>
      </c>
      <c r="Z105" s="36">
        <f t="shared" si="25"/>
        <v>49</v>
      </c>
      <c r="AA105" s="36">
        <f t="shared" si="26"/>
        <v>0.92975206611570249</v>
      </c>
    </row>
    <row r="106" spans="1:27" x14ac:dyDescent="0.15">
      <c r="B106" s="1">
        <v>8</v>
      </c>
      <c r="C106" s="36">
        <f t="shared" si="27"/>
        <v>1401</v>
      </c>
      <c r="D106" s="36">
        <f t="shared" si="28"/>
        <v>9</v>
      </c>
      <c r="E106" s="36">
        <f t="shared" si="29"/>
        <v>46</v>
      </c>
      <c r="F106" s="36">
        <f t="shared" si="30"/>
        <v>36</v>
      </c>
      <c r="G106" s="36">
        <f t="shared" si="6"/>
        <v>0.91575091575091572</v>
      </c>
      <c r="H106" s="37">
        <f t="shared" si="7"/>
        <v>862</v>
      </c>
      <c r="I106" s="37">
        <f t="shared" si="8"/>
        <v>9</v>
      </c>
      <c r="J106" s="37">
        <f t="shared" si="9"/>
        <v>129</v>
      </c>
      <c r="K106" s="37">
        <f t="shared" si="10"/>
        <v>36</v>
      </c>
      <c r="L106" s="37">
        <f t="shared" si="11"/>
        <v>0.79491255961844198</v>
      </c>
      <c r="M106" s="36">
        <f t="shared" si="12"/>
        <v>132</v>
      </c>
      <c r="N106" s="36">
        <f t="shared" si="13"/>
        <v>96</v>
      </c>
      <c r="O106" s="36">
        <f t="shared" si="14"/>
        <v>21</v>
      </c>
      <c r="P106" s="36">
        <f t="shared" si="15"/>
        <v>48</v>
      </c>
      <c r="Q106" s="36">
        <f t="shared" si="16"/>
        <v>0.95969289827255277</v>
      </c>
      <c r="R106" s="37">
        <f t="shared" si="17"/>
        <v>132</v>
      </c>
      <c r="S106" s="37">
        <f t="shared" si="18"/>
        <v>67</v>
      </c>
      <c r="T106" s="37">
        <f t="shared" si="19"/>
        <v>21</v>
      </c>
      <c r="U106" s="37">
        <f t="shared" si="20"/>
        <v>67</v>
      </c>
      <c r="V106" s="37">
        <f t="shared" si="21"/>
        <v>0.95969289827255277</v>
      </c>
      <c r="W106" s="36">
        <f t="shared" si="22"/>
        <v>174</v>
      </c>
      <c r="X106" s="36">
        <f t="shared" si="23"/>
        <v>53</v>
      </c>
      <c r="Y106" s="36">
        <f t="shared" si="24"/>
        <v>36</v>
      </c>
      <c r="Z106" s="36">
        <f t="shared" si="25"/>
        <v>53</v>
      </c>
      <c r="AA106" s="36">
        <f t="shared" si="26"/>
        <v>0.93283582089552231</v>
      </c>
    </row>
    <row r="107" spans="1:27" x14ac:dyDescent="0.15">
      <c r="B107" s="1">
        <v>9</v>
      </c>
      <c r="C107" s="36">
        <f t="shared" si="27"/>
        <v>1520</v>
      </c>
      <c r="D107" s="36">
        <f t="shared" si="28"/>
        <v>9</v>
      </c>
      <c r="E107" s="36">
        <f t="shared" si="29"/>
        <v>50</v>
      </c>
      <c r="F107" s="36">
        <f t="shared" si="30"/>
        <v>39</v>
      </c>
      <c r="G107" s="36">
        <f t="shared" si="6"/>
        <v>0.91666666666666674</v>
      </c>
      <c r="H107" s="37">
        <f t="shared" si="7"/>
        <v>935</v>
      </c>
      <c r="I107" s="37">
        <f t="shared" si="8"/>
        <v>9</v>
      </c>
      <c r="J107" s="37">
        <f t="shared" si="9"/>
        <v>140</v>
      </c>
      <c r="K107" s="37">
        <f t="shared" si="10"/>
        <v>39</v>
      </c>
      <c r="L107" s="37">
        <f t="shared" si="11"/>
        <v>0.79710144927536242</v>
      </c>
      <c r="M107" s="36">
        <f t="shared" si="12"/>
        <v>143</v>
      </c>
      <c r="N107" s="36">
        <f t="shared" si="13"/>
        <v>104</v>
      </c>
      <c r="O107" s="36">
        <f t="shared" si="14"/>
        <v>23</v>
      </c>
      <c r="P107" s="36">
        <f t="shared" si="15"/>
        <v>52</v>
      </c>
      <c r="Q107" s="36">
        <f t="shared" si="16"/>
        <v>0.95986038394415363</v>
      </c>
      <c r="R107" s="37">
        <f t="shared" si="17"/>
        <v>143</v>
      </c>
      <c r="S107" s="37">
        <f t="shared" si="18"/>
        <v>73</v>
      </c>
      <c r="T107" s="37">
        <f t="shared" si="19"/>
        <v>23</v>
      </c>
      <c r="U107" s="37">
        <f t="shared" si="20"/>
        <v>73</v>
      </c>
      <c r="V107" s="37">
        <f t="shared" si="21"/>
        <v>0.95986038394415363</v>
      </c>
      <c r="W107" s="36">
        <f t="shared" si="22"/>
        <v>188</v>
      </c>
      <c r="X107" s="36">
        <f t="shared" si="23"/>
        <v>57</v>
      </c>
      <c r="Y107" s="36">
        <f t="shared" si="24"/>
        <v>40</v>
      </c>
      <c r="Z107" s="36">
        <f t="shared" si="25"/>
        <v>57</v>
      </c>
      <c r="AA107" s="36">
        <f t="shared" si="26"/>
        <v>0.93220338983050843</v>
      </c>
    </row>
    <row r="108" spans="1:27" x14ac:dyDescent="0.15">
      <c r="A108" s="1" t="s">
        <v>109</v>
      </c>
      <c r="B108" s="1">
        <v>10</v>
      </c>
      <c r="C108" s="36">
        <f t="shared" si="27"/>
        <v>1648</v>
      </c>
      <c r="D108" s="36">
        <f t="shared" si="28"/>
        <v>10</v>
      </c>
      <c r="E108" s="36">
        <f t="shared" si="29"/>
        <v>54</v>
      </c>
      <c r="F108" s="36">
        <f t="shared" si="30"/>
        <v>42</v>
      </c>
      <c r="G108" s="36">
        <f t="shared" si="6"/>
        <v>0.9174311926605504</v>
      </c>
      <c r="H108" s="37">
        <f t="shared" si="7"/>
        <v>1014</v>
      </c>
      <c r="I108" s="37">
        <f t="shared" si="8"/>
        <v>10</v>
      </c>
      <c r="J108" s="37">
        <f t="shared" si="9"/>
        <v>152</v>
      </c>
      <c r="K108" s="37">
        <f t="shared" si="10"/>
        <v>42</v>
      </c>
      <c r="L108" s="37">
        <f t="shared" si="11"/>
        <v>0.7978723404255319</v>
      </c>
      <c r="M108" s="36">
        <f t="shared" si="12"/>
        <v>156</v>
      </c>
      <c r="N108" s="36">
        <f t="shared" si="13"/>
        <v>113</v>
      </c>
      <c r="O108" s="36">
        <f t="shared" si="14"/>
        <v>25</v>
      </c>
      <c r="P108" s="36">
        <f t="shared" si="15"/>
        <v>56</v>
      </c>
      <c r="Q108" s="36">
        <f t="shared" si="16"/>
        <v>0.96</v>
      </c>
      <c r="R108" s="37">
        <f t="shared" si="17"/>
        <v>156</v>
      </c>
      <c r="S108" s="37">
        <f t="shared" si="18"/>
        <v>79</v>
      </c>
      <c r="T108" s="37">
        <f t="shared" si="19"/>
        <v>25</v>
      </c>
      <c r="U108" s="37">
        <f t="shared" si="20"/>
        <v>79</v>
      </c>
      <c r="V108" s="37">
        <f t="shared" si="21"/>
        <v>0.96</v>
      </c>
      <c r="W108" s="36">
        <f t="shared" si="22"/>
        <v>204</v>
      </c>
      <c r="X108" s="36">
        <f t="shared" si="23"/>
        <v>62</v>
      </c>
      <c r="Y108" s="36">
        <f t="shared" si="24"/>
        <v>43</v>
      </c>
      <c r="Z108" s="36">
        <f t="shared" si="25"/>
        <v>62</v>
      </c>
      <c r="AA108" s="36">
        <f t="shared" si="26"/>
        <v>0.93312597200622072</v>
      </c>
    </row>
    <row r="109" spans="1:27" x14ac:dyDescent="0.15">
      <c r="B109" s="1">
        <v>11</v>
      </c>
      <c r="C109" s="36">
        <f t="shared" si="27"/>
        <v>1787</v>
      </c>
      <c r="D109" s="36">
        <f t="shared" si="28"/>
        <v>11</v>
      </c>
      <c r="E109" s="36">
        <f t="shared" si="29"/>
        <v>59</v>
      </c>
      <c r="F109" s="36">
        <f t="shared" si="30"/>
        <v>46</v>
      </c>
      <c r="G109" s="36">
        <f t="shared" si="6"/>
        <v>0.91678420310296194</v>
      </c>
      <c r="H109" s="37">
        <f t="shared" si="7"/>
        <v>1100</v>
      </c>
      <c r="I109" s="37">
        <f t="shared" si="8"/>
        <v>11</v>
      </c>
      <c r="J109" s="37">
        <f t="shared" si="9"/>
        <v>165</v>
      </c>
      <c r="K109" s="37">
        <f t="shared" si="10"/>
        <v>46</v>
      </c>
      <c r="L109" s="37">
        <f t="shared" si="11"/>
        <v>0.79754601226993871</v>
      </c>
      <c r="M109" s="36">
        <f t="shared" si="12"/>
        <v>169</v>
      </c>
      <c r="N109" s="36">
        <f t="shared" si="13"/>
        <v>122</v>
      </c>
      <c r="O109" s="36">
        <f t="shared" si="14"/>
        <v>27</v>
      </c>
      <c r="P109" s="36">
        <f t="shared" si="15"/>
        <v>61</v>
      </c>
      <c r="Q109" s="36">
        <f t="shared" si="16"/>
        <v>0.96011816838995567</v>
      </c>
      <c r="R109" s="37">
        <f t="shared" si="17"/>
        <v>169</v>
      </c>
      <c r="S109" s="37">
        <f t="shared" si="18"/>
        <v>86</v>
      </c>
      <c r="T109" s="37">
        <f t="shared" si="19"/>
        <v>27</v>
      </c>
      <c r="U109" s="37">
        <f t="shared" si="20"/>
        <v>86</v>
      </c>
      <c r="V109" s="37">
        <f t="shared" si="21"/>
        <v>0.96011816838995567</v>
      </c>
      <c r="W109" s="36">
        <f t="shared" si="22"/>
        <v>222</v>
      </c>
      <c r="X109" s="36">
        <f t="shared" si="23"/>
        <v>68</v>
      </c>
      <c r="Y109" s="36">
        <f t="shared" si="24"/>
        <v>47</v>
      </c>
      <c r="Z109" s="36">
        <f t="shared" si="25"/>
        <v>68</v>
      </c>
      <c r="AA109" s="36">
        <f t="shared" si="26"/>
        <v>0.93256814921090381</v>
      </c>
    </row>
    <row r="110" spans="1:27" x14ac:dyDescent="0.15">
      <c r="A110" s="1" t="s">
        <v>110</v>
      </c>
      <c r="B110" s="1">
        <v>12</v>
      </c>
      <c r="C110" s="36">
        <f t="shared" si="27"/>
        <v>1938</v>
      </c>
      <c r="D110" s="36">
        <f t="shared" si="28"/>
        <v>12</v>
      </c>
      <c r="E110" s="36">
        <f t="shared" si="29"/>
        <v>64</v>
      </c>
      <c r="F110" s="36">
        <f t="shared" si="30"/>
        <v>50</v>
      </c>
      <c r="G110" s="36">
        <f t="shared" si="6"/>
        <v>0.91623036649214662</v>
      </c>
      <c r="H110" s="37">
        <f t="shared" si="7"/>
        <v>1193</v>
      </c>
      <c r="I110" s="37">
        <f t="shared" si="8"/>
        <v>12</v>
      </c>
      <c r="J110" s="37">
        <f t="shared" si="9"/>
        <v>178</v>
      </c>
      <c r="K110" s="37">
        <f t="shared" si="10"/>
        <v>50</v>
      </c>
      <c r="L110" s="37">
        <f t="shared" si="11"/>
        <v>0.79726651480637822</v>
      </c>
      <c r="M110" s="36">
        <f t="shared" si="12"/>
        <v>183</v>
      </c>
      <c r="N110" s="36">
        <f t="shared" si="13"/>
        <v>132</v>
      </c>
      <c r="O110" s="36">
        <f t="shared" si="14"/>
        <v>29</v>
      </c>
      <c r="P110" s="36">
        <f t="shared" si="15"/>
        <v>66</v>
      </c>
      <c r="Q110" s="36">
        <f t="shared" si="16"/>
        <v>0.96021947873799729</v>
      </c>
      <c r="R110" s="37">
        <f t="shared" si="17"/>
        <v>183</v>
      </c>
      <c r="S110" s="37">
        <f t="shared" si="18"/>
        <v>94</v>
      </c>
      <c r="T110" s="37">
        <f t="shared" si="19"/>
        <v>29</v>
      </c>
      <c r="U110" s="37">
        <f t="shared" si="20"/>
        <v>94</v>
      </c>
      <c r="V110" s="37">
        <f t="shared" si="21"/>
        <v>0.96021947873799729</v>
      </c>
      <c r="W110" s="36">
        <f t="shared" si="22"/>
        <v>240</v>
      </c>
      <c r="X110" s="36">
        <f t="shared" si="23"/>
        <v>73</v>
      </c>
      <c r="Y110" s="36">
        <f t="shared" si="24"/>
        <v>51</v>
      </c>
      <c r="Z110" s="36">
        <f t="shared" si="25"/>
        <v>73</v>
      </c>
      <c r="AA110" s="36">
        <f t="shared" si="26"/>
        <v>0.93209054593874829</v>
      </c>
    </row>
    <row r="111" spans="1:27" x14ac:dyDescent="0.15">
      <c r="B111" s="1">
        <v>13</v>
      </c>
      <c r="C111" s="36">
        <f t="shared" si="27"/>
        <v>2102</v>
      </c>
      <c r="D111" s="36">
        <f t="shared" si="28"/>
        <v>13</v>
      </c>
      <c r="E111" s="36">
        <f t="shared" si="29"/>
        <v>69</v>
      </c>
      <c r="F111" s="36">
        <f t="shared" si="30"/>
        <v>54</v>
      </c>
      <c r="G111" s="36">
        <f t="shared" si="6"/>
        <v>0.91575091575091572</v>
      </c>
      <c r="H111" s="37">
        <f t="shared" si="7"/>
        <v>1293</v>
      </c>
      <c r="I111" s="37">
        <f t="shared" si="8"/>
        <v>13</v>
      </c>
      <c r="J111" s="37">
        <f t="shared" si="9"/>
        <v>194</v>
      </c>
      <c r="K111" s="37">
        <f t="shared" si="10"/>
        <v>54</v>
      </c>
      <c r="L111" s="37">
        <f t="shared" si="11"/>
        <v>0.79449152542372881</v>
      </c>
      <c r="M111" s="36">
        <f t="shared" si="12"/>
        <v>199</v>
      </c>
      <c r="N111" s="36">
        <f t="shared" si="13"/>
        <v>144</v>
      </c>
      <c r="O111" s="36">
        <f t="shared" si="14"/>
        <v>32</v>
      </c>
      <c r="P111" s="36">
        <f t="shared" si="15"/>
        <v>72</v>
      </c>
      <c r="Q111" s="36">
        <f t="shared" si="16"/>
        <v>0.9590792838874681</v>
      </c>
      <c r="R111" s="37">
        <f t="shared" si="17"/>
        <v>199</v>
      </c>
      <c r="S111" s="37">
        <f t="shared" si="18"/>
        <v>101</v>
      </c>
      <c r="T111" s="37">
        <f t="shared" si="19"/>
        <v>32</v>
      </c>
      <c r="U111" s="37">
        <f t="shared" si="20"/>
        <v>101</v>
      </c>
      <c r="V111" s="37">
        <f t="shared" si="21"/>
        <v>0.9590792838874681</v>
      </c>
      <c r="W111" s="36">
        <f t="shared" si="22"/>
        <v>261</v>
      </c>
      <c r="X111" s="36">
        <f t="shared" si="23"/>
        <v>80</v>
      </c>
      <c r="Y111" s="36">
        <f t="shared" si="24"/>
        <v>55</v>
      </c>
      <c r="Z111" s="36">
        <f t="shared" si="25"/>
        <v>80</v>
      </c>
      <c r="AA111" s="36">
        <f t="shared" si="26"/>
        <v>0.93167701863354047</v>
      </c>
    </row>
    <row r="112" spans="1:27" x14ac:dyDescent="0.15">
      <c r="B112" s="1">
        <v>14</v>
      </c>
      <c r="C112" s="36">
        <f t="shared" si="27"/>
        <v>2280</v>
      </c>
      <c r="D112" s="36">
        <f t="shared" si="28"/>
        <v>14</v>
      </c>
      <c r="E112" s="36">
        <f t="shared" si="29"/>
        <v>75</v>
      </c>
      <c r="F112" s="36">
        <f t="shared" si="30"/>
        <v>59</v>
      </c>
      <c r="G112" s="36">
        <f t="shared" si="6"/>
        <v>0.91428571428571426</v>
      </c>
      <c r="H112" s="37">
        <f t="shared" si="7"/>
        <v>1403</v>
      </c>
      <c r="I112" s="37">
        <f t="shared" si="8"/>
        <v>14</v>
      </c>
      <c r="J112" s="37">
        <f t="shared" si="9"/>
        <v>210</v>
      </c>
      <c r="K112" s="37">
        <f t="shared" si="10"/>
        <v>59</v>
      </c>
      <c r="L112" s="37">
        <f t="shared" si="11"/>
        <v>0.79207920792079212</v>
      </c>
      <c r="M112" s="36">
        <f t="shared" si="12"/>
        <v>215</v>
      </c>
      <c r="N112" s="36">
        <f t="shared" si="13"/>
        <v>156</v>
      </c>
      <c r="O112" s="36">
        <f t="shared" si="14"/>
        <v>35</v>
      </c>
      <c r="P112" s="36">
        <f t="shared" si="15"/>
        <v>78</v>
      </c>
      <c r="Q112" s="36">
        <f t="shared" si="16"/>
        <v>0.95808383233532934</v>
      </c>
      <c r="R112" s="37">
        <f t="shared" si="17"/>
        <v>215</v>
      </c>
      <c r="S112" s="37">
        <f t="shared" si="18"/>
        <v>110</v>
      </c>
      <c r="T112" s="37">
        <f t="shared" si="19"/>
        <v>35</v>
      </c>
      <c r="U112" s="37">
        <f t="shared" si="20"/>
        <v>110</v>
      </c>
      <c r="V112" s="37">
        <f t="shared" si="21"/>
        <v>0.95808383233532934</v>
      </c>
      <c r="W112" s="36">
        <f t="shared" si="22"/>
        <v>283</v>
      </c>
      <c r="X112" s="36">
        <f t="shared" si="23"/>
        <v>86</v>
      </c>
      <c r="Y112" s="36">
        <f t="shared" si="24"/>
        <v>60</v>
      </c>
      <c r="Z112" s="36">
        <f t="shared" si="25"/>
        <v>86</v>
      </c>
      <c r="AA112" s="36">
        <f t="shared" si="26"/>
        <v>0.93023255813953487</v>
      </c>
    </row>
    <row r="113" spans="1:27" x14ac:dyDescent="0.15">
      <c r="B113" s="1">
        <v>15</v>
      </c>
      <c r="C113" s="36">
        <f t="shared" si="27"/>
        <v>2472</v>
      </c>
      <c r="D113" s="36">
        <f t="shared" si="28"/>
        <v>15</v>
      </c>
      <c r="E113" s="36">
        <f t="shared" si="29"/>
        <v>81</v>
      </c>
      <c r="F113" s="36">
        <f t="shared" si="30"/>
        <v>64</v>
      </c>
      <c r="G113" s="36">
        <f t="shared" si="6"/>
        <v>0.9129967776584319</v>
      </c>
      <c r="H113" s="37">
        <f t="shared" si="7"/>
        <v>1521</v>
      </c>
      <c r="I113" s="37">
        <f t="shared" si="8"/>
        <v>15</v>
      </c>
      <c r="J113" s="37">
        <f t="shared" si="9"/>
        <v>228</v>
      </c>
      <c r="K113" s="37">
        <f t="shared" si="10"/>
        <v>64</v>
      </c>
      <c r="L113" s="37">
        <f t="shared" si="11"/>
        <v>0.78849721706864562</v>
      </c>
      <c r="M113" s="36">
        <f t="shared" si="12"/>
        <v>234</v>
      </c>
      <c r="N113" s="36">
        <f t="shared" si="13"/>
        <v>169</v>
      </c>
      <c r="O113" s="36">
        <f t="shared" si="14"/>
        <v>38</v>
      </c>
      <c r="P113" s="36">
        <f t="shared" si="15"/>
        <v>84</v>
      </c>
      <c r="Q113" s="36">
        <f t="shared" si="16"/>
        <v>0.9572072072072072</v>
      </c>
      <c r="R113" s="37">
        <f t="shared" si="17"/>
        <v>234</v>
      </c>
      <c r="S113" s="37">
        <f t="shared" si="18"/>
        <v>119</v>
      </c>
      <c r="T113" s="37">
        <f t="shared" si="19"/>
        <v>38</v>
      </c>
      <c r="U113" s="37">
        <f t="shared" si="20"/>
        <v>119</v>
      </c>
      <c r="V113" s="37">
        <f t="shared" si="21"/>
        <v>0.9572072072072072</v>
      </c>
      <c r="W113" s="36">
        <f t="shared" si="22"/>
        <v>307</v>
      </c>
      <c r="X113" s="36">
        <f t="shared" si="23"/>
        <v>94</v>
      </c>
      <c r="Y113" s="36">
        <f t="shared" si="24"/>
        <v>65</v>
      </c>
      <c r="Z113" s="36">
        <f t="shared" si="25"/>
        <v>94</v>
      </c>
      <c r="AA113" s="36">
        <f t="shared" si="26"/>
        <v>0.92896174863387981</v>
      </c>
    </row>
    <row r="114" spans="1:27" x14ac:dyDescent="0.15">
      <c r="B114" s="1">
        <v>16</v>
      </c>
      <c r="C114" s="36">
        <f t="shared" si="27"/>
        <v>2681</v>
      </c>
      <c r="D114" s="36">
        <f t="shared" si="28"/>
        <v>17</v>
      </c>
      <c r="E114" s="36">
        <f t="shared" si="29"/>
        <v>88</v>
      </c>
      <c r="F114" s="36">
        <f t="shared" si="30"/>
        <v>69</v>
      </c>
      <c r="G114" s="36">
        <f t="shared" si="6"/>
        <v>0.91093117408906887</v>
      </c>
      <c r="H114" s="37">
        <f t="shared" si="7"/>
        <v>1650</v>
      </c>
      <c r="I114" s="37">
        <f t="shared" si="8"/>
        <v>17</v>
      </c>
      <c r="J114" s="37">
        <f t="shared" si="9"/>
        <v>247</v>
      </c>
      <c r="K114" s="37">
        <f t="shared" si="10"/>
        <v>69</v>
      </c>
      <c r="L114" s="37">
        <f t="shared" si="11"/>
        <v>0.7846556233653007</v>
      </c>
      <c r="M114" s="36">
        <f t="shared" si="12"/>
        <v>253</v>
      </c>
      <c r="N114" s="36">
        <f t="shared" si="13"/>
        <v>183</v>
      </c>
      <c r="O114" s="36">
        <f t="shared" si="14"/>
        <v>41</v>
      </c>
      <c r="P114" s="36">
        <f t="shared" si="15"/>
        <v>91</v>
      </c>
      <c r="Q114" s="36">
        <f t="shared" si="16"/>
        <v>0.95642933049946866</v>
      </c>
      <c r="R114" s="37">
        <f t="shared" si="17"/>
        <v>253</v>
      </c>
      <c r="S114" s="37">
        <f t="shared" si="18"/>
        <v>130</v>
      </c>
      <c r="T114" s="37">
        <f t="shared" si="19"/>
        <v>41</v>
      </c>
      <c r="U114" s="37">
        <f t="shared" si="20"/>
        <v>130</v>
      </c>
      <c r="V114" s="37">
        <f t="shared" si="21"/>
        <v>0.95642933049946866</v>
      </c>
      <c r="W114" s="36">
        <f t="shared" si="22"/>
        <v>333</v>
      </c>
      <c r="X114" s="36">
        <f t="shared" si="23"/>
        <v>102</v>
      </c>
      <c r="Y114" s="36">
        <f t="shared" si="24"/>
        <v>70</v>
      </c>
      <c r="Z114" s="36">
        <f t="shared" si="25"/>
        <v>102</v>
      </c>
      <c r="AA114" s="36">
        <f t="shared" si="26"/>
        <v>0.92783505154639179</v>
      </c>
    </row>
    <row r="115" spans="1:27" x14ac:dyDescent="0.15">
      <c r="B115" s="1">
        <v>17</v>
      </c>
      <c r="C115" s="36">
        <f t="shared" si="27"/>
        <v>2908</v>
      </c>
      <c r="D115" s="36">
        <f t="shared" si="28"/>
        <v>18</v>
      </c>
      <c r="E115" s="36">
        <f t="shared" si="29"/>
        <v>96</v>
      </c>
      <c r="F115" s="36">
        <f t="shared" si="30"/>
        <v>75</v>
      </c>
      <c r="G115" s="36">
        <f t="shared" si="6"/>
        <v>0.90822179732313579</v>
      </c>
      <c r="H115" s="37">
        <f t="shared" si="7"/>
        <v>1789</v>
      </c>
      <c r="I115" s="37">
        <f t="shared" si="8"/>
        <v>18</v>
      </c>
      <c r="J115" s="37">
        <f t="shared" si="9"/>
        <v>268</v>
      </c>
      <c r="K115" s="37">
        <f t="shared" si="10"/>
        <v>75</v>
      </c>
      <c r="L115" s="37">
        <f t="shared" si="11"/>
        <v>0.77996715927750415</v>
      </c>
      <c r="M115" s="36">
        <f t="shared" si="12"/>
        <v>275</v>
      </c>
      <c r="N115" s="36">
        <f t="shared" si="13"/>
        <v>199</v>
      </c>
      <c r="O115" s="36">
        <f t="shared" si="14"/>
        <v>44</v>
      </c>
      <c r="P115" s="36">
        <f t="shared" si="15"/>
        <v>99</v>
      </c>
      <c r="Q115" s="36">
        <f t="shared" si="16"/>
        <v>0.95573440643863172</v>
      </c>
      <c r="R115" s="37">
        <f t="shared" si="17"/>
        <v>275</v>
      </c>
      <c r="S115" s="37">
        <f t="shared" si="18"/>
        <v>141</v>
      </c>
      <c r="T115" s="37">
        <f t="shared" si="19"/>
        <v>44</v>
      </c>
      <c r="U115" s="37">
        <f t="shared" si="20"/>
        <v>141</v>
      </c>
      <c r="V115" s="37">
        <f t="shared" si="21"/>
        <v>0.95573440643863172</v>
      </c>
      <c r="W115" s="36">
        <f t="shared" si="22"/>
        <v>361</v>
      </c>
      <c r="X115" s="36">
        <f t="shared" si="23"/>
        <v>110</v>
      </c>
      <c r="Y115" s="36">
        <f t="shared" si="24"/>
        <v>76</v>
      </c>
      <c r="Z115" s="36">
        <f t="shared" si="25"/>
        <v>110</v>
      </c>
      <c r="AA115" s="36">
        <f t="shared" si="26"/>
        <v>0.92592592592592582</v>
      </c>
    </row>
    <row r="116" spans="1:27" x14ac:dyDescent="0.15">
      <c r="B116" s="1">
        <v>18</v>
      </c>
      <c r="C116" s="36">
        <f t="shared" si="27"/>
        <v>3153</v>
      </c>
      <c r="D116" s="36">
        <f t="shared" si="28"/>
        <v>20</v>
      </c>
      <c r="E116" s="36">
        <f t="shared" si="29"/>
        <v>104</v>
      </c>
      <c r="F116" s="36">
        <f t="shared" si="30"/>
        <v>81</v>
      </c>
      <c r="G116" s="36">
        <f t="shared" si="6"/>
        <v>0.90579710144927528</v>
      </c>
      <c r="H116" s="37">
        <f t="shared" si="7"/>
        <v>1940</v>
      </c>
      <c r="I116" s="37">
        <f t="shared" si="8"/>
        <v>20</v>
      </c>
      <c r="J116" s="37">
        <f t="shared" si="9"/>
        <v>291</v>
      </c>
      <c r="K116" s="37">
        <f t="shared" si="10"/>
        <v>81</v>
      </c>
      <c r="L116" s="37">
        <f t="shared" si="11"/>
        <v>0.77459333849728895</v>
      </c>
      <c r="M116" s="36">
        <f t="shared" si="12"/>
        <v>298</v>
      </c>
      <c r="N116" s="36">
        <f t="shared" si="13"/>
        <v>216</v>
      </c>
      <c r="O116" s="36">
        <f t="shared" si="14"/>
        <v>48</v>
      </c>
      <c r="P116" s="36">
        <f t="shared" si="15"/>
        <v>108</v>
      </c>
      <c r="Q116" s="36">
        <f t="shared" si="16"/>
        <v>0.95419847328244267</v>
      </c>
      <c r="R116" s="37">
        <f t="shared" si="17"/>
        <v>298</v>
      </c>
      <c r="S116" s="37">
        <f t="shared" si="18"/>
        <v>152</v>
      </c>
      <c r="T116" s="37">
        <f t="shared" si="19"/>
        <v>48</v>
      </c>
      <c r="U116" s="37">
        <f t="shared" si="20"/>
        <v>152</v>
      </c>
      <c r="V116" s="37">
        <f t="shared" si="21"/>
        <v>0.95419847328244267</v>
      </c>
      <c r="W116" s="36">
        <f t="shared" si="22"/>
        <v>391</v>
      </c>
      <c r="X116" s="36">
        <f t="shared" si="23"/>
        <v>120</v>
      </c>
      <c r="Y116" s="36">
        <f t="shared" si="24"/>
        <v>83</v>
      </c>
      <c r="Z116" s="36">
        <f t="shared" si="25"/>
        <v>120</v>
      </c>
      <c r="AA116" s="36">
        <f t="shared" si="26"/>
        <v>0.92336103416435833</v>
      </c>
    </row>
    <row r="117" spans="1:27" x14ac:dyDescent="0.15">
      <c r="B117" s="1">
        <v>19</v>
      </c>
      <c r="C117" s="36">
        <f t="shared" si="27"/>
        <v>3420</v>
      </c>
      <c r="D117" s="36">
        <f t="shared" si="28"/>
        <v>22</v>
      </c>
      <c r="E117" s="36">
        <f t="shared" si="29"/>
        <v>113</v>
      </c>
      <c r="F117" s="36">
        <f t="shared" si="30"/>
        <v>88</v>
      </c>
      <c r="G117" s="36">
        <f t="shared" si="6"/>
        <v>0.90283748925193474</v>
      </c>
      <c r="H117" s="37">
        <f t="shared" si="7"/>
        <v>2104</v>
      </c>
      <c r="I117" s="37">
        <f t="shared" si="8"/>
        <v>22</v>
      </c>
      <c r="J117" s="37">
        <f t="shared" si="9"/>
        <v>315</v>
      </c>
      <c r="K117" s="37">
        <f t="shared" si="10"/>
        <v>88</v>
      </c>
      <c r="L117" s="37">
        <f t="shared" si="11"/>
        <v>0.76923076923076916</v>
      </c>
      <c r="M117" s="36">
        <f t="shared" si="12"/>
        <v>323</v>
      </c>
      <c r="N117" s="36">
        <f t="shared" si="13"/>
        <v>234</v>
      </c>
      <c r="O117" s="36">
        <f t="shared" si="14"/>
        <v>52</v>
      </c>
      <c r="P117" s="36">
        <f t="shared" si="15"/>
        <v>117</v>
      </c>
      <c r="Q117" s="36">
        <f t="shared" si="16"/>
        <v>0.95281306715063518</v>
      </c>
      <c r="R117" s="37">
        <f t="shared" si="17"/>
        <v>323</v>
      </c>
      <c r="S117" s="37">
        <f t="shared" si="18"/>
        <v>165</v>
      </c>
      <c r="T117" s="37">
        <f t="shared" si="19"/>
        <v>52</v>
      </c>
      <c r="U117" s="37">
        <f t="shared" si="20"/>
        <v>165</v>
      </c>
      <c r="V117" s="37">
        <f t="shared" si="21"/>
        <v>0.95281306715063518</v>
      </c>
      <c r="W117" s="36">
        <f t="shared" si="22"/>
        <v>425</v>
      </c>
      <c r="X117" s="36">
        <f t="shared" si="23"/>
        <v>130</v>
      </c>
      <c r="Y117" s="36">
        <f t="shared" si="24"/>
        <v>90</v>
      </c>
      <c r="Z117" s="36">
        <f t="shared" si="25"/>
        <v>130</v>
      </c>
      <c r="AA117" s="36">
        <f t="shared" si="26"/>
        <v>0.92105263157894746</v>
      </c>
    </row>
    <row r="118" spans="1:27" x14ac:dyDescent="0.15">
      <c r="A118" s="1" t="s">
        <v>111</v>
      </c>
      <c r="B118" s="1">
        <v>20</v>
      </c>
      <c r="C118" s="36">
        <f t="shared" si="27"/>
        <v>3709</v>
      </c>
      <c r="D118" s="36">
        <f t="shared" si="28"/>
        <v>23</v>
      </c>
      <c r="E118" s="36">
        <f t="shared" si="29"/>
        <v>122</v>
      </c>
      <c r="F118" s="36">
        <f t="shared" si="30"/>
        <v>96</v>
      </c>
      <c r="G118" s="36">
        <f t="shared" si="6"/>
        <v>0.90016366612111298</v>
      </c>
      <c r="H118" s="37">
        <f t="shared" si="7"/>
        <v>2282</v>
      </c>
      <c r="I118" s="37">
        <f t="shared" si="8"/>
        <v>23</v>
      </c>
      <c r="J118" s="37">
        <f t="shared" si="9"/>
        <v>342</v>
      </c>
      <c r="K118" s="37">
        <f t="shared" si="10"/>
        <v>96</v>
      </c>
      <c r="L118" s="37">
        <f t="shared" si="11"/>
        <v>0.76282940360610252</v>
      </c>
      <c r="M118" s="36">
        <f t="shared" si="12"/>
        <v>351</v>
      </c>
      <c r="N118" s="36">
        <f t="shared" si="13"/>
        <v>254</v>
      </c>
      <c r="O118" s="36">
        <f t="shared" si="14"/>
        <v>57</v>
      </c>
      <c r="P118" s="36">
        <f t="shared" si="15"/>
        <v>127</v>
      </c>
      <c r="Q118" s="36">
        <f t="shared" si="16"/>
        <v>0.9507346585998272</v>
      </c>
      <c r="R118" s="37">
        <f t="shared" si="17"/>
        <v>351</v>
      </c>
      <c r="S118" s="37">
        <f t="shared" si="18"/>
        <v>179</v>
      </c>
      <c r="T118" s="37">
        <f t="shared" si="19"/>
        <v>57</v>
      </c>
      <c r="U118" s="37">
        <f t="shared" si="20"/>
        <v>179</v>
      </c>
      <c r="V118" s="37">
        <f t="shared" si="21"/>
        <v>0.9507346585998272</v>
      </c>
      <c r="W118" s="36">
        <f t="shared" si="22"/>
        <v>460</v>
      </c>
      <c r="X118" s="36">
        <f t="shared" si="23"/>
        <v>141</v>
      </c>
      <c r="Y118" s="36">
        <f t="shared" si="24"/>
        <v>97</v>
      </c>
      <c r="Z118" s="36">
        <f t="shared" si="25"/>
        <v>141</v>
      </c>
      <c r="AA118" s="36">
        <f t="shared" si="26"/>
        <v>0.91896407685881376</v>
      </c>
    </row>
    <row r="119" spans="1:27" x14ac:dyDescent="0.15">
      <c r="B119" s="1">
        <v>21</v>
      </c>
      <c r="C119" s="36">
        <f t="shared" si="27"/>
        <v>4022</v>
      </c>
      <c r="D119" s="36">
        <f t="shared" si="28"/>
        <v>25</v>
      </c>
      <c r="E119" s="36">
        <f t="shared" si="29"/>
        <v>133</v>
      </c>
      <c r="F119" s="36">
        <f t="shared" si="30"/>
        <v>104</v>
      </c>
      <c r="G119" s="36">
        <f t="shared" si="6"/>
        <v>0.89633671083398292</v>
      </c>
      <c r="H119" s="37">
        <f t="shared" si="7"/>
        <v>2475</v>
      </c>
      <c r="I119" s="37">
        <f t="shared" si="8"/>
        <v>25</v>
      </c>
      <c r="J119" s="37">
        <f t="shared" si="9"/>
        <v>371</v>
      </c>
      <c r="K119" s="37">
        <f t="shared" si="10"/>
        <v>104</v>
      </c>
      <c r="L119" s="37">
        <f t="shared" si="11"/>
        <v>0.75608152531229456</v>
      </c>
      <c r="M119" s="36">
        <f t="shared" si="12"/>
        <v>380</v>
      </c>
      <c r="N119" s="36">
        <f t="shared" si="13"/>
        <v>275</v>
      </c>
      <c r="O119" s="36">
        <f t="shared" si="14"/>
        <v>61</v>
      </c>
      <c r="P119" s="36">
        <f t="shared" si="15"/>
        <v>137</v>
      </c>
      <c r="Q119" s="36">
        <f t="shared" si="16"/>
        <v>0.94962840627580514</v>
      </c>
      <c r="R119" s="37">
        <f t="shared" si="17"/>
        <v>380</v>
      </c>
      <c r="S119" s="37">
        <f t="shared" si="18"/>
        <v>195</v>
      </c>
      <c r="T119" s="37">
        <f t="shared" si="19"/>
        <v>61</v>
      </c>
      <c r="U119" s="37">
        <f t="shared" si="20"/>
        <v>195</v>
      </c>
      <c r="V119" s="37">
        <f t="shared" si="21"/>
        <v>0.94962840627580514</v>
      </c>
      <c r="W119" s="36">
        <f t="shared" si="22"/>
        <v>499</v>
      </c>
      <c r="X119" s="36">
        <f t="shared" si="23"/>
        <v>153</v>
      </c>
      <c r="Y119" s="36">
        <f t="shared" si="24"/>
        <v>106</v>
      </c>
      <c r="Z119" s="36">
        <f t="shared" si="25"/>
        <v>153</v>
      </c>
      <c r="AA119" s="36">
        <f t="shared" si="26"/>
        <v>0.91560509554140135</v>
      </c>
    </row>
    <row r="120" spans="1:27" x14ac:dyDescent="0.15">
      <c r="B120" s="1">
        <v>22</v>
      </c>
      <c r="C120" s="36">
        <f t="shared" si="27"/>
        <v>4362</v>
      </c>
      <c r="D120" s="36">
        <f t="shared" si="28"/>
        <v>28</v>
      </c>
      <c r="E120" s="36">
        <f t="shared" si="29"/>
        <v>144</v>
      </c>
      <c r="F120" s="36">
        <f t="shared" si="30"/>
        <v>113</v>
      </c>
      <c r="G120" s="36">
        <f t="shared" si="6"/>
        <v>0.89285714285714279</v>
      </c>
      <c r="H120" s="37">
        <f t="shared" si="7"/>
        <v>2684</v>
      </c>
      <c r="I120" s="37">
        <f t="shared" si="8"/>
        <v>28</v>
      </c>
      <c r="J120" s="37">
        <f t="shared" si="9"/>
        <v>402</v>
      </c>
      <c r="K120" s="37">
        <f t="shared" si="10"/>
        <v>113</v>
      </c>
      <c r="L120" s="37">
        <f t="shared" si="11"/>
        <v>0.74906367041198507</v>
      </c>
      <c r="M120" s="36">
        <f t="shared" si="12"/>
        <v>412</v>
      </c>
      <c r="N120" s="36">
        <f t="shared" si="13"/>
        <v>299</v>
      </c>
      <c r="O120" s="36">
        <f t="shared" si="14"/>
        <v>67</v>
      </c>
      <c r="P120" s="36">
        <f t="shared" si="15"/>
        <v>149</v>
      </c>
      <c r="Q120" s="36">
        <f t="shared" si="16"/>
        <v>0.94711917916337796</v>
      </c>
      <c r="R120" s="37">
        <f t="shared" si="17"/>
        <v>412</v>
      </c>
      <c r="S120" s="37">
        <f t="shared" si="18"/>
        <v>211</v>
      </c>
      <c r="T120" s="37">
        <f t="shared" si="19"/>
        <v>67</v>
      </c>
      <c r="U120" s="37">
        <f t="shared" si="20"/>
        <v>211</v>
      </c>
      <c r="V120" s="37">
        <f t="shared" si="21"/>
        <v>0.94711917916337796</v>
      </c>
      <c r="W120" s="36">
        <f t="shared" si="22"/>
        <v>542</v>
      </c>
      <c r="X120" s="36">
        <f t="shared" si="23"/>
        <v>166</v>
      </c>
      <c r="Y120" s="36">
        <f t="shared" si="24"/>
        <v>115</v>
      </c>
      <c r="Z120" s="36">
        <f t="shared" si="25"/>
        <v>166</v>
      </c>
      <c r="AA120" s="36">
        <f t="shared" si="26"/>
        <v>0.91254752851711018</v>
      </c>
    </row>
    <row r="121" spans="1:27" x14ac:dyDescent="0.15">
      <c r="B121" s="1">
        <v>23</v>
      </c>
      <c r="C121" s="36">
        <f t="shared" si="27"/>
        <v>4730</v>
      </c>
      <c r="D121" s="36">
        <f t="shared" si="28"/>
        <v>30</v>
      </c>
      <c r="E121" s="36">
        <f t="shared" si="29"/>
        <v>156</v>
      </c>
      <c r="F121" s="36">
        <f t="shared" si="30"/>
        <v>122</v>
      </c>
      <c r="G121" s="36">
        <f t="shared" si="6"/>
        <v>0.88904694167852061</v>
      </c>
      <c r="H121" s="37">
        <f t="shared" si="7"/>
        <v>2911</v>
      </c>
      <c r="I121" s="37">
        <f t="shared" si="8"/>
        <v>30</v>
      </c>
      <c r="J121" s="37">
        <f t="shared" si="9"/>
        <v>436</v>
      </c>
      <c r="K121" s="37">
        <f t="shared" si="10"/>
        <v>122</v>
      </c>
      <c r="L121" s="37">
        <f t="shared" si="11"/>
        <v>0.74139976275207597</v>
      </c>
      <c r="M121" s="36">
        <f t="shared" si="12"/>
        <v>447</v>
      </c>
      <c r="N121" s="36">
        <f t="shared" si="13"/>
        <v>324</v>
      </c>
      <c r="O121" s="36">
        <f t="shared" si="14"/>
        <v>72</v>
      </c>
      <c r="P121" s="36">
        <f t="shared" si="15"/>
        <v>162</v>
      </c>
      <c r="Q121" s="36">
        <f t="shared" si="16"/>
        <v>0.94553706505294999</v>
      </c>
      <c r="R121" s="37">
        <f t="shared" si="17"/>
        <v>447</v>
      </c>
      <c r="S121" s="37">
        <f t="shared" si="18"/>
        <v>229</v>
      </c>
      <c r="T121" s="37">
        <f t="shared" si="19"/>
        <v>72</v>
      </c>
      <c r="U121" s="37">
        <f t="shared" si="20"/>
        <v>229</v>
      </c>
      <c r="V121" s="37">
        <f t="shared" si="21"/>
        <v>0.94553706505294999</v>
      </c>
      <c r="W121" s="36">
        <f t="shared" si="22"/>
        <v>587</v>
      </c>
      <c r="X121" s="36">
        <f t="shared" si="23"/>
        <v>180</v>
      </c>
      <c r="Y121" s="36">
        <f t="shared" si="24"/>
        <v>124</v>
      </c>
      <c r="Z121" s="36">
        <f t="shared" si="25"/>
        <v>180</v>
      </c>
      <c r="AA121" s="36">
        <f t="shared" si="26"/>
        <v>0.90975254730713251</v>
      </c>
    </row>
    <row r="122" spans="1:27" x14ac:dyDescent="0.15">
      <c r="B122" s="1">
        <v>24</v>
      </c>
      <c r="C122" s="36">
        <f t="shared" si="27"/>
        <v>5130</v>
      </c>
      <c r="D122" s="36">
        <f t="shared" si="28"/>
        <v>33</v>
      </c>
      <c r="E122" s="36">
        <f t="shared" si="29"/>
        <v>170</v>
      </c>
      <c r="F122" s="36">
        <f t="shared" si="30"/>
        <v>132</v>
      </c>
      <c r="G122" s="36">
        <f t="shared" si="6"/>
        <v>0.88435374149659862</v>
      </c>
      <c r="H122" s="37">
        <f t="shared" si="7"/>
        <v>3157</v>
      </c>
      <c r="I122" s="37">
        <f t="shared" si="8"/>
        <v>33</v>
      </c>
      <c r="J122" s="37">
        <f t="shared" si="9"/>
        <v>473</v>
      </c>
      <c r="K122" s="37">
        <f t="shared" si="10"/>
        <v>132</v>
      </c>
      <c r="L122" s="37">
        <f t="shared" si="11"/>
        <v>0.73322053017484501</v>
      </c>
      <c r="M122" s="36">
        <f t="shared" si="12"/>
        <v>485</v>
      </c>
      <c r="N122" s="36">
        <f t="shared" si="13"/>
        <v>351</v>
      </c>
      <c r="O122" s="36">
        <f t="shared" si="14"/>
        <v>78</v>
      </c>
      <c r="P122" s="36">
        <f t="shared" si="15"/>
        <v>175</v>
      </c>
      <c r="Q122" s="36">
        <f t="shared" si="16"/>
        <v>0.94339622641509424</v>
      </c>
      <c r="R122" s="37">
        <f t="shared" si="17"/>
        <v>485</v>
      </c>
      <c r="S122" s="37">
        <f t="shared" si="18"/>
        <v>248</v>
      </c>
      <c r="T122" s="37">
        <f t="shared" si="19"/>
        <v>78</v>
      </c>
      <c r="U122" s="37">
        <f t="shared" si="20"/>
        <v>248</v>
      </c>
      <c r="V122" s="37">
        <f t="shared" si="21"/>
        <v>0.94339622641509424</v>
      </c>
      <c r="W122" s="36">
        <f t="shared" si="22"/>
        <v>637</v>
      </c>
      <c r="X122" s="36">
        <f t="shared" si="23"/>
        <v>195</v>
      </c>
      <c r="Y122" s="36">
        <f t="shared" si="24"/>
        <v>135</v>
      </c>
      <c r="Z122" s="36">
        <f t="shared" si="25"/>
        <v>195</v>
      </c>
      <c r="AA122" s="36">
        <f t="shared" si="26"/>
        <v>0.90592334494773508</v>
      </c>
    </row>
    <row r="123" spans="1:27" x14ac:dyDescent="0.15">
      <c r="A123" s="1" t="s">
        <v>112</v>
      </c>
      <c r="B123" s="1">
        <v>25</v>
      </c>
      <c r="C123" s="36">
        <f t="shared" si="27"/>
        <v>5563</v>
      </c>
      <c r="D123" s="36">
        <f t="shared" si="28"/>
        <v>35</v>
      </c>
      <c r="E123" s="36">
        <f t="shared" si="29"/>
        <v>184</v>
      </c>
      <c r="F123" s="36">
        <f t="shared" si="30"/>
        <v>144</v>
      </c>
      <c r="G123" s="36">
        <f t="shared" si="6"/>
        <v>0.88005215123859182</v>
      </c>
      <c r="H123" s="37">
        <f t="shared" si="7"/>
        <v>3423</v>
      </c>
      <c r="I123" s="37">
        <f t="shared" si="8"/>
        <v>35</v>
      </c>
      <c r="J123" s="37">
        <f t="shared" si="9"/>
        <v>513</v>
      </c>
      <c r="K123" s="37">
        <f t="shared" si="10"/>
        <v>144</v>
      </c>
      <c r="L123" s="37">
        <f t="shared" si="11"/>
        <v>0.7246376811594204</v>
      </c>
      <c r="M123" s="36">
        <f t="shared" si="12"/>
        <v>526</v>
      </c>
      <c r="N123" s="36">
        <f t="shared" si="13"/>
        <v>381</v>
      </c>
      <c r="O123" s="36">
        <f t="shared" si="14"/>
        <v>85</v>
      </c>
      <c r="P123" s="36">
        <f t="shared" si="15"/>
        <v>190</v>
      </c>
      <c r="Q123" s="36">
        <f t="shared" si="16"/>
        <v>0.94076655052264813</v>
      </c>
      <c r="R123" s="37">
        <f t="shared" si="17"/>
        <v>526</v>
      </c>
      <c r="S123" s="37">
        <f t="shared" si="18"/>
        <v>269</v>
      </c>
      <c r="T123" s="37">
        <f t="shared" si="19"/>
        <v>85</v>
      </c>
      <c r="U123" s="37">
        <f t="shared" si="20"/>
        <v>269</v>
      </c>
      <c r="V123" s="37">
        <f t="shared" si="21"/>
        <v>0.94076655052264813</v>
      </c>
      <c r="W123" s="36">
        <f t="shared" si="22"/>
        <v>691</v>
      </c>
      <c r="X123" s="36">
        <f t="shared" si="23"/>
        <v>212</v>
      </c>
      <c r="Y123" s="36">
        <f t="shared" si="24"/>
        <v>146</v>
      </c>
      <c r="Z123" s="36">
        <f t="shared" si="25"/>
        <v>212</v>
      </c>
      <c r="AA123" s="36">
        <f t="shared" si="26"/>
        <v>0.90240641711229952</v>
      </c>
    </row>
    <row r="124" spans="1:27" x14ac:dyDescent="0.15">
      <c r="B124" s="1">
        <v>26</v>
      </c>
      <c r="C124" s="36">
        <f t="shared" si="27"/>
        <v>6033</v>
      </c>
      <c r="D124" s="36">
        <f t="shared" si="28"/>
        <v>38</v>
      </c>
      <c r="E124" s="36">
        <f t="shared" si="29"/>
        <v>199</v>
      </c>
      <c r="F124" s="36">
        <f t="shared" si="30"/>
        <v>156</v>
      </c>
      <c r="G124" s="36">
        <f t="shared" si="6"/>
        <v>0.87554721701063165</v>
      </c>
      <c r="H124" s="37">
        <f t="shared" si="7"/>
        <v>3713</v>
      </c>
      <c r="I124" s="37">
        <f t="shared" si="8"/>
        <v>38</v>
      </c>
      <c r="J124" s="37">
        <f t="shared" si="9"/>
        <v>556</v>
      </c>
      <c r="K124" s="37">
        <f t="shared" si="10"/>
        <v>156</v>
      </c>
      <c r="L124" s="37">
        <f t="shared" si="11"/>
        <v>0.71574642126789356</v>
      </c>
      <c r="M124" s="36">
        <f t="shared" si="12"/>
        <v>571</v>
      </c>
      <c r="N124" s="36">
        <f t="shared" si="13"/>
        <v>413</v>
      </c>
      <c r="O124" s="36">
        <f t="shared" si="14"/>
        <v>92</v>
      </c>
      <c r="P124" s="36">
        <f t="shared" si="15"/>
        <v>206</v>
      </c>
      <c r="Q124" s="36">
        <f t="shared" si="16"/>
        <v>0.93833780160857916</v>
      </c>
      <c r="R124" s="37">
        <f t="shared" si="17"/>
        <v>571</v>
      </c>
      <c r="S124" s="37">
        <f t="shared" si="18"/>
        <v>292</v>
      </c>
      <c r="T124" s="37">
        <f t="shared" si="19"/>
        <v>92</v>
      </c>
      <c r="U124" s="37">
        <f t="shared" si="20"/>
        <v>292</v>
      </c>
      <c r="V124" s="37">
        <f t="shared" si="21"/>
        <v>0.93833780160857916</v>
      </c>
      <c r="W124" s="36">
        <f t="shared" si="22"/>
        <v>749</v>
      </c>
      <c r="X124" s="36">
        <f t="shared" si="23"/>
        <v>230</v>
      </c>
      <c r="Y124" s="36">
        <f t="shared" si="24"/>
        <v>159</v>
      </c>
      <c r="Z124" s="36">
        <f t="shared" si="25"/>
        <v>230</v>
      </c>
      <c r="AA124" s="36">
        <f t="shared" si="26"/>
        <v>0.89801154586273246</v>
      </c>
    </row>
    <row r="125" spans="1:27" x14ac:dyDescent="0.15">
      <c r="B125" s="1">
        <v>27</v>
      </c>
      <c r="C125" s="36">
        <f t="shared" si="27"/>
        <v>6543</v>
      </c>
      <c r="D125" s="36">
        <f t="shared" si="28"/>
        <v>42</v>
      </c>
      <c r="E125" s="36">
        <f t="shared" si="29"/>
        <v>216</v>
      </c>
      <c r="F125" s="36">
        <f t="shared" si="30"/>
        <v>169</v>
      </c>
      <c r="G125" s="36">
        <f t="shared" si="6"/>
        <v>0.87034813925570231</v>
      </c>
      <c r="H125" s="37">
        <f t="shared" si="7"/>
        <v>4026</v>
      </c>
      <c r="I125" s="37">
        <f t="shared" si="8"/>
        <v>42</v>
      </c>
      <c r="J125" s="37">
        <f t="shared" si="9"/>
        <v>604</v>
      </c>
      <c r="K125" s="37">
        <f t="shared" si="10"/>
        <v>169</v>
      </c>
      <c r="L125" s="37">
        <f t="shared" si="11"/>
        <v>0.70593962999026294</v>
      </c>
      <c r="M125" s="36">
        <f t="shared" si="12"/>
        <v>619</v>
      </c>
      <c r="N125" s="36">
        <f t="shared" si="13"/>
        <v>448</v>
      </c>
      <c r="O125" s="36">
        <f t="shared" si="14"/>
        <v>100</v>
      </c>
      <c r="P125" s="36">
        <f t="shared" si="15"/>
        <v>224</v>
      </c>
      <c r="Q125" s="36">
        <f t="shared" si="16"/>
        <v>0.93548387096774199</v>
      </c>
      <c r="R125" s="37">
        <f t="shared" si="17"/>
        <v>619</v>
      </c>
      <c r="S125" s="37">
        <f t="shared" si="18"/>
        <v>317</v>
      </c>
      <c r="T125" s="37">
        <f t="shared" si="19"/>
        <v>100</v>
      </c>
      <c r="U125" s="37">
        <f t="shared" si="20"/>
        <v>317</v>
      </c>
      <c r="V125" s="37">
        <f t="shared" si="21"/>
        <v>0.93548387096774199</v>
      </c>
      <c r="W125" s="36">
        <f t="shared" si="22"/>
        <v>813</v>
      </c>
      <c r="X125" s="36">
        <f t="shared" si="23"/>
        <v>249</v>
      </c>
      <c r="Y125" s="36">
        <f t="shared" si="24"/>
        <v>172</v>
      </c>
      <c r="Z125" s="36">
        <f t="shared" si="25"/>
        <v>249</v>
      </c>
      <c r="AA125" s="36">
        <f t="shared" si="26"/>
        <v>0.89395807644882852</v>
      </c>
    </row>
    <row r="126" spans="1:27" x14ac:dyDescent="0.15">
      <c r="B126" s="1">
        <v>28</v>
      </c>
      <c r="C126" s="36">
        <f t="shared" si="27"/>
        <v>7096</v>
      </c>
      <c r="D126" s="36">
        <f t="shared" si="28"/>
        <v>45</v>
      </c>
      <c r="E126" s="36">
        <f t="shared" si="29"/>
        <v>235</v>
      </c>
      <c r="F126" s="36">
        <f t="shared" si="30"/>
        <v>183</v>
      </c>
      <c r="G126" s="36">
        <f t="shared" si="6"/>
        <v>0.86455331412103742</v>
      </c>
      <c r="H126" s="37">
        <f t="shared" si="7"/>
        <v>4366</v>
      </c>
      <c r="I126" s="37">
        <f t="shared" si="8"/>
        <v>45</v>
      </c>
      <c r="J126" s="37">
        <f t="shared" si="9"/>
        <v>655</v>
      </c>
      <c r="K126" s="37">
        <f t="shared" si="10"/>
        <v>183</v>
      </c>
      <c r="L126" s="37">
        <f t="shared" si="11"/>
        <v>0.69605568445475641</v>
      </c>
      <c r="M126" s="36">
        <f t="shared" si="12"/>
        <v>671</v>
      </c>
      <c r="N126" s="36">
        <f t="shared" si="13"/>
        <v>486</v>
      </c>
      <c r="O126" s="36">
        <f t="shared" si="14"/>
        <v>109</v>
      </c>
      <c r="P126" s="36">
        <f t="shared" si="15"/>
        <v>243</v>
      </c>
      <c r="Q126" s="36">
        <f t="shared" si="16"/>
        <v>0.93225605966438785</v>
      </c>
      <c r="R126" s="37">
        <f t="shared" si="17"/>
        <v>671</v>
      </c>
      <c r="S126" s="37">
        <f t="shared" si="18"/>
        <v>344</v>
      </c>
      <c r="T126" s="37">
        <f t="shared" si="19"/>
        <v>109</v>
      </c>
      <c r="U126" s="37">
        <f t="shared" si="20"/>
        <v>344</v>
      </c>
      <c r="V126" s="37">
        <f t="shared" si="21"/>
        <v>0.93225605966438785</v>
      </c>
      <c r="W126" s="36">
        <f t="shared" si="22"/>
        <v>881</v>
      </c>
      <c r="X126" s="36">
        <f t="shared" si="23"/>
        <v>270</v>
      </c>
      <c r="Y126" s="36">
        <f t="shared" si="24"/>
        <v>187</v>
      </c>
      <c r="Z126" s="36">
        <f t="shared" si="25"/>
        <v>270</v>
      </c>
      <c r="AA126" s="36">
        <f t="shared" si="26"/>
        <v>0.88915234143449906</v>
      </c>
    </row>
    <row r="127" spans="1:27" x14ac:dyDescent="0.15">
      <c r="B127" s="1">
        <v>29</v>
      </c>
      <c r="C127" s="36">
        <f t="shared" si="27"/>
        <v>7695</v>
      </c>
      <c r="D127" s="36">
        <f t="shared" si="28"/>
        <v>49</v>
      </c>
      <c r="E127" s="36">
        <f t="shared" si="29"/>
        <v>255</v>
      </c>
      <c r="F127" s="36">
        <f t="shared" si="30"/>
        <v>199</v>
      </c>
      <c r="G127" s="36">
        <f t="shared" si="6"/>
        <v>0.8587257617728532</v>
      </c>
      <c r="H127" s="37">
        <f t="shared" si="7"/>
        <v>4735</v>
      </c>
      <c r="I127" s="37">
        <f t="shared" si="8"/>
        <v>49</v>
      </c>
      <c r="J127" s="37">
        <f t="shared" si="9"/>
        <v>710</v>
      </c>
      <c r="K127" s="37">
        <f t="shared" si="10"/>
        <v>199</v>
      </c>
      <c r="L127" s="37">
        <f t="shared" si="11"/>
        <v>0.68584070796460184</v>
      </c>
      <c r="M127" s="36">
        <f t="shared" si="12"/>
        <v>728</v>
      </c>
      <c r="N127" s="36">
        <f t="shared" si="13"/>
        <v>527</v>
      </c>
      <c r="O127" s="36">
        <f t="shared" si="14"/>
        <v>118</v>
      </c>
      <c r="P127" s="36">
        <f t="shared" si="15"/>
        <v>263</v>
      </c>
      <c r="Q127" s="36">
        <f t="shared" si="16"/>
        <v>0.92925659472422062</v>
      </c>
      <c r="R127" s="37">
        <f t="shared" si="17"/>
        <v>728</v>
      </c>
      <c r="S127" s="37">
        <f t="shared" si="18"/>
        <v>373</v>
      </c>
      <c r="T127" s="37">
        <f t="shared" si="19"/>
        <v>118</v>
      </c>
      <c r="U127" s="37">
        <f t="shared" si="20"/>
        <v>373</v>
      </c>
      <c r="V127" s="37">
        <f t="shared" si="21"/>
        <v>0.92925659472422062</v>
      </c>
      <c r="W127" s="36">
        <f t="shared" si="22"/>
        <v>956</v>
      </c>
      <c r="X127" s="36">
        <f t="shared" si="23"/>
        <v>293</v>
      </c>
      <c r="Y127" s="36">
        <f t="shared" si="24"/>
        <v>202</v>
      </c>
      <c r="Z127" s="36">
        <f t="shared" si="25"/>
        <v>293</v>
      </c>
      <c r="AA127" s="36">
        <f t="shared" si="26"/>
        <v>0.88470319634703198</v>
      </c>
    </row>
    <row r="128" spans="1:27" x14ac:dyDescent="0.15">
      <c r="B128" s="1">
        <v>30</v>
      </c>
      <c r="C128" s="36">
        <f t="shared" si="27"/>
        <v>8345</v>
      </c>
      <c r="D128" s="36">
        <f t="shared" si="28"/>
        <v>53</v>
      </c>
      <c r="E128" s="36">
        <f t="shared" si="29"/>
        <v>276</v>
      </c>
      <c r="F128" s="36">
        <f t="shared" si="30"/>
        <v>216</v>
      </c>
      <c r="G128" s="36">
        <f t="shared" si="6"/>
        <v>0.85287846481876339</v>
      </c>
      <c r="H128" s="37">
        <f t="shared" si="7"/>
        <v>5135</v>
      </c>
      <c r="I128" s="37">
        <f t="shared" si="8"/>
        <v>53</v>
      </c>
      <c r="J128" s="37">
        <f t="shared" si="9"/>
        <v>770</v>
      </c>
      <c r="K128" s="37">
        <f t="shared" si="10"/>
        <v>216</v>
      </c>
      <c r="L128" s="37">
        <f t="shared" si="11"/>
        <v>0.67510548523206748</v>
      </c>
      <c r="M128" s="36">
        <f t="shared" si="12"/>
        <v>790</v>
      </c>
      <c r="N128" s="36">
        <f t="shared" si="13"/>
        <v>572</v>
      </c>
      <c r="O128" s="36">
        <f t="shared" si="14"/>
        <v>128</v>
      </c>
      <c r="P128" s="36">
        <f t="shared" si="15"/>
        <v>286</v>
      </c>
      <c r="Q128" s="36">
        <f t="shared" si="16"/>
        <v>0.92592592592592582</v>
      </c>
      <c r="R128" s="37">
        <f t="shared" si="17"/>
        <v>790</v>
      </c>
      <c r="S128" s="37">
        <f t="shared" si="18"/>
        <v>404</v>
      </c>
      <c r="T128" s="37">
        <f t="shared" si="19"/>
        <v>128</v>
      </c>
      <c r="U128" s="37">
        <f t="shared" si="20"/>
        <v>404</v>
      </c>
      <c r="V128" s="37">
        <f t="shared" si="21"/>
        <v>0.92592592592592582</v>
      </c>
      <c r="W128" s="36">
        <f t="shared" si="22"/>
        <v>1037</v>
      </c>
      <c r="X128" s="36">
        <f t="shared" si="23"/>
        <v>318</v>
      </c>
      <c r="Y128" s="36">
        <f t="shared" si="24"/>
        <v>220</v>
      </c>
      <c r="Z128" s="36">
        <f t="shared" si="25"/>
        <v>318</v>
      </c>
      <c r="AA128" s="36">
        <f t="shared" si="26"/>
        <v>0.87912087912087911</v>
      </c>
    </row>
    <row r="129" spans="1:27" x14ac:dyDescent="0.15">
      <c r="B129" s="1">
        <v>31</v>
      </c>
      <c r="C129" s="36">
        <f t="shared" si="27"/>
        <v>9050</v>
      </c>
      <c r="D129" s="36">
        <f t="shared" si="28"/>
        <v>58</v>
      </c>
      <c r="E129" s="36">
        <f t="shared" si="29"/>
        <v>299</v>
      </c>
      <c r="F129" s="36">
        <f t="shared" si="30"/>
        <v>234</v>
      </c>
      <c r="G129" s="36">
        <f t="shared" si="6"/>
        <v>0.84658799384299643</v>
      </c>
      <c r="H129" s="37">
        <f t="shared" si="7"/>
        <v>5569</v>
      </c>
      <c r="I129" s="37">
        <f t="shared" si="8"/>
        <v>58</v>
      </c>
      <c r="J129" s="37">
        <f t="shared" si="9"/>
        <v>835</v>
      </c>
      <c r="K129" s="37">
        <f t="shared" si="10"/>
        <v>234</v>
      </c>
      <c r="L129" s="37">
        <f t="shared" si="11"/>
        <v>0.66398390342052316</v>
      </c>
      <c r="M129" s="36">
        <f t="shared" si="12"/>
        <v>856</v>
      </c>
      <c r="N129" s="36">
        <f t="shared" si="13"/>
        <v>620</v>
      </c>
      <c r="O129" s="36">
        <f t="shared" si="14"/>
        <v>139</v>
      </c>
      <c r="P129" s="36">
        <f t="shared" si="15"/>
        <v>310</v>
      </c>
      <c r="Q129" s="36">
        <f t="shared" si="16"/>
        <v>0.92230296254890998</v>
      </c>
      <c r="R129" s="37">
        <f t="shared" si="17"/>
        <v>856</v>
      </c>
      <c r="S129" s="37">
        <f t="shared" si="18"/>
        <v>438</v>
      </c>
      <c r="T129" s="37">
        <f t="shared" si="19"/>
        <v>139</v>
      </c>
      <c r="U129" s="37">
        <f t="shared" si="20"/>
        <v>438</v>
      </c>
      <c r="V129" s="37">
        <f t="shared" si="21"/>
        <v>0.92230296254890998</v>
      </c>
      <c r="W129" s="36">
        <f t="shared" si="22"/>
        <v>1124</v>
      </c>
      <c r="X129" s="36">
        <f t="shared" si="23"/>
        <v>345</v>
      </c>
      <c r="Y129" s="36">
        <f t="shared" si="24"/>
        <v>238</v>
      </c>
      <c r="Z129" s="36">
        <f t="shared" si="25"/>
        <v>345</v>
      </c>
      <c r="AA129" s="36">
        <f t="shared" si="26"/>
        <v>0.87394067796610164</v>
      </c>
    </row>
    <row r="130" spans="1:27" x14ac:dyDescent="0.15">
      <c r="B130" s="1">
        <v>32</v>
      </c>
      <c r="C130" s="36">
        <f t="shared" si="27"/>
        <v>9815</v>
      </c>
      <c r="D130" s="36">
        <f t="shared" si="28"/>
        <v>63</v>
      </c>
      <c r="E130" s="36">
        <f t="shared" si="29"/>
        <v>325</v>
      </c>
      <c r="F130" s="36">
        <f t="shared" si="30"/>
        <v>254</v>
      </c>
      <c r="G130" s="36">
        <f t="shared" si="6"/>
        <v>0.83950617283950624</v>
      </c>
      <c r="H130" s="37">
        <f t="shared" si="7"/>
        <v>6040</v>
      </c>
      <c r="I130" s="37">
        <f t="shared" si="8"/>
        <v>63</v>
      </c>
      <c r="J130" s="37">
        <f t="shared" si="9"/>
        <v>906</v>
      </c>
      <c r="K130" s="37">
        <f t="shared" si="10"/>
        <v>254</v>
      </c>
      <c r="L130" s="37">
        <f t="shared" si="11"/>
        <v>0.65234075211051423</v>
      </c>
      <c r="M130" s="36">
        <f t="shared" si="12"/>
        <v>929</v>
      </c>
      <c r="N130" s="36">
        <f t="shared" si="13"/>
        <v>673</v>
      </c>
      <c r="O130" s="36">
        <f t="shared" si="14"/>
        <v>151</v>
      </c>
      <c r="P130" s="36">
        <f t="shared" si="15"/>
        <v>336</v>
      </c>
      <c r="Q130" s="36">
        <f t="shared" si="16"/>
        <v>0.91842247433819557</v>
      </c>
      <c r="R130" s="37">
        <f t="shared" si="17"/>
        <v>929</v>
      </c>
      <c r="S130" s="37">
        <f t="shared" si="18"/>
        <v>476</v>
      </c>
      <c r="T130" s="37">
        <f t="shared" si="19"/>
        <v>151</v>
      </c>
      <c r="U130" s="37">
        <f t="shared" si="20"/>
        <v>476</v>
      </c>
      <c r="V130" s="37">
        <f t="shared" si="21"/>
        <v>0.91842247433819557</v>
      </c>
      <c r="W130" s="36">
        <f t="shared" si="22"/>
        <v>1219</v>
      </c>
      <c r="X130" s="36">
        <f t="shared" si="23"/>
        <v>374</v>
      </c>
      <c r="Y130" s="36">
        <f t="shared" si="24"/>
        <v>258</v>
      </c>
      <c r="Z130" s="36">
        <f t="shared" si="25"/>
        <v>374</v>
      </c>
      <c r="AA130" s="36">
        <f t="shared" si="26"/>
        <v>0.86823289070480081</v>
      </c>
    </row>
    <row r="131" spans="1:27" x14ac:dyDescent="0.15">
      <c r="B131" s="1">
        <v>33</v>
      </c>
      <c r="C131" s="36">
        <f t="shared" si="27"/>
        <v>10644</v>
      </c>
      <c r="D131" s="36">
        <f t="shared" si="28"/>
        <v>68</v>
      </c>
      <c r="E131" s="36">
        <f t="shared" si="29"/>
        <v>352</v>
      </c>
      <c r="F131" s="36">
        <f t="shared" si="30"/>
        <v>275</v>
      </c>
      <c r="G131" s="36">
        <f t="shared" si="6"/>
        <v>0.83254043767840158</v>
      </c>
      <c r="H131" s="37">
        <f t="shared" si="7"/>
        <v>6550</v>
      </c>
      <c r="I131" s="37">
        <f t="shared" ref="I131:I147" si="31">ROUNDDOWN($I$148*$D$96^((B131-$B$148)/5),0)</f>
        <v>68</v>
      </c>
      <c r="J131" s="37">
        <f t="shared" si="9"/>
        <v>982</v>
      </c>
      <c r="K131" s="37">
        <f t="shared" si="10"/>
        <v>275</v>
      </c>
      <c r="L131" s="37">
        <f t="shared" si="11"/>
        <v>0.64055636896046853</v>
      </c>
      <c r="M131" s="36">
        <f t="shared" si="12"/>
        <v>1007</v>
      </c>
      <c r="N131" s="36">
        <f t="shared" si="13"/>
        <v>730</v>
      </c>
      <c r="O131" s="36">
        <f t="shared" si="14"/>
        <v>163</v>
      </c>
      <c r="P131" s="36">
        <f t="shared" si="15"/>
        <v>365</v>
      </c>
      <c r="Q131" s="36">
        <f t="shared" si="16"/>
        <v>0.91479351803450071</v>
      </c>
      <c r="R131" s="37">
        <f t="shared" si="17"/>
        <v>1007</v>
      </c>
      <c r="S131" s="37">
        <f t="shared" si="18"/>
        <v>516</v>
      </c>
      <c r="T131" s="37">
        <f t="shared" si="19"/>
        <v>163</v>
      </c>
      <c r="U131" s="37">
        <f t="shared" si="20"/>
        <v>516</v>
      </c>
      <c r="V131" s="37">
        <f t="shared" si="21"/>
        <v>0.91479351803450071</v>
      </c>
      <c r="W131" s="36">
        <f t="shared" si="22"/>
        <v>1322</v>
      </c>
      <c r="X131" s="36">
        <f t="shared" si="23"/>
        <v>406</v>
      </c>
      <c r="Y131" s="36">
        <f t="shared" si="24"/>
        <v>280</v>
      </c>
      <c r="Z131" s="36">
        <f t="shared" si="25"/>
        <v>406</v>
      </c>
      <c r="AA131" s="36">
        <f t="shared" si="26"/>
        <v>0.86206896551724144</v>
      </c>
    </row>
    <row r="132" spans="1:27" x14ac:dyDescent="0.15">
      <c r="B132" s="1">
        <v>34</v>
      </c>
      <c r="C132" s="36">
        <f t="shared" si="27"/>
        <v>11543</v>
      </c>
      <c r="D132" s="36">
        <f t="shared" si="28"/>
        <v>74</v>
      </c>
      <c r="E132" s="36">
        <f t="shared" si="29"/>
        <v>382</v>
      </c>
      <c r="F132" s="36">
        <f t="shared" si="30"/>
        <v>299</v>
      </c>
      <c r="G132" s="36">
        <f t="shared" si="6"/>
        <v>0.82493125572868919</v>
      </c>
      <c r="H132" s="37">
        <f t="shared" si="7"/>
        <v>7103</v>
      </c>
      <c r="I132" s="37">
        <f t="shared" si="31"/>
        <v>74</v>
      </c>
      <c r="J132" s="37">
        <f t="shared" si="9"/>
        <v>1065</v>
      </c>
      <c r="K132" s="37">
        <f t="shared" si="10"/>
        <v>299</v>
      </c>
      <c r="L132" s="37">
        <f t="shared" si="11"/>
        <v>0.62827225130890052</v>
      </c>
      <c r="M132" s="36">
        <f t="shared" si="12"/>
        <v>1092</v>
      </c>
      <c r="N132" s="36">
        <f t="shared" si="13"/>
        <v>791</v>
      </c>
      <c r="O132" s="36">
        <f t="shared" si="14"/>
        <v>177</v>
      </c>
      <c r="P132" s="36">
        <f t="shared" si="15"/>
        <v>395</v>
      </c>
      <c r="Q132" s="36">
        <f t="shared" si="16"/>
        <v>0.91047040971168436</v>
      </c>
      <c r="R132" s="37">
        <f t="shared" si="17"/>
        <v>1092</v>
      </c>
      <c r="S132" s="37">
        <f t="shared" si="18"/>
        <v>559</v>
      </c>
      <c r="T132" s="37">
        <f t="shared" si="19"/>
        <v>177</v>
      </c>
      <c r="U132" s="37">
        <f t="shared" si="20"/>
        <v>559</v>
      </c>
      <c r="V132" s="37">
        <f t="shared" si="21"/>
        <v>0.91047040971168436</v>
      </c>
      <c r="W132" s="36">
        <f t="shared" si="22"/>
        <v>1434</v>
      </c>
      <c r="X132" s="36">
        <f t="shared" si="23"/>
        <v>440</v>
      </c>
      <c r="Y132" s="36">
        <f t="shared" si="24"/>
        <v>304</v>
      </c>
      <c r="Z132" s="36">
        <f t="shared" si="25"/>
        <v>440</v>
      </c>
      <c r="AA132" s="36">
        <f t="shared" si="26"/>
        <v>0.85551330798479086</v>
      </c>
    </row>
    <row r="133" spans="1:27" x14ac:dyDescent="0.15">
      <c r="B133" s="1">
        <v>35</v>
      </c>
      <c r="C133" s="36">
        <f t="shared" si="27"/>
        <v>12518</v>
      </c>
      <c r="D133" s="36">
        <f t="shared" si="28"/>
        <v>80</v>
      </c>
      <c r="E133" s="36">
        <f t="shared" si="29"/>
        <v>414</v>
      </c>
      <c r="F133" s="36">
        <f t="shared" si="30"/>
        <v>324</v>
      </c>
      <c r="G133" s="36">
        <f t="shared" si="6"/>
        <v>0.81713780918727918</v>
      </c>
      <c r="H133" s="37">
        <f t="shared" si="7"/>
        <v>7703</v>
      </c>
      <c r="I133" s="37">
        <f t="shared" si="31"/>
        <v>80</v>
      </c>
      <c r="J133" s="37">
        <f t="shared" si="9"/>
        <v>1155</v>
      </c>
      <c r="K133" s="37">
        <f t="shared" si="10"/>
        <v>324</v>
      </c>
      <c r="L133" s="37">
        <f t="shared" si="11"/>
        <v>0.6156405990016639</v>
      </c>
      <c r="M133" s="36">
        <f t="shared" si="12"/>
        <v>1185</v>
      </c>
      <c r="N133" s="36">
        <f t="shared" si="13"/>
        <v>858</v>
      </c>
      <c r="O133" s="36">
        <f t="shared" si="14"/>
        <v>192</v>
      </c>
      <c r="P133" s="36">
        <f t="shared" si="15"/>
        <v>429</v>
      </c>
      <c r="Q133" s="36">
        <f t="shared" si="16"/>
        <v>0.90597453476983347</v>
      </c>
      <c r="R133" s="37">
        <f t="shared" si="17"/>
        <v>1185</v>
      </c>
      <c r="S133" s="37">
        <f t="shared" si="18"/>
        <v>607</v>
      </c>
      <c r="T133" s="37">
        <f t="shared" si="19"/>
        <v>192</v>
      </c>
      <c r="U133" s="37">
        <f t="shared" si="20"/>
        <v>607</v>
      </c>
      <c r="V133" s="37">
        <f t="shared" si="21"/>
        <v>0.90597453476983347</v>
      </c>
      <c r="W133" s="36">
        <f t="shared" si="22"/>
        <v>1555</v>
      </c>
      <c r="X133" s="36">
        <f t="shared" si="23"/>
        <v>477</v>
      </c>
      <c r="Y133" s="36">
        <f t="shared" si="24"/>
        <v>330</v>
      </c>
      <c r="Z133" s="36">
        <f t="shared" si="25"/>
        <v>477</v>
      </c>
      <c r="AA133" s="36">
        <f t="shared" si="26"/>
        <v>0.84862385321100919</v>
      </c>
    </row>
    <row r="134" spans="1:27" x14ac:dyDescent="0.15">
      <c r="B134" s="1">
        <v>36</v>
      </c>
      <c r="C134" s="36">
        <f t="shared" si="27"/>
        <v>13575</v>
      </c>
      <c r="D134" s="36">
        <f t="shared" si="28"/>
        <v>87</v>
      </c>
      <c r="E134" s="36">
        <f t="shared" si="29"/>
        <v>449</v>
      </c>
      <c r="F134" s="36">
        <f t="shared" si="30"/>
        <v>351</v>
      </c>
      <c r="G134" s="36">
        <f t="shared" si="6"/>
        <v>0.80885483184333751</v>
      </c>
      <c r="H134" s="37">
        <f t="shared" si="7"/>
        <v>8354</v>
      </c>
      <c r="I134" s="37">
        <f t="shared" si="31"/>
        <v>87</v>
      </c>
      <c r="J134" s="37">
        <f t="shared" si="9"/>
        <v>1253</v>
      </c>
      <c r="K134" s="37">
        <f t="shared" si="10"/>
        <v>351</v>
      </c>
      <c r="L134" s="37">
        <f t="shared" si="11"/>
        <v>0.60260069774817637</v>
      </c>
      <c r="M134" s="36">
        <f t="shared" si="12"/>
        <v>1285</v>
      </c>
      <c r="N134" s="36">
        <f t="shared" si="13"/>
        <v>931</v>
      </c>
      <c r="O134" s="36">
        <f t="shared" si="14"/>
        <v>208</v>
      </c>
      <c r="P134" s="36">
        <f t="shared" si="15"/>
        <v>465</v>
      </c>
      <c r="Q134" s="36">
        <f t="shared" si="16"/>
        <v>0.90132827324478171</v>
      </c>
      <c r="R134" s="37">
        <f t="shared" si="17"/>
        <v>1285</v>
      </c>
      <c r="S134" s="37">
        <f t="shared" si="18"/>
        <v>658</v>
      </c>
      <c r="T134" s="37">
        <f t="shared" si="19"/>
        <v>208</v>
      </c>
      <c r="U134" s="37">
        <f t="shared" si="20"/>
        <v>658</v>
      </c>
      <c r="V134" s="37">
        <f t="shared" si="21"/>
        <v>0.90132827324478171</v>
      </c>
      <c r="W134" s="36">
        <f t="shared" si="22"/>
        <v>1686</v>
      </c>
      <c r="X134" s="36">
        <f t="shared" si="23"/>
        <v>517</v>
      </c>
      <c r="Y134" s="36">
        <f t="shared" si="24"/>
        <v>357</v>
      </c>
      <c r="Z134" s="36">
        <f t="shared" si="25"/>
        <v>517</v>
      </c>
      <c r="AA134" s="36">
        <f t="shared" si="26"/>
        <v>0.84182543198936632</v>
      </c>
    </row>
    <row r="135" spans="1:27" x14ac:dyDescent="0.15">
      <c r="B135" s="1">
        <v>37</v>
      </c>
      <c r="C135" s="36">
        <f t="shared" si="27"/>
        <v>14722</v>
      </c>
      <c r="D135" s="36">
        <f t="shared" si="28"/>
        <v>95</v>
      </c>
      <c r="E135" s="36">
        <f t="shared" si="29"/>
        <v>487</v>
      </c>
      <c r="F135" s="36">
        <f t="shared" si="30"/>
        <v>381</v>
      </c>
      <c r="G135" s="36">
        <f t="shared" si="6"/>
        <v>0.80016413623307348</v>
      </c>
      <c r="H135" s="37">
        <f t="shared" si="7"/>
        <v>9060</v>
      </c>
      <c r="I135" s="37">
        <f t="shared" si="31"/>
        <v>95</v>
      </c>
      <c r="J135" s="37">
        <f t="shared" si="9"/>
        <v>1359</v>
      </c>
      <c r="K135" s="37">
        <f t="shared" si="10"/>
        <v>381</v>
      </c>
      <c r="L135" s="37">
        <f t="shared" si="11"/>
        <v>0.58930190389845871</v>
      </c>
      <c r="M135" s="36">
        <f t="shared" si="12"/>
        <v>1393</v>
      </c>
      <c r="N135" s="36">
        <f t="shared" si="13"/>
        <v>1009</v>
      </c>
      <c r="O135" s="36">
        <f t="shared" si="14"/>
        <v>226</v>
      </c>
      <c r="P135" s="36">
        <f t="shared" si="15"/>
        <v>504</v>
      </c>
      <c r="Q135" s="36">
        <f t="shared" si="16"/>
        <v>0.89613970588235303</v>
      </c>
      <c r="R135" s="37">
        <f t="shared" si="17"/>
        <v>1393</v>
      </c>
      <c r="S135" s="37">
        <f t="shared" si="18"/>
        <v>714</v>
      </c>
      <c r="T135" s="37">
        <f t="shared" si="19"/>
        <v>226</v>
      </c>
      <c r="U135" s="37">
        <f t="shared" si="20"/>
        <v>714</v>
      </c>
      <c r="V135" s="37">
        <f t="shared" si="21"/>
        <v>0.89613970588235303</v>
      </c>
      <c r="W135" s="36">
        <f t="shared" si="22"/>
        <v>1829</v>
      </c>
      <c r="X135" s="36">
        <f t="shared" si="23"/>
        <v>561</v>
      </c>
      <c r="Y135" s="36">
        <f t="shared" si="24"/>
        <v>388</v>
      </c>
      <c r="Z135" s="36">
        <f t="shared" si="25"/>
        <v>561</v>
      </c>
      <c r="AA135" s="36">
        <f t="shared" si="26"/>
        <v>0.83404619332763053</v>
      </c>
    </row>
    <row r="136" spans="1:27" x14ac:dyDescent="0.15">
      <c r="B136" s="1">
        <v>38</v>
      </c>
      <c r="C136" s="36">
        <f t="shared" si="27"/>
        <v>15966</v>
      </c>
      <c r="D136" s="36">
        <f t="shared" si="28"/>
        <v>103</v>
      </c>
      <c r="E136" s="36">
        <f t="shared" si="29"/>
        <v>529</v>
      </c>
      <c r="F136" s="36">
        <f t="shared" si="30"/>
        <v>413</v>
      </c>
      <c r="G136" s="36">
        <f t="shared" si="6"/>
        <v>0.7908264136022144</v>
      </c>
      <c r="H136" s="37">
        <f t="shared" si="7"/>
        <v>9825</v>
      </c>
      <c r="I136" s="37">
        <f t="shared" si="31"/>
        <v>103</v>
      </c>
      <c r="J136" s="37">
        <f t="shared" si="9"/>
        <v>1473</v>
      </c>
      <c r="K136" s="37">
        <f t="shared" si="10"/>
        <v>413</v>
      </c>
      <c r="L136" s="37">
        <f t="shared" si="11"/>
        <v>0.57587100489490362</v>
      </c>
      <c r="M136" s="36">
        <f t="shared" si="12"/>
        <v>1511</v>
      </c>
      <c r="N136" s="36">
        <f t="shared" si="13"/>
        <v>1095</v>
      </c>
      <c r="O136" s="36">
        <f t="shared" si="14"/>
        <v>245</v>
      </c>
      <c r="P136" s="36">
        <f t="shared" si="15"/>
        <v>547</v>
      </c>
      <c r="Q136" s="36">
        <f t="shared" si="16"/>
        <v>0.89086859688195985</v>
      </c>
      <c r="R136" s="37">
        <f t="shared" si="17"/>
        <v>1511</v>
      </c>
      <c r="S136" s="37">
        <f t="shared" si="18"/>
        <v>774</v>
      </c>
      <c r="T136" s="37">
        <f t="shared" si="19"/>
        <v>245</v>
      </c>
      <c r="U136" s="37">
        <f t="shared" si="20"/>
        <v>774</v>
      </c>
      <c r="V136" s="37">
        <f t="shared" si="21"/>
        <v>0.89086859688195985</v>
      </c>
      <c r="W136" s="36">
        <f t="shared" si="22"/>
        <v>1983</v>
      </c>
      <c r="X136" s="36">
        <f t="shared" si="23"/>
        <v>609</v>
      </c>
      <c r="Y136" s="36">
        <f t="shared" si="24"/>
        <v>420</v>
      </c>
      <c r="Z136" s="36">
        <f t="shared" si="25"/>
        <v>609</v>
      </c>
      <c r="AA136" s="36">
        <f t="shared" si="26"/>
        <v>0.82644628099173556</v>
      </c>
    </row>
    <row r="137" spans="1:27" x14ac:dyDescent="0.15">
      <c r="B137" s="1">
        <v>39</v>
      </c>
      <c r="C137" s="36">
        <f t="shared" si="27"/>
        <v>17315</v>
      </c>
      <c r="D137" s="36">
        <f t="shared" si="28"/>
        <v>111</v>
      </c>
      <c r="E137" s="36">
        <f t="shared" si="29"/>
        <v>573</v>
      </c>
      <c r="F137" s="36">
        <f t="shared" si="30"/>
        <v>448</v>
      </c>
      <c r="G137" s="36">
        <f t="shared" si="6"/>
        <v>0.78154784597788785</v>
      </c>
      <c r="H137" s="37">
        <f t="shared" si="7"/>
        <v>10655</v>
      </c>
      <c r="I137" s="37">
        <f t="shared" si="31"/>
        <v>111</v>
      </c>
      <c r="J137" s="37">
        <f t="shared" si="9"/>
        <v>1598</v>
      </c>
      <c r="K137" s="37">
        <f t="shared" si="10"/>
        <v>448</v>
      </c>
      <c r="L137" s="37">
        <f t="shared" si="11"/>
        <v>0.5619517543859649</v>
      </c>
      <c r="M137" s="36">
        <f t="shared" si="12"/>
        <v>1639</v>
      </c>
      <c r="N137" s="36">
        <f t="shared" si="13"/>
        <v>1187</v>
      </c>
      <c r="O137" s="36">
        <f t="shared" si="14"/>
        <v>266</v>
      </c>
      <c r="P137" s="36">
        <f t="shared" si="15"/>
        <v>593</v>
      </c>
      <c r="Q137" s="36">
        <f t="shared" si="16"/>
        <v>0.88514680483592389</v>
      </c>
      <c r="R137" s="37">
        <f t="shared" si="17"/>
        <v>1639</v>
      </c>
      <c r="S137" s="37">
        <f t="shared" si="18"/>
        <v>839</v>
      </c>
      <c r="T137" s="37">
        <f t="shared" si="19"/>
        <v>266</v>
      </c>
      <c r="U137" s="37">
        <f t="shared" si="20"/>
        <v>839</v>
      </c>
      <c r="V137" s="37">
        <f t="shared" si="21"/>
        <v>0.88514680483592389</v>
      </c>
      <c r="W137" s="36">
        <f t="shared" si="22"/>
        <v>2151</v>
      </c>
      <c r="X137" s="36">
        <f t="shared" si="23"/>
        <v>660</v>
      </c>
      <c r="Y137" s="36">
        <f t="shared" si="24"/>
        <v>456</v>
      </c>
      <c r="Z137" s="36">
        <f t="shared" si="25"/>
        <v>660</v>
      </c>
      <c r="AA137" s="36">
        <f t="shared" si="26"/>
        <v>0.81803671189146054</v>
      </c>
    </row>
    <row r="138" spans="1:27" x14ac:dyDescent="0.15">
      <c r="A138" s="1" t="s">
        <v>122</v>
      </c>
      <c r="B138" s="1">
        <v>40</v>
      </c>
      <c r="C138" s="36">
        <f>ROUNDDOWN($C$148*$C$96^((B138-$B$148)/5),0)</f>
        <v>18777</v>
      </c>
      <c r="D138" s="36">
        <f t="shared" si="28"/>
        <v>121</v>
      </c>
      <c r="E138" s="36">
        <f t="shared" si="29"/>
        <v>622</v>
      </c>
      <c r="F138" s="36">
        <f t="shared" si="30"/>
        <v>486</v>
      </c>
      <c r="G138" s="36">
        <f t="shared" si="6"/>
        <v>0.77149155033063932</v>
      </c>
      <c r="H138" s="37">
        <f t="shared" si="7"/>
        <v>11555</v>
      </c>
      <c r="I138" s="37">
        <f t="shared" si="31"/>
        <v>121</v>
      </c>
      <c r="J138" s="37">
        <f t="shared" si="9"/>
        <v>1733</v>
      </c>
      <c r="K138" s="37">
        <f t="shared" si="10"/>
        <v>486</v>
      </c>
      <c r="L138" s="37">
        <f t="shared" si="11"/>
        <v>0.54787372815027391</v>
      </c>
      <c r="M138" s="36">
        <f t="shared" si="12"/>
        <v>1777</v>
      </c>
      <c r="N138" s="36">
        <f t="shared" si="13"/>
        <v>1288</v>
      </c>
      <c r="O138" s="36">
        <f t="shared" si="14"/>
        <v>288</v>
      </c>
      <c r="P138" s="36">
        <f t="shared" si="15"/>
        <v>644</v>
      </c>
      <c r="Q138" s="36">
        <f t="shared" si="16"/>
        <v>0.87939698492462304</v>
      </c>
      <c r="R138" s="37">
        <f t="shared" si="17"/>
        <v>1777</v>
      </c>
      <c r="S138" s="37">
        <f t="shared" si="18"/>
        <v>910</v>
      </c>
      <c r="T138" s="37">
        <f t="shared" si="19"/>
        <v>288</v>
      </c>
      <c r="U138" s="37">
        <f t="shared" si="20"/>
        <v>910</v>
      </c>
      <c r="V138" s="37">
        <f t="shared" si="21"/>
        <v>0.87939698492462304</v>
      </c>
      <c r="W138" s="36">
        <f t="shared" si="22"/>
        <v>2333</v>
      </c>
      <c r="X138" s="36">
        <f t="shared" si="23"/>
        <v>716</v>
      </c>
      <c r="Y138" s="36">
        <f t="shared" si="24"/>
        <v>495</v>
      </c>
      <c r="Z138" s="36">
        <f t="shared" si="25"/>
        <v>716</v>
      </c>
      <c r="AA138" s="36">
        <f t="shared" si="26"/>
        <v>0.80924855491329473</v>
      </c>
    </row>
    <row r="139" spans="1:27" x14ac:dyDescent="0.15">
      <c r="B139" s="1">
        <v>41</v>
      </c>
      <c r="C139" s="36">
        <f t="shared" si="27"/>
        <v>20363</v>
      </c>
      <c r="D139" s="36">
        <f t="shared" si="28"/>
        <v>131</v>
      </c>
      <c r="E139" s="36">
        <f t="shared" si="29"/>
        <v>674</v>
      </c>
      <c r="F139" s="36">
        <f t="shared" si="30"/>
        <v>527</v>
      </c>
      <c r="G139" s="36">
        <f t="shared" si="6"/>
        <v>0.76133144475920678</v>
      </c>
      <c r="H139" s="37">
        <f t="shared" si="7"/>
        <v>12531</v>
      </c>
      <c r="I139" s="37">
        <f t="shared" si="31"/>
        <v>131</v>
      </c>
      <c r="J139" s="37">
        <f t="shared" si="9"/>
        <v>1879</v>
      </c>
      <c r="K139" s="37">
        <f t="shared" si="10"/>
        <v>527</v>
      </c>
      <c r="L139" s="37">
        <f t="shared" si="11"/>
        <v>0.53363117398858284</v>
      </c>
      <c r="M139" s="36">
        <f t="shared" si="12"/>
        <v>1927</v>
      </c>
      <c r="N139" s="36">
        <f t="shared" si="13"/>
        <v>1396</v>
      </c>
      <c r="O139" s="36">
        <f t="shared" si="14"/>
        <v>313</v>
      </c>
      <c r="P139" s="36">
        <f t="shared" si="15"/>
        <v>698</v>
      </c>
      <c r="Q139" s="36">
        <f t="shared" si="16"/>
        <v>0.87291920422249292</v>
      </c>
      <c r="R139" s="37">
        <f t="shared" si="17"/>
        <v>1927</v>
      </c>
      <c r="S139" s="37">
        <f t="shared" si="18"/>
        <v>987</v>
      </c>
      <c r="T139" s="37">
        <f t="shared" si="19"/>
        <v>313</v>
      </c>
      <c r="U139" s="37">
        <f t="shared" si="20"/>
        <v>987</v>
      </c>
      <c r="V139" s="37">
        <f t="shared" si="21"/>
        <v>0.87291920422249292</v>
      </c>
      <c r="W139" s="36">
        <f t="shared" si="22"/>
        <v>2530</v>
      </c>
      <c r="X139" s="36">
        <f t="shared" si="23"/>
        <v>776</v>
      </c>
      <c r="Y139" s="36">
        <f t="shared" si="24"/>
        <v>536</v>
      </c>
      <c r="Z139" s="36">
        <f t="shared" si="25"/>
        <v>776</v>
      </c>
      <c r="AA139" s="36">
        <f t="shared" si="26"/>
        <v>0.80044676098287415</v>
      </c>
    </row>
    <row r="140" spans="1:27" x14ac:dyDescent="0.15">
      <c r="B140" s="1">
        <v>42</v>
      </c>
      <c r="C140" s="36">
        <f t="shared" si="27"/>
        <v>22084</v>
      </c>
      <c r="D140" s="36">
        <f t="shared" si="28"/>
        <v>142</v>
      </c>
      <c r="E140" s="36">
        <f t="shared" si="29"/>
        <v>731</v>
      </c>
      <c r="F140" s="36">
        <f t="shared" si="30"/>
        <v>572</v>
      </c>
      <c r="G140" s="36">
        <f t="shared" si="6"/>
        <v>0.75059706584783348</v>
      </c>
      <c r="H140" s="37">
        <f t="shared" si="7"/>
        <v>13590</v>
      </c>
      <c r="I140" s="37">
        <f t="shared" si="31"/>
        <v>142</v>
      </c>
      <c r="J140" s="37">
        <f t="shared" si="9"/>
        <v>2038</v>
      </c>
      <c r="K140" s="37">
        <f t="shared" si="10"/>
        <v>572</v>
      </c>
      <c r="L140" s="37">
        <f t="shared" si="11"/>
        <v>0.51911278905143943</v>
      </c>
      <c r="M140" s="36">
        <f t="shared" si="12"/>
        <v>2090</v>
      </c>
      <c r="N140" s="36">
        <f t="shared" si="13"/>
        <v>1514</v>
      </c>
      <c r="O140" s="36">
        <f t="shared" si="14"/>
        <v>339</v>
      </c>
      <c r="P140" s="36">
        <f t="shared" si="15"/>
        <v>757</v>
      </c>
      <c r="Q140" s="36">
        <f t="shared" si="16"/>
        <v>0.86648286727057899</v>
      </c>
      <c r="R140" s="37">
        <f t="shared" si="17"/>
        <v>2090</v>
      </c>
      <c r="S140" s="37">
        <f t="shared" si="18"/>
        <v>1071</v>
      </c>
      <c r="T140" s="37">
        <f t="shared" si="19"/>
        <v>339</v>
      </c>
      <c r="U140" s="37">
        <f t="shared" si="20"/>
        <v>1071</v>
      </c>
      <c r="V140" s="37">
        <f t="shared" si="21"/>
        <v>0.86648286727057899</v>
      </c>
      <c r="W140" s="36">
        <f t="shared" si="22"/>
        <v>2744</v>
      </c>
      <c r="X140" s="36">
        <f t="shared" si="23"/>
        <v>842</v>
      </c>
      <c r="Y140" s="36">
        <f t="shared" si="24"/>
        <v>582</v>
      </c>
      <c r="Z140" s="36">
        <f t="shared" si="25"/>
        <v>842</v>
      </c>
      <c r="AA140" s="36">
        <f t="shared" si="26"/>
        <v>0.79079798705966919</v>
      </c>
    </row>
    <row r="141" spans="1:27" x14ac:dyDescent="0.15">
      <c r="B141" s="1">
        <v>43</v>
      </c>
      <c r="C141" s="36">
        <f t="shared" si="27"/>
        <v>23949</v>
      </c>
      <c r="D141" s="36">
        <f t="shared" si="28"/>
        <v>154</v>
      </c>
      <c r="E141" s="36">
        <f t="shared" si="29"/>
        <v>793</v>
      </c>
      <c r="F141" s="36">
        <f t="shared" si="30"/>
        <v>620</v>
      </c>
      <c r="G141" s="36">
        <f t="shared" si="6"/>
        <v>0.73940190601380207</v>
      </c>
      <c r="H141" s="37">
        <f t="shared" si="7"/>
        <v>14738</v>
      </c>
      <c r="I141" s="37">
        <f t="shared" si="31"/>
        <v>154</v>
      </c>
      <c r="J141" s="37">
        <f t="shared" si="9"/>
        <v>2210</v>
      </c>
      <c r="K141" s="37">
        <f t="shared" si="10"/>
        <v>620</v>
      </c>
      <c r="L141" s="37">
        <f t="shared" si="11"/>
        <v>0.50448430493273544</v>
      </c>
      <c r="M141" s="36">
        <f t="shared" si="12"/>
        <v>2267</v>
      </c>
      <c r="N141" s="36">
        <f t="shared" si="13"/>
        <v>1642</v>
      </c>
      <c r="O141" s="36">
        <f t="shared" si="14"/>
        <v>368</v>
      </c>
      <c r="P141" s="36">
        <f t="shared" si="15"/>
        <v>821</v>
      </c>
      <c r="Q141" s="36">
        <f t="shared" si="16"/>
        <v>0.85943468296409475</v>
      </c>
      <c r="R141" s="37">
        <f t="shared" si="17"/>
        <v>2267</v>
      </c>
      <c r="S141" s="37">
        <f t="shared" si="18"/>
        <v>1161</v>
      </c>
      <c r="T141" s="37">
        <f t="shared" si="19"/>
        <v>368</v>
      </c>
      <c r="U141" s="37">
        <f t="shared" si="20"/>
        <v>1161</v>
      </c>
      <c r="V141" s="37">
        <f t="shared" si="21"/>
        <v>0.85943468296409475</v>
      </c>
      <c r="W141" s="36">
        <f t="shared" si="22"/>
        <v>2975</v>
      </c>
      <c r="X141" s="36">
        <f t="shared" si="23"/>
        <v>913</v>
      </c>
      <c r="Y141" s="36">
        <f t="shared" si="24"/>
        <v>631</v>
      </c>
      <c r="Z141" s="36">
        <f t="shared" si="25"/>
        <v>913</v>
      </c>
      <c r="AA141" s="36">
        <f t="shared" si="26"/>
        <v>0.7809788267962513</v>
      </c>
    </row>
    <row r="142" spans="1:27" x14ac:dyDescent="0.15">
      <c r="B142" s="1">
        <v>44</v>
      </c>
      <c r="C142" s="36">
        <f t="shared" si="27"/>
        <v>25972</v>
      </c>
      <c r="D142" s="36">
        <f t="shared" si="28"/>
        <v>167</v>
      </c>
      <c r="E142" s="36">
        <f t="shared" si="29"/>
        <v>860</v>
      </c>
      <c r="F142" s="36">
        <f t="shared" si="30"/>
        <v>673</v>
      </c>
      <c r="G142" s="36">
        <f t="shared" si="6"/>
        <v>0.72784810126582278</v>
      </c>
      <c r="H142" s="37">
        <f t="shared" si="7"/>
        <v>15983</v>
      </c>
      <c r="I142" s="37">
        <f t="shared" si="31"/>
        <v>167</v>
      </c>
      <c r="J142" s="37">
        <f t="shared" si="9"/>
        <v>2397</v>
      </c>
      <c r="K142" s="37">
        <f t="shared" si="10"/>
        <v>673</v>
      </c>
      <c r="L142" s="37">
        <f t="shared" si="11"/>
        <v>0.48967426016606347</v>
      </c>
      <c r="M142" s="36">
        <f t="shared" si="12"/>
        <v>2458</v>
      </c>
      <c r="N142" s="36">
        <f t="shared" si="13"/>
        <v>1781</v>
      </c>
      <c r="O142" s="36">
        <f t="shared" si="14"/>
        <v>399</v>
      </c>
      <c r="P142" s="36">
        <f t="shared" si="15"/>
        <v>890</v>
      </c>
      <c r="Q142" s="36">
        <f t="shared" si="16"/>
        <v>0.85216746943312327</v>
      </c>
      <c r="R142" s="37">
        <f t="shared" si="17"/>
        <v>2458</v>
      </c>
      <c r="S142" s="37">
        <f t="shared" si="18"/>
        <v>1259</v>
      </c>
      <c r="T142" s="37">
        <f t="shared" si="19"/>
        <v>399</v>
      </c>
      <c r="U142" s="37">
        <f t="shared" si="20"/>
        <v>1259</v>
      </c>
      <c r="V142" s="37">
        <f t="shared" si="21"/>
        <v>0.85216746943312327</v>
      </c>
      <c r="W142" s="36">
        <f t="shared" si="22"/>
        <v>3227</v>
      </c>
      <c r="X142" s="36">
        <f t="shared" si="23"/>
        <v>990</v>
      </c>
      <c r="Y142" s="36">
        <f t="shared" si="24"/>
        <v>684</v>
      </c>
      <c r="Z142" s="36">
        <f t="shared" si="25"/>
        <v>990</v>
      </c>
      <c r="AA142" s="36">
        <f t="shared" si="26"/>
        <v>0.77077747989276146</v>
      </c>
    </row>
    <row r="143" spans="1:27" x14ac:dyDescent="0.15">
      <c r="B143" s="1">
        <v>45</v>
      </c>
      <c r="C143" s="36">
        <f t="shared" si="27"/>
        <v>28166</v>
      </c>
      <c r="D143" s="36">
        <f t="shared" si="28"/>
        <v>182</v>
      </c>
      <c r="E143" s="36">
        <f t="shared" si="29"/>
        <v>933</v>
      </c>
      <c r="F143" s="36">
        <f t="shared" si="30"/>
        <v>730</v>
      </c>
      <c r="G143" s="36">
        <f t="shared" si="6"/>
        <v>0.71580871154431924</v>
      </c>
      <c r="H143" s="37">
        <f t="shared" si="7"/>
        <v>17333</v>
      </c>
      <c r="I143" s="37">
        <f t="shared" si="31"/>
        <v>182</v>
      </c>
      <c r="J143" s="37">
        <f t="shared" si="9"/>
        <v>2600</v>
      </c>
      <c r="K143" s="37">
        <f t="shared" si="10"/>
        <v>730</v>
      </c>
      <c r="L143" s="37">
        <f t="shared" si="11"/>
        <v>0.4747474747474747</v>
      </c>
      <c r="M143" s="36">
        <f t="shared" si="12"/>
        <v>2666</v>
      </c>
      <c r="N143" s="36">
        <f t="shared" si="13"/>
        <v>1932</v>
      </c>
      <c r="O143" s="36">
        <f t="shared" si="14"/>
        <v>433</v>
      </c>
      <c r="P143" s="36">
        <f t="shared" si="15"/>
        <v>966</v>
      </c>
      <c r="Q143" s="36">
        <f t="shared" si="16"/>
        <v>0.8444125044915558</v>
      </c>
      <c r="R143" s="37">
        <f t="shared" si="17"/>
        <v>2666</v>
      </c>
      <c r="S143" s="37">
        <f t="shared" si="18"/>
        <v>1366</v>
      </c>
      <c r="T143" s="37">
        <f t="shared" si="19"/>
        <v>433</v>
      </c>
      <c r="U143" s="37">
        <f t="shared" si="20"/>
        <v>1366</v>
      </c>
      <c r="V143" s="37">
        <f t="shared" si="21"/>
        <v>0.8444125044915558</v>
      </c>
      <c r="W143" s="36">
        <f t="shared" si="22"/>
        <v>3500</v>
      </c>
      <c r="X143" s="36">
        <f t="shared" si="23"/>
        <v>1074</v>
      </c>
      <c r="Y143" s="36">
        <f t="shared" si="24"/>
        <v>742</v>
      </c>
      <c r="Z143" s="36">
        <f t="shared" si="25"/>
        <v>1074</v>
      </c>
      <c r="AA143" s="36">
        <f t="shared" si="26"/>
        <v>0.76002587322121606</v>
      </c>
    </row>
    <row r="144" spans="1:27" x14ac:dyDescent="0.15">
      <c r="B144" s="1">
        <v>46</v>
      </c>
      <c r="C144" s="36">
        <f t="shared" si="27"/>
        <v>30545</v>
      </c>
      <c r="D144" s="36">
        <f t="shared" si="28"/>
        <v>197</v>
      </c>
      <c r="E144" s="36">
        <f t="shared" si="29"/>
        <v>1012</v>
      </c>
      <c r="F144" s="36">
        <f t="shared" si="30"/>
        <v>791</v>
      </c>
      <c r="G144" s="36">
        <f t="shared" si="6"/>
        <v>0.70339976553341155</v>
      </c>
      <c r="H144" s="37">
        <f t="shared" si="7"/>
        <v>18797</v>
      </c>
      <c r="I144" s="37">
        <f t="shared" si="31"/>
        <v>197</v>
      </c>
      <c r="J144" s="37">
        <f t="shared" si="9"/>
        <v>2819</v>
      </c>
      <c r="K144" s="37">
        <f t="shared" si="10"/>
        <v>791</v>
      </c>
      <c r="L144" s="37">
        <f t="shared" si="11"/>
        <v>0.45985821038513119</v>
      </c>
      <c r="M144" s="36">
        <f t="shared" si="12"/>
        <v>2891</v>
      </c>
      <c r="N144" s="36">
        <f t="shared" si="13"/>
        <v>2095</v>
      </c>
      <c r="O144" s="36">
        <f t="shared" si="14"/>
        <v>469</v>
      </c>
      <c r="P144" s="36">
        <f t="shared" si="15"/>
        <v>1047</v>
      </c>
      <c r="Q144" s="36">
        <f t="shared" si="16"/>
        <v>0.83652840711049148</v>
      </c>
      <c r="R144" s="37">
        <f t="shared" si="17"/>
        <v>2891</v>
      </c>
      <c r="S144" s="37">
        <f t="shared" si="18"/>
        <v>1481</v>
      </c>
      <c r="T144" s="37">
        <f t="shared" si="19"/>
        <v>469</v>
      </c>
      <c r="U144" s="37">
        <f t="shared" si="20"/>
        <v>1481</v>
      </c>
      <c r="V144" s="37">
        <f t="shared" si="21"/>
        <v>0.83652840711049148</v>
      </c>
      <c r="W144" s="36">
        <f t="shared" si="22"/>
        <v>3795</v>
      </c>
      <c r="X144" s="36">
        <f t="shared" si="23"/>
        <v>1165</v>
      </c>
      <c r="Y144" s="36">
        <f t="shared" si="24"/>
        <v>805</v>
      </c>
      <c r="Z144" s="36">
        <f t="shared" si="25"/>
        <v>1165</v>
      </c>
      <c r="AA144" s="36">
        <f t="shared" si="26"/>
        <v>0.74882995319812795</v>
      </c>
    </row>
    <row r="145" spans="1:32" x14ac:dyDescent="0.15">
      <c r="B145" s="1">
        <v>47</v>
      </c>
      <c r="C145" s="36">
        <f t="shared" si="27"/>
        <v>33126</v>
      </c>
      <c r="D145" s="36">
        <f t="shared" si="28"/>
        <v>214</v>
      </c>
      <c r="E145" s="36">
        <f t="shared" si="29"/>
        <v>1097</v>
      </c>
      <c r="F145" s="36">
        <f t="shared" si="30"/>
        <v>858</v>
      </c>
      <c r="G145" s="36">
        <f t="shared" si="6"/>
        <v>0.69072455596278548</v>
      </c>
      <c r="H145" s="37">
        <f t="shared" si="7"/>
        <v>20385</v>
      </c>
      <c r="I145" s="37">
        <f t="shared" si="31"/>
        <v>214</v>
      </c>
      <c r="J145" s="37">
        <f t="shared" si="9"/>
        <v>3057</v>
      </c>
      <c r="K145" s="37">
        <f t="shared" si="10"/>
        <v>858</v>
      </c>
      <c r="L145" s="37">
        <f t="shared" si="11"/>
        <v>0.44488832395133465</v>
      </c>
      <c r="M145" s="36">
        <f t="shared" si="12"/>
        <v>3136</v>
      </c>
      <c r="N145" s="36">
        <f t="shared" si="13"/>
        <v>2272</v>
      </c>
      <c r="O145" s="36">
        <f t="shared" si="14"/>
        <v>509</v>
      </c>
      <c r="P145" s="36">
        <f t="shared" si="15"/>
        <v>1136</v>
      </c>
      <c r="Q145" s="36">
        <f t="shared" si="16"/>
        <v>0.82798242649543763</v>
      </c>
      <c r="R145" s="37">
        <f t="shared" si="17"/>
        <v>3136</v>
      </c>
      <c r="S145" s="37">
        <f t="shared" si="18"/>
        <v>1606</v>
      </c>
      <c r="T145" s="37">
        <f t="shared" si="19"/>
        <v>509</v>
      </c>
      <c r="U145" s="37">
        <f t="shared" si="20"/>
        <v>1606</v>
      </c>
      <c r="V145" s="37">
        <f t="shared" si="21"/>
        <v>0.82798242649543763</v>
      </c>
      <c r="W145" s="36">
        <f t="shared" si="22"/>
        <v>4116</v>
      </c>
      <c r="X145" s="36">
        <f t="shared" si="23"/>
        <v>1263</v>
      </c>
      <c r="Y145" s="36">
        <f t="shared" si="24"/>
        <v>873</v>
      </c>
      <c r="Z145" s="36">
        <f t="shared" si="25"/>
        <v>1263</v>
      </c>
      <c r="AA145" s="36">
        <f t="shared" si="26"/>
        <v>0.73728558531447486</v>
      </c>
    </row>
    <row r="146" spans="1:32" x14ac:dyDescent="0.15">
      <c r="B146" s="1">
        <v>48</v>
      </c>
      <c r="C146" s="36">
        <f t="shared" si="27"/>
        <v>35924</v>
      </c>
      <c r="D146" s="36">
        <f t="shared" si="28"/>
        <v>232</v>
      </c>
      <c r="E146" s="36">
        <f t="shared" si="29"/>
        <v>1190</v>
      </c>
      <c r="F146" s="36">
        <f t="shared" si="30"/>
        <v>931</v>
      </c>
      <c r="G146" s="36">
        <f t="shared" si="6"/>
        <v>0.6775067750677507</v>
      </c>
      <c r="H146" s="37">
        <f t="shared" si="7"/>
        <v>22107</v>
      </c>
      <c r="I146" s="37">
        <f t="shared" si="31"/>
        <v>232</v>
      </c>
      <c r="J146" s="37">
        <f t="shared" si="9"/>
        <v>3316</v>
      </c>
      <c r="K146" s="37">
        <f t="shared" si="10"/>
        <v>931</v>
      </c>
      <c r="L146" s="37">
        <f t="shared" si="11"/>
        <v>0.42984869325997249</v>
      </c>
      <c r="M146" s="36">
        <f t="shared" si="12"/>
        <v>3401</v>
      </c>
      <c r="N146" s="36">
        <f t="shared" si="13"/>
        <v>2464</v>
      </c>
      <c r="O146" s="36">
        <f t="shared" si="14"/>
        <v>552</v>
      </c>
      <c r="P146" s="36">
        <f t="shared" si="15"/>
        <v>1232</v>
      </c>
      <c r="Q146" s="36">
        <f t="shared" si="16"/>
        <v>0.81913499344691998</v>
      </c>
      <c r="R146" s="37">
        <f t="shared" si="17"/>
        <v>3401</v>
      </c>
      <c r="S146" s="37">
        <f t="shared" si="18"/>
        <v>1742</v>
      </c>
      <c r="T146" s="37">
        <f t="shared" si="19"/>
        <v>552</v>
      </c>
      <c r="U146" s="37">
        <f t="shared" si="20"/>
        <v>1742</v>
      </c>
      <c r="V146" s="37">
        <f t="shared" si="21"/>
        <v>0.81913499344691998</v>
      </c>
      <c r="W146" s="36">
        <f t="shared" si="22"/>
        <v>4463</v>
      </c>
      <c r="X146" s="36">
        <f t="shared" si="23"/>
        <v>1370</v>
      </c>
      <c r="Y146" s="36">
        <f t="shared" si="24"/>
        <v>947</v>
      </c>
      <c r="Z146" s="36">
        <f t="shared" si="25"/>
        <v>1370</v>
      </c>
      <c r="AA146" s="36">
        <f t="shared" si="26"/>
        <v>0.725268349289237</v>
      </c>
    </row>
    <row r="147" spans="1:32" x14ac:dyDescent="0.15">
      <c r="B147" s="1">
        <v>49</v>
      </c>
      <c r="C147" s="36">
        <f t="shared" si="27"/>
        <v>38959</v>
      </c>
      <c r="D147" s="36">
        <f t="shared" si="28"/>
        <v>251</v>
      </c>
      <c r="E147" s="36">
        <f t="shared" si="29"/>
        <v>1290</v>
      </c>
      <c r="F147" s="36">
        <f t="shared" si="30"/>
        <v>1009</v>
      </c>
      <c r="G147" s="36">
        <f t="shared" si="6"/>
        <v>0.6640625</v>
      </c>
      <c r="H147" s="37">
        <f>ROUNDDOWN($H$148*$C$96^((B147-$B$148)/5),0)</f>
        <v>23974</v>
      </c>
      <c r="I147" s="37">
        <f t="shared" si="31"/>
        <v>251</v>
      </c>
      <c r="J147" s="37">
        <f>ROUNDDOWN($J$148*$E$96^((B147-$B$148)/5),0)</f>
        <v>3596</v>
      </c>
      <c r="K147" s="37">
        <f>ROUNDDOWN($K$148*$F$96^((B147-$B$148)/5),0)</f>
        <v>1009</v>
      </c>
      <c r="L147" s="37">
        <f t="shared" si="11"/>
        <v>0.41490400260331922</v>
      </c>
      <c r="M147" s="36">
        <f>ROUNDDOWN($M$148*$C$96^((B147-$B$148)/5),0)</f>
        <v>3688</v>
      </c>
      <c r="N147" s="36">
        <f>ROUNDDOWN($N$148*$D$96^((B147-$B$148)/5),0)</f>
        <v>2672</v>
      </c>
      <c r="O147" s="36">
        <f>ROUNDDOWN($O$148*$E$96^((B147-$B$148)/5),0)</f>
        <v>599</v>
      </c>
      <c r="P147" s="36">
        <f>ROUNDDOWN($P$148*$F$96^((B147-$B$148)/5),0)</f>
        <v>1336</v>
      </c>
      <c r="Q147" s="36">
        <f t="shared" si="16"/>
        <v>0.80978088281994287</v>
      </c>
      <c r="R147" s="37">
        <f>ROUNDDOWN($R$148*$C$96^((B147-$B$148)/5),0)</f>
        <v>3688</v>
      </c>
      <c r="S147" s="37">
        <f>ROUNDDOWN($S$148*$D$96^((B147-$B$148)/5),0)</f>
        <v>1889</v>
      </c>
      <c r="T147" s="37">
        <f>ROUNDDOWN($T$148*$E$96^((B147-$B$148)/5),0)</f>
        <v>599</v>
      </c>
      <c r="U147" s="37">
        <f>ROUNDDOWN($U$148*$F$96^((B147-$B$148)/5),0)</f>
        <v>1889</v>
      </c>
      <c r="V147" s="37">
        <f t="shared" si="21"/>
        <v>0.80978088281994287</v>
      </c>
      <c r="W147" s="36">
        <f>ROUNDDOWN($W$148*$C$96^((B147-$B$148)/5),0)</f>
        <v>4841</v>
      </c>
      <c r="X147" s="36">
        <f>ROUNDDOWN($X$148*$D$96^((B147-$B$148)/5),0)</f>
        <v>1486</v>
      </c>
      <c r="Y147" s="36">
        <f>ROUNDDOWN($Y$148*$E$96^((B147-$B$148)/5),0)</f>
        <v>1027</v>
      </c>
      <c r="Z147" s="36">
        <f>ROUNDDOWN($Z$148*$F$96^((B147-$B$148)/5),0)</f>
        <v>1486</v>
      </c>
      <c r="AA147" s="36">
        <f t="shared" si="26"/>
        <v>0.71288789488398097</v>
      </c>
    </row>
    <row r="148" spans="1:32" x14ac:dyDescent="0.15">
      <c r="A148" s="1" t="s">
        <v>125</v>
      </c>
      <c r="B148" s="1">
        <v>50</v>
      </c>
      <c r="C148" s="36">
        <f>C95*E61</f>
        <v>42250</v>
      </c>
      <c r="D148" s="36">
        <f>ROUNDDOWN(G61*C95,0)</f>
        <v>273</v>
      </c>
      <c r="E148" s="36">
        <f>I61</f>
        <v>1399.9999999999995</v>
      </c>
      <c r="F148" s="36">
        <f>ROUNDDOWN(C95*H61,0)</f>
        <v>1095</v>
      </c>
      <c r="G148" s="36">
        <f>1/(1+E148/(B148*$C$66+$D$66))</f>
        <v>0.65</v>
      </c>
      <c r="H148" s="37">
        <f>C95*E62</f>
        <v>26000</v>
      </c>
      <c r="I148" s="37">
        <f>ROUNDDOWN(G62*C95,0)</f>
        <v>273</v>
      </c>
      <c r="J148" s="37">
        <f>I62</f>
        <v>3900</v>
      </c>
      <c r="K148" s="37">
        <f>ROUNDDOWN(C95*H62,0)</f>
        <v>1095</v>
      </c>
      <c r="L148" s="37">
        <f>1/(1+J148/(B148*$C$66+$D$66))</f>
        <v>0.4</v>
      </c>
      <c r="M148" s="36">
        <f>C95*E63</f>
        <v>4000</v>
      </c>
      <c r="N148" s="36">
        <f>ROUNDDOWN(G63*C95,0)</f>
        <v>2898</v>
      </c>
      <c r="O148" s="36">
        <f>I63</f>
        <v>650</v>
      </c>
      <c r="P148" s="36">
        <f>ROUNDDOWN(C95*H63,0)</f>
        <v>1449</v>
      </c>
      <c r="Q148" s="36">
        <f>1/(1+O148/(B148*$C$66+$D$66))</f>
        <v>0.8</v>
      </c>
      <c r="R148" s="37">
        <f>C95*E64</f>
        <v>4000</v>
      </c>
      <c r="S148" s="37">
        <f>ROUNDDOWN(G64*C95,0)</f>
        <v>2049</v>
      </c>
      <c r="T148" s="37">
        <f>I64</f>
        <v>650</v>
      </c>
      <c r="U148" s="37">
        <f>ROUNDDOWN(C95*H64,0)</f>
        <v>2049</v>
      </c>
      <c r="V148" s="37">
        <f>1/(1+T148/(B148*$C$66+$D$66))</f>
        <v>0.8</v>
      </c>
      <c r="W148" s="36">
        <f>C95*E65</f>
        <v>5250</v>
      </c>
      <c r="X148" s="36">
        <f>ROUNDDOWN(G65*C95,0)</f>
        <v>1612</v>
      </c>
      <c r="Y148" s="36">
        <f>ROUNDDOWN(I65,0)</f>
        <v>1114</v>
      </c>
      <c r="Z148" s="36">
        <f>ROUNDDOWN(C95*H65,0)</f>
        <v>1612</v>
      </c>
      <c r="AA148" s="36">
        <f>1/(1+Y148/(B148*$C$66+$D$66))</f>
        <v>0.70005385029617662</v>
      </c>
    </row>
    <row r="150" spans="1:32" s="10" customFormat="1" x14ac:dyDescent="0.15">
      <c r="A150" s="12" t="s">
        <v>113</v>
      </c>
      <c r="B150" s="13"/>
      <c r="C150" s="13"/>
      <c r="D150" s="13"/>
      <c r="E150" s="13"/>
      <c r="F150" s="13"/>
      <c r="AF150" s="13"/>
    </row>
    <row r="151" spans="1:32" s="10" customFormat="1" x14ac:dyDescent="0.15">
      <c r="B151" s="13"/>
      <c r="C151" s="59" t="s">
        <v>114</v>
      </c>
      <c r="D151" s="59"/>
      <c r="E151" s="59"/>
      <c r="F151" s="59"/>
      <c r="H151" s="59" t="s">
        <v>114</v>
      </c>
      <c r="I151" s="59"/>
      <c r="J151" s="59"/>
      <c r="K151" s="59"/>
      <c r="M151" s="59" t="s">
        <v>114</v>
      </c>
      <c r="N151" s="59"/>
      <c r="O151" s="59"/>
      <c r="P151" s="59"/>
      <c r="R151" s="59" t="s">
        <v>114</v>
      </c>
      <c r="S151" s="59"/>
      <c r="T151" s="59"/>
      <c r="U151" s="59"/>
      <c r="W151" s="59" t="s">
        <v>114</v>
      </c>
      <c r="X151" s="59"/>
      <c r="Y151" s="59"/>
      <c r="Z151" s="59"/>
    </row>
    <row r="152" spans="1:32" s="10" customFormat="1" x14ac:dyDescent="0.15">
      <c r="B152" s="39" t="s">
        <v>120</v>
      </c>
      <c r="C152" s="45" t="s">
        <v>95</v>
      </c>
      <c r="D152" s="45" t="s">
        <v>96</v>
      </c>
      <c r="E152" s="45" t="s">
        <v>90</v>
      </c>
      <c r="F152" s="45" t="s">
        <v>97</v>
      </c>
      <c r="H152" s="45" t="s">
        <v>95</v>
      </c>
      <c r="I152" s="45" t="s">
        <v>96</v>
      </c>
      <c r="J152" s="45" t="s">
        <v>90</v>
      </c>
      <c r="K152" s="45" t="s">
        <v>97</v>
      </c>
      <c r="M152" s="45" t="s">
        <v>95</v>
      </c>
      <c r="N152" s="45" t="s">
        <v>96</v>
      </c>
      <c r="O152" s="45" t="s">
        <v>90</v>
      </c>
      <c r="P152" s="45" t="s">
        <v>97</v>
      </c>
      <c r="R152" s="45" t="s">
        <v>95</v>
      </c>
      <c r="S152" s="45" t="s">
        <v>96</v>
      </c>
      <c r="T152" s="45" t="s">
        <v>90</v>
      </c>
      <c r="U152" s="45" t="s">
        <v>97</v>
      </c>
      <c r="W152" s="45" t="s">
        <v>95</v>
      </c>
      <c r="X152" s="45" t="s">
        <v>96</v>
      </c>
      <c r="Y152" s="45" t="s">
        <v>90</v>
      </c>
      <c r="Z152" s="45" t="s">
        <v>97</v>
      </c>
    </row>
    <row r="153" spans="1:32" s="10" customFormat="1" x14ac:dyDescent="0.15">
      <c r="B153" s="40" t="s">
        <v>126</v>
      </c>
      <c r="C153" s="54">
        <f>C99*$C$77</f>
        <v>264.66666666666663</v>
      </c>
      <c r="D153" s="54">
        <f t="shared" ref="D153:F153" si="32">D99*$C$77</f>
        <v>1.6666666666666665</v>
      </c>
      <c r="E153" s="54">
        <f t="shared" si="32"/>
        <v>8.6666666666666661</v>
      </c>
      <c r="F153" s="54">
        <f t="shared" si="32"/>
        <v>6.6666666666666661</v>
      </c>
      <c r="G153" s="17"/>
      <c r="H153" s="54">
        <f>H99*$C$77</f>
        <v>162.66666666666666</v>
      </c>
      <c r="I153" s="54">
        <f t="shared" ref="I153:K153" si="33">I99*$C$77</f>
        <v>1.6666666666666665</v>
      </c>
      <c r="J153" s="54">
        <f t="shared" si="33"/>
        <v>24.333333333333332</v>
      </c>
      <c r="K153" s="54">
        <f t="shared" si="33"/>
        <v>6.6666666666666661</v>
      </c>
      <c r="L153" s="17"/>
      <c r="M153" s="54">
        <f>M99*$C$77</f>
        <v>25</v>
      </c>
      <c r="N153" s="54">
        <f t="shared" ref="N153:P153" si="34">N99*$C$77</f>
        <v>18</v>
      </c>
      <c r="O153" s="54">
        <f t="shared" si="34"/>
        <v>4</v>
      </c>
      <c r="P153" s="54">
        <f t="shared" si="34"/>
        <v>9</v>
      </c>
      <c r="Q153" s="17"/>
      <c r="R153" s="54">
        <f>R99*$C$77</f>
        <v>25</v>
      </c>
      <c r="S153" s="54">
        <f t="shared" ref="S153:U153" si="35">S99*$C$77</f>
        <v>12.666666666666666</v>
      </c>
      <c r="T153" s="54">
        <f t="shared" si="35"/>
        <v>4</v>
      </c>
      <c r="U153" s="54">
        <f t="shared" si="35"/>
        <v>12.666666666666666</v>
      </c>
      <c r="V153" s="17"/>
      <c r="W153" s="54">
        <f>W99*$C$77</f>
        <v>32.666666666666664</v>
      </c>
      <c r="X153" s="54">
        <f t="shared" ref="X153:Z153" si="36">X99*$C$77</f>
        <v>10</v>
      </c>
      <c r="Y153" s="54">
        <f t="shared" si="36"/>
        <v>6.6666666666666661</v>
      </c>
      <c r="Z153" s="54">
        <f t="shared" si="36"/>
        <v>10</v>
      </c>
    </row>
    <row r="154" spans="1:32" s="10" customFormat="1" x14ac:dyDescent="0.15">
      <c r="B154" s="10">
        <v>10</v>
      </c>
      <c r="C154" s="54">
        <f>C108*$D$77</f>
        <v>706.28571428571422</v>
      </c>
      <c r="D154" s="54">
        <f t="shared" ref="D154:F154" si="37">D108*$D$77</f>
        <v>4.2857142857142856</v>
      </c>
      <c r="E154" s="54">
        <f t="shared" si="37"/>
        <v>23.142857142857142</v>
      </c>
      <c r="F154" s="54">
        <f t="shared" si="37"/>
        <v>18</v>
      </c>
      <c r="G154" s="17"/>
      <c r="H154" s="54">
        <f>H108*$D$77</f>
        <v>434.57142857142856</v>
      </c>
      <c r="I154" s="54">
        <f t="shared" ref="I154:K154" si="38">I108*$D$77</f>
        <v>4.2857142857142856</v>
      </c>
      <c r="J154" s="54">
        <f t="shared" si="38"/>
        <v>65.142857142857139</v>
      </c>
      <c r="K154" s="54">
        <f t="shared" si="38"/>
        <v>18</v>
      </c>
      <c r="L154" s="17"/>
      <c r="M154" s="54">
        <f>M108*$D$77</f>
        <v>66.857142857142847</v>
      </c>
      <c r="N154" s="54">
        <f t="shared" ref="N154:P154" si="39">N108*$D$77</f>
        <v>48.428571428571423</v>
      </c>
      <c r="O154" s="54">
        <f t="shared" si="39"/>
        <v>10.714285714285714</v>
      </c>
      <c r="P154" s="54">
        <f t="shared" si="39"/>
        <v>24</v>
      </c>
      <c r="Q154" s="17"/>
      <c r="R154" s="54">
        <f>R108*$D$77</f>
        <v>66.857142857142847</v>
      </c>
      <c r="S154" s="54">
        <f t="shared" ref="S154:U154" si="40">S108*$D$77</f>
        <v>33.857142857142854</v>
      </c>
      <c r="T154" s="54">
        <f t="shared" si="40"/>
        <v>10.714285714285714</v>
      </c>
      <c r="U154" s="54">
        <f t="shared" si="40"/>
        <v>33.857142857142854</v>
      </c>
      <c r="V154" s="17"/>
      <c r="W154" s="54">
        <f>W108*$D$77</f>
        <v>87.428571428571431</v>
      </c>
      <c r="X154" s="54">
        <f t="shared" ref="X154:Z154" si="41">X108*$D$77</f>
        <v>26.571428571428569</v>
      </c>
      <c r="Y154" s="54">
        <f t="shared" si="41"/>
        <v>18.428571428571427</v>
      </c>
      <c r="Z154" s="54">
        <f t="shared" si="41"/>
        <v>26.571428571428569</v>
      </c>
    </row>
    <row r="155" spans="1:32" x14ac:dyDescent="0.15">
      <c r="C155" s="64" t="s">
        <v>115</v>
      </c>
      <c r="D155" s="65"/>
      <c r="E155" s="65"/>
      <c r="F155" s="66"/>
      <c r="H155" s="60" t="s">
        <v>115</v>
      </c>
      <c r="I155" s="60"/>
      <c r="J155" s="60"/>
      <c r="K155" s="60"/>
      <c r="M155" s="60" t="s">
        <v>115</v>
      </c>
      <c r="N155" s="60"/>
      <c r="O155" s="60"/>
      <c r="P155" s="60"/>
      <c r="R155" s="60" t="s">
        <v>115</v>
      </c>
      <c r="S155" s="60"/>
      <c r="T155" s="60"/>
      <c r="U155" s="60"/>
      <c r="W155" s="60" t="s">
        <v>115</v>
      </c>
      <c r="X155" s="60"/>
      <c r="Y155" s="60"/>
      <c r="Z155" s="60"/>
    </row>
    <row r="156" spans="1:32" x14ac:dyDescent="0.15">
      <c r="C156" s="46" t="s">
        <v>95</v>
      </c>
      <c r="D156" s="46" t="s">
        <v>96</v>
      </c>
      <c r="E156" s="46" t="s">
        <v>90</v>
      </c>
      <c r="F156" s="46" t="s">
        <v>97</v>
      </c>
      <c r="H156" s="46" t="s">
        <v>95</v>
      </c>
      <c r="I156" s="46" t="s">
        <v>96</v>
      </c>
      <c r="J156" s="46" t="s">
        <v>90</v>
      </c>
      <c r="K156" s="46" t="s">
        <v>97</v>
      </c>
      <c r="M156" s="46" t="s">
        <v>95</v>
      </c>
      <c r="N156" s="46" t="s">
        <v>96</v>
      </c>
      <c r="O156" s="46" t="s">
        <v>90</v>
      </c>
      <c r="P156" s="46" t="s">
        <v>97</v>
      </c>
      <c r="R156" s="46" t="s">
        <v>95</v>
      </c>
      <c r="S156" s="46" t="s">
        <v>96</v>
      </c>
      <c r="T156" s="46" t="s">
        <v>90</v>
      </c>
      <c r="U156" s="46" t="s">
        <v>97</v>
      </c>
      <c r="W156" s="46" t="s">
        <v>95</v>
      </c>
      <c r="X156" s="46" t="s">
        <v>96</v>
      </c>
      <c r="Y156" s="46" t="s">
        <v>90</v>
      </c>
      <c r="Z156" s="46" t="s">
        <v>97</v>
      </c>
    </row>
    <row r="157" spans="1:32" x14ac:dyDescent="0.15">
      <c r="B157" s="40" t="s">
        <v>123</v>
      </c>
      <c r="C157" s="50">
        <f>C110*$E$77</f>
        <v>853.80419580419584</v>
      </c>
      <c r="D157" s="50">
        <f t="shared" ref="D157:F157" si="42">D110*$E$77</f>
        <v>5.2867132867132867</v>
      </c>
      <c r="E157" s="50">
        <f t="shared" si="42"/>
        <v>28.195804195804197</v>
      </c>
      <c r="F157" s="50">
        <f t="shared" si="42"/>
        <v>22.02797202797203</v>
      </c>
      <c r="H157" s="50">
        <f>H110*$E$77</f>
        <v>525.58741258741259</v>
      </c>
      <c r="I157" s="50">
        <f t="shared" ref="I157:K157" si="43">I110*$E$77</f>
        <v>5.2867132867132867</v>
      </c>
      <c r="J157" s="50">
        <f t="shared" si="43"/>
        <v>78.419580419580427</v>
      </c>
      <c r="K157" s="50">
        <f t="shared" si="43"/>
        <v>22.02797202797203</v>
      </c>
      <c r="M157" s="50">
        <f>M110*$E$77</f>
        <v>80.622377622377627</v>
      </c>
      <c r="N157" s="50">
        <f t="shared" ref="N157:P157" si="44">N110*$E$77</f>
        <v>58.153846153846153</v>
      </c>
      <c r="O157" s="50">
        <f t="shared" si="44"/>
        <v>12.776223776223777</v>
      </c>
      <c r="P157" s="50">
        <f t="shared" si="44"/>
        <v>29.076923076923077</v>
      </c>
      <c r="R157" s="50">
        <f>R110*$E$77</f>
        <v>80.622377622377627</v>
      </c>
      <c r="S157" s="50">
        <f t="shared" ref="S157:U157" si="45">S110*$E$77</f>
        <v>41.412587412587413</v>
      </c>
      <c r="T157" s="50">
        <f t="shared" si="45"/>
        <v>12.776223776223777</v>
      </c>
      <c r="U157" s="50">
        <f t="shared" si="45"/>
        <v>41.412587412587413</v>
      </c>
      <c r="W157" s="50">
        <f>W110*$E$77</f>
        <v>105.73426573426573</v>
      </c>
      <c r="X157" s="50">
        <f t="shared" ref="X157:Z157" si="46">X110*$E$77</f>
        <v>32.16083916083916</v>
      </c>
      <c r="Y157" s="50">
        <f t="shared" si="46"/>
        <v>22.46853146853147</v>
      </c>
      <c r="Z157" s="50">
        <f t="shared" si="46"/>
        <v>32.16083916083916</v>
      </c>
    </row>
    <row r="158" spans="1:32" x14ac:dyDescent="0.15">
      <c r="B158" s="10">
        <v>20</v>
      </c>
      <c r="C158" s="50">
        <f>C118*$F$77</f>
        <v>2008.598853868195</v>
      </c>
      <c r="D158" s="50">
        <f t="shared" ref="D158:F158" si="47">D118*$F$77</f>
        <v>12.455587392550143</v>
      </c>
      <c r="E158" s="50">
        <f t="shared" si="47"/>
        <v>66.068767908309454</v>
      </c>
      <c r="F158" s="50">
        <f t="shared" si="47"/>
        <v>51.988538681948427</v>
      </c>
      <c r="H158" s="50">
        <f>H118*$F$77</f>
        <v>1235.810888252149</v>
      </c>
      <c r="I158" s="50">
        <f t="shared" ref="I158:K158" si="48">I118*$F$77</f>
        <v>12.455587392550143</v>
      </c>
      <c r="J158" s="50">
        <f t="shared" si="48"/>
        <v>185.20916905444128</v>
      </c>
      <c r="K158" s="50">
        <f t="shared" si="48"/>
        <v>51.988538681948427</v>
      </c>
      <c r="M158" s="50">
        <f>M118*$F$77</f>
        <v>190.08309455587394</v>
      </c>
      <c r="N158" s="50">
        <f t="shared" ref="N158:P158" si="49">N118*$F$77</f>
        <v>137.55300859598856</v>
      </c>
      <c r="O158" s="50">
        <f t="shared" si="49"/>
        <v>30.868194842406879</v>
      </c>
      <c r="P158" s="50">
        <f t="shared" si="49"/>
        <v>68.776504297994279</v>
      </c>
      <c r="R158" s="50">
        <f>R118*$F$77</f>
        <v>190.08309455587394</v>
      </c>
      <c r="S158" s="50">
        <f t="shared" ref="S158:U158" si="50">S118*$F$77</f>
        <v>96.936962750716333</v>
      </c>
      <c r="T158" s="50">
        <f t="shared" si="50"/>
        <v>30.868194842406879</v>
      </c>
      <c r="U158" s="50">
        <f t="shared" si="50"/>
        <v>96.936962750716333</v>
      </c>
      <c r="W158" s="50">
        <f>W118*$F$77</f>
        <v>249.11174785100289</v>
      </c>
      <c r="X158" s="50">
        <f t="shared" ref="X158:Z158" si="51">X118*$F$77</f>
        <v>76.358166189111756</v>
      </c>
      <c r="Y158" s="50">
        <f t="shared" si="51"/>
        <v>52.53008595988539</v>
      </c>
      <c r="Z158" s="50">
        <f t="shared" si="51"/>
        <v>76.358166189111756</v>
      </c>
    </row>
    <row r="159" spans="1:32" x14ac:dyDescent="0.15">
      <c r="C159" s="61" t="s">
        <v>116</v>
      </c>
      <c r="D159" s="61"/>
      <c r="E159" s="61"/>
      <c r="F159" s="61"/>
      <c r="H159" s="61" t="s">
        <v>116</v>
      </c>
      <c r="I159" s="61"/>
      <c r="J159" s="61"/>
      <c r="K159" s="61"/>
      <c r="M159" s="61" t="s">
        <v>116</v>
      </c>
      <c r="N159" s="61"/>
      <c r="O159" s="61"/>
      <c r="P159" s="61"/>
      <c r="R159" s="61" t="s">
        <v>116</v>
      </c>
      <c r="S159" s="61"/>
      <c r="T159" s="61"/>
      <c r="U159" s="61"/>
      <c r="W159" s="61" t="s">
        <v>116</v>
      </c>
      <c r="X159" s="61"/>
      <c r="Y159" s="61"/>
      <c r="Z159" s="61"/>
    </row>
    <row r="160" spans="1:32" x14ac:dyDescent="0.15">
      <c r="C160" s="47" t="s">
        <v>95</v>
      </c>
      <c r="D160" s="47" t="s">
        <v>96</v>
      </c>
      <c r="E160" s="47" t="s">
        <v>90</v>
      </c>
      <c r="F160" s="47" t="s">
        <v>97</v>
      </c>
      <c r="H160" s="47" t="s">
        <v>95</v>
      </c>
      <c r="I160" s="47" t="s">
        <v>96</v>
      </c>
      <c r="J160" s="47" t="s">
        <v>90</v>
      </c>
      <c r="K160" s="47" t="s">
        <v>97</v>
      </c>
      <c r="M160" s="47" t="s">
        <v>95</v>
      </c>
      <c r="N160" s="47" t="s">
        <v>96</v>
      </c>
      <c r="O160" s="47" t="s">
        <v>90</v>
      </c>
      <c r="P160" s="47" t="s">
        <v>97</v>
      </c>
      <c r="R160" s="47" t="s">
        <v>95</v>
      </c>
      <c r="S160" s="47" t="s">
        <v>96</v>
      </c>
      <c r="T160" s="47" t="s">
        <v>90</v>
      </c>
      <c r="U160" s="47" t="s">
        <v>97</v>
      </c>
      <c r="W160" s="47" t="s">
        <v>95</v>
      </c>
      <c r="X160" s="47" t="s">
        <v>96</v>
      </c>
      <c r="Y160" s="47" t="s">
        <v>90</v>
      </c>
      <c r="Z160" s="47" t="s">
        <v>97</v>
      </c>
    </row>
    <row r="161" spans="1:26" x14ac:dyDescent="0.15">
      <c r="B161" s="40" t="s">
        <v>124</v>
      </c>
      <c r="C161" s="51">
        <f>C123*$G$77</f>
        <v>3079.864276747106</v>
      </c>
      <c r="D161" s="51">
        <f t="shared" ref="D161:F161" si="52">D123*$G$77</f>
        <v>19.377179522946019</v>
      </c>
      <c r="E161" s="51">
        <f t="shared" si="52"/>
        <v>101.86860092063051</v>
      </c>
      <c r="F161" s="51">
        <f t="shared" si="52"/>
        <v>79.723252894406485</v>
      </c>
      <c r="H161" s="51">
        <f>H123*$G$77</f>
        <v>1895.0881573441209</v>
      </c>
      <c r="I161" s="51">
        <f t="shared" ref="I161:K161" si="53">I123*$G$77</f>
        <v>19.377179522946019</v>
      </c>
      <c r="J161" s="51">
        <f t="shared" si="53"/>
        <v>284.01408843632311</v>
      </c>
      <c r="K161" s="51">
        <f t="shared" si="53"/>
        <v>79.723252894406485</v>
      </c>
      <c r="M161" s="51">
        <f>M123*$G$77</f>
        <v>291.21132654484592</v>
      </c>
      <c r="N161" s="51">
        <f t="shared" ref="N161:P161" si="54">N123*$G$77</f>
        <v>210.93443994978381</v>
      </c>
      <c r="O161" s="51">
        <f t="shared" si="54"/>
        <v>47.058864555726046</v>
      </c>
      <c r="P161" s="51">
        <f t="shared" si="54"/>
        <v>105.19040312456411</v>
      </c>
      <c r="R161" s="51">
        <f>R123*$G$77</f>
        <v>291.21132654484592</v>
      </c>
      <c r="S161" s="51">
        <f t="shared" ref="S161:U161" si="55">S123*$G$77</f>
        <v>148.92746547635656</v>
      </c>
      <c r="T161" s="51">
        <f t="shared" si="55"/>
        <v>47.058864555726046</v>
      </c>
      <c r="U161" s="51">
        <f t="shared" si="55"/>
        <v>148.92746547635656</v>
      </c>
      <c r="W161" s="51">
        <f>W123*$G$77</f>
        <v>382.56088715302002</v>
      </c>
      <c r="X161" s="51">
        <f t="shared" ref="X161:Z161" si="56">X123*$G$77</f>
        <v>117.37034453898733</v>
      </c>
      <c r="Y161" s="51">
        <f t="shared" si="56"/>
        <v>80.83052029571769</v>
      </c>
      <c r="Z161" s="51">
        <f t="shared" si="56"/>
        <v>117.37034453898733</v>
      </c>
    </row>
    <row r="162" spans="1:26" x14ac:dyDescent="0.15">
      <c r="B162" s="10">
        <v>40</v>
      </c>
      <c r="C162" s="51">
        <f>C138*$H$77</f>
        <v>12212.691265636096</v>
      </c>
      <c r="D162" s="51">
        <f t="shared" ref="D162:F162" si="57">D138*$H$77</f>
        <v>78.699240727590549</v>
      </c>
      <c r="E162" s="51">
        <f t="shared" si="57"/>
        <v>404.55312175670514</v>
      </c>
      <c r="F162" s="51">
        <f t="shared" si="57"/>
        <v>316.097776806686</v>
      </c>
      <c r="H162" s="51">
        <f>H138*$H$77</f>
        <v>7515.4522860108164</v>
      </c>
      <c r="I162" s="51">
        <f t="shared" ref="I162:K162" si="58">I138*$H$77</f>
        <v>78.699240727590549</v>
      </c>
      <c r="J162" s="51">
        <f t="shared" si="58"/>
        <v>1127.1552411645821</v>
      </c>
      <c r="K162" s="51">
        <f t="shared" si="58"/>
        <v>316.097776806686</v>
      </c>
      <c r="M162" s="51">
        <f>M138*$H$77</f>
        <v>1155.7731468837057</v>
      </c>
      <c r="N162" s="51">
        <f t="shared" ref="N162:P162" si="59">N138*$H$77</f>
        <v>837.72414923253416</v>
      </c>
      <c r="O162" s="51">
        <f t="shared" si="59"/>
        <v>187.31720107062876</v>
      </c>
      <c r="P162" s="51">
        <f t="shared" si="59"/>
        <v>418.86207461626708</v>
      </c>
      <c r="R162" s="51">
        <f>R138*$H$77</f>
        <v>1155.7731468837057</v>
      </c>
      <c r="S162" s="51">
        <f t="shared" ref="S162:U162" si="60">S138*$H$77</f>
        <v>591.87032282733389</v>
      </c>
      <c r="T162" s="51">
        <f t="shared" si="60"/>
        <v>187.31720107062876</v>
      </c>
      <c r="U162" s="51">
        <f t="shared" si="60"/>
        <v>591.87032282733389</v>
      </c>
      <c r="W162" s="51">
        <f>W138*$H$77</f>
        <v>1517.3994100617251</v>
      </c>
      <c r="X162" s="51">
        <f t="shared" ref="X162:Z162" si="61">X138*$H$77</f>
        <v>465.69137488392425</v>
      </c>
      <c r="Y162" s="51">
        <f t="shared" si="61"/>
        <v>321.95143934014317</v>
      </c>
      <c r="Z162" s="51">
        <f t="shared" si="61"/>
        <v>465.69137488392425</v>
      </c>
    </row>
    <row r="163" spans="1:26" x14ac:dyDescent="0.15">
      <c r="C163" s="62" t="s">
        <v>117</v>
      </c>
      <c r="D163" s="62"/>
      <c r="E163" s="62"/>
      <c r="F163" s="62"/>
      <c r="H163" s="62" t="s">
        <v>117</v>
      </c>
      <c r="I163" s="62"/>
      <c r="J163" s="62"/>
      <c r="K163" s="62"/>
      <c r="M163" s="62" t="s">
        <v>117</v>
      </c>
      <c r="N163" s="62"/>
      <c r="O163" s="62"/>
      <c r="P163" s="62"/>
      <c r="R163" s="62" t="s">
        <v>117</v>
      </c>
      <c r="S163" s="62"/>
      <c r="T163" s="62"/>
      <c r="U163" s="62"/>
      <c r="W163" s="62" t="s">
        <v>117</v>
      </c>
      <c r="X163" s="62"/>
      <c r="Y163" s="62"/>
      <c r="Z163" s="62"/>
    </row>
    <row r="164" spans="1:26" x14ac:dyDescent="0.15">
      <c r="C164" s="48" t="s">
        <v>95</v>
      </c>
      <c r="D164" s="48" t="s">
        <v>96</v>
      </c>
      <c r="E164" s="48" t="s">
        <v>90</v>
      </c>
      <c r="F164" s="48" t="s">
        <v>97</v>
      </c>
      <c r="H164" s="48" t="s">
        <v>95</v>
      </c>
      <c r="I164" s="48" t="s">
        <v>96</v>
      </c>
      <c r="J164" s="48" t="s">
        <v>90</v>
      </c>
      <c r="K164" s="48" t="s">
        <v>97</v>
      </c>
      <c r="M164" s="48" t="s">
        <v>95</v>
      </c>
      <c r="N164" s="48" t="s">
        <v>96</v>
      </c>
      <c r="O164" s="48" t="s">
        <v>90</v>
      </c>
      <c r="P164" s="48" t="s">
        <v>97</v>
      </c>
      <c r="R164" s="48" t="s">
        <v>95</v>
      </c>
      <c r="S164" s="48" t="s">
        <v>96</v>
      </c>
      <c r="T164" s="48" t="s">
        <v>90</v>
      </c>
      <c r="U164" s="48" t="s">
        <v>97</v>
      </c>
      <c r="W164" s="48" t="s">
        <v>95</v>
      </c>
      <c r="X164" s="48" t="s">
        <v>96</v>
      </c>
      <c r="Y164" s="48" t="s">
        <v>90</v>
      </c>
      <c r="Z164" s="48" t="s">
        <v>97</v>
      </c>
    </row>
    <row r="165" spans="1:26" x14ac:dyDescent="0.15">
      <c r="B165" s="40" t="s">
        <v>121</v>
      </c>
      <c r="C165" s="52">
        <f>C148*$I$77</f>
        <v>27944.900369530777</v>
      </c>
      <c r="D165" s="52">
        <f t="shared" ref="D165:F165" si="62">D148*$I$77</f>
        <v>180.56704854158349</v>
      </c>
      <c r="E165" s="52">
        <f t="shared" si="62"/>
        <v>925.98486431581239</v>
      </c>
      <c r="F165" s="52">
        <f t="shared" si="62"/>
        <v>724.2524474470107</v>
      </c>
      <c r="H165" s="52">
        <f>H148*$I$77</f>
        <v>17196.861765865095</v>
      </c>
      <c r="I165" s="52">
        <f t="shared" ref="I165:K165" si="63">I148*$I$77</f>
        <v>180.56704854158349</v>
      </c>
      <c r="J165" s="52">
        <f t="shared" si="63"/>
        <v>2579.529264879764</v>
      </c>
      <c r="K165" s="52">
        <f t="shared" si="63"/>
        <v>724.2524474470107</v>
      </c>
      <c r="M165" s="52">
        <f>M148*$I$77</f>
        <v>2645.6710409023221</v>
      </c>
      <c r="N165" s="52">
        <f t="shared" ref="N165:P165" si="64">N148*$I$77</f>
        <v>1916.7886691337324</v>
      </c>
      <c r="O165" s="52">
        <f t="shared" si="64"/>
        <v>429.92154414662735</v>
      </c>
      <c r="P165" s="52">
        <f t="shared" si="64"/>
        <v>958.39433456686618</v>
      </c>
      <c r="R165" s="52">
        <f>R148*$I$77</f>
        <v>2645.6710409023221</v>
      </c>
      <c r="S165" s="52">
        <f t="shared" ref="S165:U165" si="65">S148*$I$77</f>
        <v>1355.2449907022144</v>
      </c>
      <c r="T165" s="52">
        <f t="shared" si="65"/>
        <v>429.92154414662735</v>
      </c>
      <c r="U165" s="52">
        <f t="shared" si="65"/>
        <v>1355.2449907022144</v>
      </c>
      <c r="W165" s="52">
        <f>W148*$I$77</f>
        <v>3472.4432411842977</v>
      </c>
      <c r="X165" s="52">
        <f t="shared" ref="X165:Z165" si="66">X148*$I$77</f>
        <v>1066.2054294836357</v>
      </c>
      <c r="Y165" s="52">
        <f t="shared" si="66"/>
        <v>736.81938489129675</v>
      </c>
      <c r="Z165" s="52">
        <f t="shared" si="66"/>
        <v>1066.2054294836357</v>
      </c>
    </row>
    <row r="166" spans="1:26" x14ac:dyDescent="0.15">
      <c r="B166" s="10"/>
      <c r="C166" s="41"/>
      <c r="D166" s="41"/>
      <c r="E166" s="41"/>
      <c r="F166" s="41"/>
      <c r="H166" s="41"/>
      <c r="I166" s="41"/>
      <c r="J166" s="41"/>
      <c r="K166" s="41"/>
      <c r="M166" s="41"/>
      <c r="N166" s="41"/>
      <c r="O166" s="41"/>
      <c r="P166" s="41"/>
      <c r="R166" s="41"/>
      <c r="S166" s="41"/>
      <c r="T166" s="41"/>
      <c r="U166" s="41"/>
      <c r="W166" s="41"/>
      <c r="X166" s="41"/>
      <c r="Y166" s="41"/>
      <c r="Z166" s="41"/>
    </row>
    <row r="167" spans="1:26" x14ac:dyDescent="0.15">
      <c r="C167" s="63" t="s">
        <v>118</v>
      </c>
      <c r="D167" s="63"/>
      <c r="E167" s="63"/>
      <c r="F167" s="63"/>
      <c r="H167" s="63" t="s">
        <v>118</v>
      </c>
      <c r="I167" s="63"/>
      <c r="J167" s="63"/>
      <c r="K167" s="63"/>
      <c r="M167" s="63" t="s">
        <v>118</v>
      </c>
      <c r="N167" s="63"/>
      <c r="O167" s="63"/>
      <c r="P167" s="63"/>
      <c r="R167" s="63" t="s">
        <v>118</v>
      </c>
      <c r="S167" s="63"/>
      <c r="T167" s="63"/>
      <c r="U167" s="63"/>
      <c r="W167" s="63" t="s">
        <v>118</v>
      </c>
      <c r="X167" s="63"/>
      <c r="Y167" s="63"/>
      <c r="Z167" s="63"/>
    </row>
    <row r="168" spans="1:26" x14ac:dyDescent="0.15">
      <c r="C168" s="44" t="s">
        <v>95</v>
      </c>
      <c r="D168" s="44" t="s">
        <v>96</v>
      </c>
      <c r="E168" s="44" t="s">
        <v>90</v>
      </c>
      <c r="F168" s="44" t="s">
        <v>97</v>
      </c>
      <c r="H168" s="44" t="s">
        <v>95</v>
      </c>
      <c r="I168" s="44" t="s">
        <v>96</v>
      </c>
      <c r="J168" s="44" t="s">
        <v>90</v>
      </c>
      <c r="K168" s="44" t="s">
        <v>97</v>
      </c>
      <c r="M168" s="44" t="s">
        <v>95</v>
      </c>
      <c r="N168" s="44" t="s">
        <v>96</v>
      </c>
      <c r="O168" s="44" t="s">
        <v>90</v>
      </c>
      <c r="P168" s="44" t="s">
        <v>97</v>
      </c>
      <c r="R168" s="44" t="s">
        <v>95</v>
      </c>
      <c r="S168" s="44" t="s">
        <v>96</v>
      </c>
      <c r="T168" s="44" t="s">
        <v>90</v>
      </c>
      <c r="U168" s="44" t="s">
        <v>97</v>
      </c>
      <c r="W168" s="44" t="s">
        <v>95</v>
      </c>
      <c r="X168" s="44" t="s">
        <v>96</v>
      </c>
      <c r="Y168" s="44" t="s">
        <v>90</v>
      </c>
      <c r="Z168" s="44" t="s">
        <v>97</v>
      </c>
    </row>
    <row r="169" spans="1:26" x14ac:dyDescent="0.15">
      <c r="C169" s="42"/>
      <c r="D169" s="42"/>
      <c r="E169" s="42"/>
      <c r="F169" s="42"/>
      <c r="H169" s="42"/>
      <c r="I169" s="42"/>
      <c r="J169" s="42"/>
      <c r="K169" s="42"/>
      <c r="M169" s="42"/>
      <c r="N169" s="42"/>
      <c r="O169" s="42"/>
      <c r="P169" s="42"/>
      <c r="R169" s="42"/>
      <c r="S169" s="42"/>
      <c r="T169" s="42"/>
      <c r="U169" s="42"/>
      <c r="W169" s="42"/>
      <c r="X169" s="42"/>
      <c r="Y169" s="42"/>
      <c r="Z169" s="42"/>
    </row>
    <row r="170" spans="1:26" x14ac:dyDescent="0.15">
      <c r="C170" s="42"/>
      <c r="D170" s="42"/>
      <c r="E170" s="42"/>
      <c r="F170" s="42"/>
      <c r="H170" s="42"/>
      <c r="I170" s="42"/>
      <c r="J170" s="42"/>
      <c r="K170" s="42"/>
      <c r="M170" s="42"/>
      <c r="N170" s="42"/>
      <c r="O170" s="42"/>
      <c r="P170" s="42"/>
      <c r="R170" s="42"/>
      <c r="S170" s="42"/>
      <c r="T170" s="42"/>
      <c r="U170" s="42"/>
      <c r="W170" s="42"/>
      <c r="X170" s="42"/>
      <c r="Y170" s="42"/>
      <c r="Z170" s="42"/>
    </row>
    <row r="171" spans="1:26" x14ac:dyDescent="0.15">
      <c r="C171" s="56" t="s">
        <v>119</v>
      </c>
      <c r="D171" s="56"/>
      <c r="E171" s="56"/>
      <c r="F171" s="56"/>
      <c r="H171" s="56" t="s">
        <v>119</v>
      </c>
      <c r="I171" s="56"/>
      <c r="J171" s="56"/>
      <c r="K171" s="56"/>
      <c r="M171" s="56" t="s">
        <v>119</v>
      </c>
      <c r="N171" s="56"/>
      <c r="O171" s="56"/>
      <c r="P171" s="56"/>
      <c r="R171" s="56" t="s">
        <v>119</v>
      </c>
      <c r="S171" s="56"/>
      <c r="T171" s="56"/>
      <c r="U171" s="56"/>
      <c r="W171" s="56" t="s">
        <v>119</v>
      </c>
      <c r="X171" s="56"/>
      <c r="Y171" s="56"/>
      <c r="Z171" s="56"/>
    </row>
    <row r="172" spans="1:26" x14ac:dyDescent="0.15">
      <c r="C172" s="49" t="s">
        <v>95</v>
      </c>
      <c r="D172" s="49" t="s">
        <v>96</v>
      </c>
      <c r="E172" s="49" t="s">
        <v>90</v>
      </c>
      <c r="F172" s="49" t="s">
        <v>97</v>
      </c>
      <c r="H172" s="49" t="s">
        <v>95</v>
      </c>
      <c r="I172" s="49" t="s">
        <v>96</v>
      </c>
      <c r="J172" s="49" t="s">
        <v>90</v>
      </c>
      <c r="K172" s="49" t="s">
        <v>97</v>
      </c>
      <c r="M172" s="49" t="s">
        <v>95</v>
      </c>
      <c r="N172" s="49" t="s">
        <v>96</v>
      </c>
      <c r="O172" s="49" t="s">
        <v>90</v>
      </c>
      <c r="P172" s="49" t="s">
        <v>97</v>
      </c>
      <c r="R172" s="49" t="s">
        <v>95</v>
      </c>
      <c r="S172" s="49" t="s">
        <v>96</v>
      </c>
      <c r="T172" s="49" t="s">
        <v>90</v>
      </c>
      <c r="U172" s="49" t="s">
        <v>97</v>
      </c>
      <c r="W172" s="49" t="s">
        <v>95</v>
      </c>
      <c r="X172" s="49" t="s">
        <v>96</v>
      </c>
      <c r="Y172" s="49" t="s">
        <v>90</v>
      </c>
      <c r="Z172" s="49" t="s">
        <v>97</v>
      </c>
    </row>
    <row r="173" spans="1:26" x14ac:dyDescent="0.15">
      <c r="C173" s="43"/>
      <c r="D173" s="43"/>
      <c r="E173" s="43"/>
      <c r="F173" s="43"/>
      <c r="H173" s="43"/>
      <c r="I173" s="43"/>
      <c r="J173" s="43"/>
      <c r="K173" s="43"/>
      <c r="M173" s="43"/>
      <c r="N173" s="43"/>
      <c r="O173" s="43"/>
      <c r="P173" s="43"/>
      <c r="R173" s="43"/>
      <c r="S173" s="43"/>
      <c r="T173" s="43"/>
      <c r="U173" s="43"/>
      <c r="W173" s="43"/>
      <c r="X173" s="43"/>
      <c r="Y173" s="43"/>
      <c r="Z173" s="43"/>
    </row>
    <row r="174" spans="1:26" x14ac:dyDescent="0.15">
      <c r="C174" s="43"/>
      <c r="D174" s="43"/>
      <c r="E174" s="43"/>
      <c r="F174" s="43"/>
      <c r="H174" s="43"/>
      <c r="I174" s="43"/>
      <c r="J174" s="43"/>
      <c r="K174" s="43"/>
      <c r="M174" s="43"/>
      <c r="N174" s="43"/>
      <c r="O174" s="43"/>
      <c r="P174" s="43"/>
      <c r="R174" s="43"/>
      <c r="S174" s="43"/>
      <c r="T174" s="43"/>
      <c r="U174" s="43"/>
      <c r="W174" s="43"/>
      <c r="X174" s="43"/>
      <c r="Y174" s="43"/>
      <c r="Z174" s="43"/>
    </row>
    <row r="176" spans="1:26" x14ac:dyDescent="0.15">
      <c r="A176" s="3" t="s">
        <v>127</v>
      </c>
    </row>
    <row r="177" spans="1:27" x14ac:dyDescent="0.15">
      <c r="C177" s="57" t="s">
        <v>44</v>
      </c>
      <c r="D177" s="57"/>
      <c r="E177" s="57"/>
      <c r="F177" s="57"/>
      <c r="G177" s="57"/>
      <c r="H177" s="58" t="s">
        <v>102</v>
      </c>
      <c r="I177" s="58"/>
      <c r="J177" s="58"/>
      <c r="K177" s="58"/>
      <c r="L177" s="58"/>
      <c r="M177" s="57" t="s">
        <v>103</v>
      </c>
      <c r="N177" s="57"/>
      <c r="O177" s="57"/>
      <c r="P177" s="57"/>
      <c r="Q177" s="57"/>
      <c r="R177" s="58" t="s">
        <v>104</v>
      </c>
      <c r="S177" s="58"/>
      <c r="T177" s="58"/>
      <c r="U177" s="58"/>
      <c r="V177" s="58"/>
      <c r="W177" s="57" t="s">
        <v>105</v>
      </c>
      <c r="X177" s="57"/>
      <c r="Y177" s="57"/>
      <c r="Z177" s="57"/>
      <c r="AA177" s="57"/>
    </row>
    <row r="178" spans="1:27" x14ac:dyDescent="0.15">
      <c r="B178" s="1" t="s">
        <v>94</v>
      </c>
      <c r="C178" s="68" t="s">
        <v>95</v>
      </c>
      <c r="D178" s="68" t="s">
        <v>96</v>
      </c>
      <c r="E178" s="68" t="s">
        <v>90</v>
      </c>
      <c r="F178" s="68" t="s">
        <v>97</v>
      </c>
      <c r="G178" s="68"/>
      <c r="H178" s="69" t="s">
        <v>95</v>
      </c>
      <c r="I178" s="69" t="s">
        <v>96</v>
      </c>
      <c r="J178" s="69" t="s">
        <v>90</v>
      </c>
      <c r="K178" s="69" t="s">
        <v>97</v>
      </c>
      <c r="L178" s="69"/>
      <c r="M178" s="68" t="s">
        <v>95</v>
      </c>
      <c r="N178" s="68" t="s">
        <v>96</v>
      </c>
      <c r="O178" s="68" t="s">
        <v>90</v>
      </c>
      <c r="P178" s="68" t="s">
        <v>97</v>
      </c>
      <c r="Q178" s="68"/>
      <c r="R178" s="69" t="s">
        <v>95</v>
      </c>
      <c r="S178" s="69" t="s">
        <v>96</v>
      </c>
      <c r="T178" s="69" t="s">
        <v>90</v>
      </c>
      <c r="U178" s="69" t="s">
        <v>97</v>
      </c>
      <c r="V178" s="69"/>
      <c r="W178" s="68" t="s">
        <v>95</v>
      </c>
      <c r="X178" s="68" t="s">
        <v>96</v>
      </c>
      <c r="Y178" s="68" t="s">
        <v>90</v>
      </c>
      <c r="Z178" s="68" t="s">
        <v>97</v>
      </c>
      <c r="AA178" s="68"/>
    </row>
    <row r="179" spans="1:27" x14ac:dyDescent="0.15">
      <c r="A179" s="1" t="s">
        <v>108</v>
      </c>
      <c r="B179" s="70">
        <v>1</v>
      </c>
      <c r="C179" s="71">
        <f>C99-C153</f>
        <v>529.33333333333337</v>
      </c>
      <c r="D179" s="72">
        <f t="shared" ref="D179:F179" si="67">D99-D153</f>
        <v>3.3333333333333335</v>
      </c>
      <c r="E179" s="71">
        <f t="shared" si="67"/>
        <v>17.333333333333336</v>
      </c>
      <c r="F179" s="71">
        <f t="shared" si="67"/>
        <v>13.333333333333334</v>
      </c>
      <c r="G179" s="36"/>
      <c r="H179" s="73">
        <f>H99-H153</f>
        <v>325.33333333333337</v>
      </c>
      <c r="I179" s="73">
        <f t="shared" ref="I179:Z179" si="68">I99-I153</f>
        <v>3.3333333333333335</v>
      </c>
      <c r="J179" s="73">
        <f t="shared" si="68"/>
        <v>48.666666666666671</v>
      </c>
      <c r="K179" s="73">
        <f t="shared" si="68"/>
        <v>13.333333333333334</v>
      </c>
      <c r="L179" s="73"/>
      <c r="M179" s="71">
        <f t="shared" si="68"/>
        <v>50</v>
      </c>
      <c r="N179" s="71">
        <f t="shared" si="68"/>
        <v>36</v>
      </c>
      <c r="O179" s="71">
        <f t="shared" si="68"/>
        <v>8</v>
      </c>
      <c r="P179" s="71">
        <f t="shared" si="68"/>
        <v>18</v>
      </c>
      <c r="Q179" s="71"/>
      <c r="R179" s="73">
        <f t="shared" si="68"/>
        <v>50</v>
      </c>
      <c r="S179" s="73">
        <f t="shared" si="68"/>
        <v>25.333333333333336</v>
      </c>
      <c r="T179" s="73">
        <f t="shared" si="68"/>
        <v>8</v>
      </c>
      <c r="U179" s="73">
        <f t="shared" si="68"/>
        <v>25.333333333333336</v>
      </c>
      <c r="V179" s="73"/>
      <c r="W179" s="71">
        <f t="shared" si="68"/>
        <v>65.333333333333343</v>
      </c>
      <c r="X179" s="71">
        <f t="shared" si="68"/>
        <v>20</v>
      </c>
      <c r="Y179" s="71">
        <f t="shared" si="68"/>
        <v>13.333333333333334</v>
      </c>
      <c r="Z179" s="71">
        <f t="shared" si="68"/>
        <v>20</v>
      </c>
      <c r="AA179" s="36"/>
    </row>
    <row r="180" spans="1:27" x14ac:dyDescent="0.15">
      <c r="B180" s="70">
        <v>2</v>
      </c>
      <c r="C180" s="74">
        <f t="shared" ref="C180:G191" si="69">ROUNDDOWN((C$188-C$179)/($B$188-$B$179)*($B180-$B$179)+C$179,0)</f>
        <v>575</v>
      </c>
      <c r="D180" s="74">
        <f t="shared" si="69"/>
        <v>3</v>
      </c>
      <c r="E180" s="74">
        <f t="shared" si="69"/>
        <v>18</v>
      </c>
      <c r="F180" s="74">
        <f t="shared" si="69"/>
        <v>14</v>
      </c>
      <c r="G180" s="74"/>
      <c r="H180" s="75">
        <f>ROUNDDOWN((H$188-H$179)/($B$188-$B$179)*($B180-$B$179)+H$179,0)</f>
        <v>353</v>
      </c>
      <c r="I180" s="75">
        <f t="shared" ref="I180:K187" si="70">ROUNDDOWN((I$188-I$179)/($B$188-$B$179)*($B180-$B$179)+I$179,0)</f>
        <v>3</v>
      </c>
      <c r="J180" s="75">
        <f t="shared" si="70"/>
        <v>52</v>
      </c>
      <c r="K180" s="75">
        <f>ROUNDDOWN((K$188-K$179)/($B$188-$B$179)*($B180-$B$179)+K$179,0)</f>
        <v>14</v>
      </c>
      <c r="L180" s="75"/>
      <c r="M180" s="74">
        <f t="shared" ref="L180:Z187" si="71">ROUNDDOWN((M$188-M$179)/($B$188-$B$179)*($B180-$B$179)+M$179,0)</f>
        <v>54</v>
      </c>
      <c r="N180" s="74">
        <f t="shared" si="71"/>
        <v>39</v>
      </c>
      <c r="O180" s="74">
        <f t="shared" si="71"/>
        <v>8</v>
      </c>
      <c r="P180" s="74">
        <f t="shared" si="71"/>
        <v>19</v>
      </c>
      <c r="Q180" s="74"/>
      <c r="R180" s="75">
        <f t="shared" si="71"/>
        <v>54</v>
      </c>
      <c r="S180" s="75">
        <f t="shared" si="71"/>
        <v>27</v>
      </c>
      <c r="T180" s="75">
        <f t="shared" si="71"/>
        <v>8</v>
      </c>
      <c r="U180" s="75">
        <f t="shared" si="71"/>
        <v>27</v>
      </c>
      <c r="V180" s="75"/>
      <c r="W180" s="74">
        <f t="shared" si="71"/>
        <v>71</v>
      </c>
      <c r="X180" s="74">
        <f t="shared" si="71"/>
        <v>21</v>
      </c>
      <c r="Y180" s="74">
        <f t="shared" si="71"/>
        <v>14</v>
      </c>
      <c r="Z180" s="74">
        <f t="shared" si="71"/>
        <v>21</v>
      </c>
      <c r="AA180" s="36"/>
    </row>
    <row r="181" spans="1:27" x14ac:dyDescent="0.15">
      <c r="B181" s="70">
        <v>3</v>
      </c>
      <c r="C181" s="74">
        <f t="shared" si="69"/>
        <v>620</v>
      </c>
      <c r="D181" s="74">
        <f t="shared" si="69"/>
        <v>3</v>
      </c>
      <c r="E181" s="74">
        <f t="shared" si="69"/>
        <v>20</v>
      </c>
      <c r="F181" s="74">
        <f t="shared" si="69"/>
        <v>15</v>
      </c>
      <c r="G181" s="36"/>
      <c r="H181" s="75">
        <f t="shared" ref="H181:H187" si="72">ROUNDDOWN((H$188-H$179)/($B$188-$B$179)*($B181-$B$179)+H$179,0)</f>
        <v>381</v>
      </c>
      <c r="I181" s="75">
        <f t="shared" si="70"/>
        <v>3</v>
      </c>
      <c r="J181" s="75">
        <f t="shared" si="70"/>
        <v>57</v>
      </c>
      <c r="K181" s="75">
        <f t="shared" si="70"/>
        <v>15</v>
      </c>
      <c r="L181" s="37"/>
      <c r="M181" s="74">
        <f t="shared" si="71"/>
        <v>58</v>
      </c>
      <c r="N181" s="74">
        <f t="shared" si="71"/>
        <v>42</v>
      </c>
      <c r="O181" s="74">
        <f t="shared" si="71"/>
        <v>9</v>
      </c>
      <c r="P181" s="74">
        <f t="shared" si="71"/>
        <v>21</v>
      </c>
      <c r="Q181" s="74"/>
      <c r="R181" s="75">
        <f t="shared" si="71"/>
        <v>58</v>
      </c>
      <c r="S181" s="75">
        <f t="shared" si="71"/>
        <v>29</v>
      </c>
      <c r="T181" s="75">
        <f t="shared" si="71"/>
        <v>9</v>
      </c>
      <c r="U181" s="75">
        <f t="shared" si="71"/>
        <v>29</v>
      </c>
      <c r="V181" s="75"/>
      <c r="W181" s="74">
        <f t="shared" si="71"/>
        <v>76</v>
      </c>
      <c r="X181" s="74">
        <f t="shared" si="71"/>
        <v>23</v>
      </c>
      <c r="Y181" s="74">
        <f t="shared" si="71"/>
        <v>15</v>
      </c>
      <c r="Z181" s="74">
        <f t="shared" si="71"/>
        <v>23</v>
      </c>
      <c r="AA181" s="36"/>
    </row>
    <row r="182" spans="1:27" x14ac:dyDescent="0.15">
      <c r="B182" s="70">
        <v>4</v>
      </c>
      <c r="C182" s="74">
        <f t="shared" si="69"/>
        <v>666</v>
      </c>
      <c r="D182" s="74">
        <f t="shared" si="69"/>
        <v>4</v>
      </c>
      <c r="E182" s="74">
        <f t="shared" si="69"/>
        <v>21</v>
      </c>
      <c r="F182" s="74">
        <f t="shared" si="69"/>
        <v>16</v>
      </c>
      <c r="G182" s="36"/>
      <c r="H182" s="75">
        <f t="shared" si="72"/>
        <v>410</v>
      </c>
      <c r="I182" s="75">
        <f t="shared" si="70"/>
        <v>4</v>
      </c>
      <c r="J182" s="75">
        <f t="shared" si="70"/>
        <v>61</v>
      </c>
      <c r="K182" s="75">
        <f t="shared" si="70"/>
        <v>16</v>
      </c>
      <c r="L182" s="37"/>
      <c r="M182" s="74">
        <f t="shared" si="71"/>
        <v>63</v>
      </c>
      <c r="N182" s="74">
        <f t="shared" si="71"/>
        <v>45</v>
      </c>
      <c r="O182" s="74">
        <f t="shared" si="71"/>
        <v>10</v>
      </c>
      <c r="P182" s="74">
        <f t="shared" si="71"/>
        <v>22</v>
      </c>
      <c r="Q182" s="74"/>
      <c r="R182" s="75">
        <f t="shared" si="71"/>
        <v>63</v>
      </c>
      <c r="S182" s="75">
        <f t="shared" si="71"/>
        <v>31</v>
      </c>
      <c r="T182" s="75">
        <f t="shared" si="71"/>
        <v>10</v>
      </c>
      <c r="U182" s="75">
        <f t="shared" si="71"/>
        <v>31</v>
      </c>
      <c r="V182" s="75"/>
      <c r="W182" s="74">
        <f t="shared" si="71"/>
        <v>82</v>
      </c>
      <c r="X182" s="74">
        <f t="shared" si="71"/>
        <v>25</v>
      </c>
      <c r="Y182" s="74">
        <f t="shared" si="71"/>
        <v>17</v>
      </c>
      <c r="Z182" s="74">
        <f t="shared" si="71"/>
        <v>25</v>
      </c>
      <c r="AA182" s="36"/>
    </row>
    <row r="183" spans="1:27" x14ac:dyDescent="0.15">
      <c r="B183" s="70">
        <v>5</v>
      </c>
      <c r="C183" s="74">
        <f t="shared" si="69"/>
        <v>712</v>
      </c>
      <c r="D183" s="74">
        <f t="shared" si="69"/>
        <v>4</v>
      </c>
      <c r="E183" s="74">
        <f t="shared" si="69"/>
        <v>23</v>
      </c>
      <c r="F183" s="74">
        <f t="shared" si="69"/>
        <v>18</v>
      </c>
      <c r="G183" s="36"/>
      <c r="H183" s="75">
        <f t="shared" si="72"/>
        <v>438</v>
      </c>
      <c r="I183" s="75">
        <f t="shared" si="70"/>
        <v>4</v>
      </c>
      <c r="J183" s="75">
        <f t="shared" si="70"/>
        <v>65</v>
      </c>
      <c r="K183" s="75">
        <f t="shared" si="70"/>
        <v>18</v>
      </c>
      <c r="L183" s="37"/>
      <c r="M183" s="74">
        <f t="shared" si="71"/>
        <v>67</v>
      </c>
      <c r="N183" s="74">
        <f t="shared" si="71"/>
        <v>48</v>
      </c>
      <c r="O183" s="74">
        <f t="shared" si="71"/>
        <v>10</v>
      </c>
      <c r="P183" s="74">
        <f t="shared" si="71"/>
        <v>24</v>
      </c>
      <c r="Q183" s="74"/>
      <c r="R183" s="75">
        <f t="shared" si="71"/>
        <v>67</v>
      </c>
      <c r="S183" s="75">
        <f t="shared" si="71"/>
        <v>34</v>
      </c>
      <c r="T183" s="75">
        <f t="shared" si="71"/>
        <v>10</v>
      </c>
      <c r="U183" s="75">
        <f t="shared" si="71"/>
        <v>34</v>
      </c>
      <c r="V183" s="75"/>
      <c r="W183" s="74">
        <f t="shared" si="71"/>
        <v>88</v>
      </c>
      <c r="X183" s="74">
        <f t="shared" si="71"/>
        <v>26</v>
      </c>
      <c r="Y183" s="74">
        <f t="shared" si="71"/>
        <v>18</v>
      </c>
      <c r="Z183" s="74">
        <f t="shared" si="71"/>
        <v>26</v>
      </c>
      <c r="AA183" s="36"/>
    </row>
    <row r="184" spans="1:27" x14ac:dyDescent="0.15">
      <c r="B184" s="70">
        <v>6</v>
      </c>
      <c r="C184" s="74">
        <f t="shared" si="69"/>
        <v>758</v>
      </c>
      <c r="D184" s="74">
        <f t="shared" si="69"/>
        <v>4</v>
      </c>
      <c r="E184" s="74">
        <f t="shared" si="69"/>
        <v>24</v>
      </c>
      <c r="F184" s="74">
        <f t="shared" si="69"/>
        <v>19</v>
      </c>
      <c r="G184" s="36"/>
      <c r="H184" s="75">
        <f t="shared" si="72"/>
        <v>466</v>
      </c>
      <c r="I184" s="75">
        <f t="shared" si="70"/>
        <v>4</v>
      </c>
      <c r="J184" s="75">
        <f t="shared" si="70"/>
        <v>69</v>
      </c>
      <c r="K184" s="75">
        <f t="shared" si="70"/>
        <v>19</v>
      </c>
      <c r="L184" s="37"/>
      <c r="M184" s="74">
        <f t="shared" si="71"/>
        <v>71</v>
      </c>
      <c r="N184" s="74">
        <f t="shared" si="71"/>
        <v>51</v>
      </c>
      <c r="O184" s="74">
        <f t="shared" si="71"/>
        <v>11</v>
      </c>
      <c r="P184" s="74">
        <f t="shared" si="71"/>
        <v>25</v>
      </c>
      <c r="Q184" s="74"/>
      <c r="R184" s="75">
        <f t="shared" si="71"/>
        <v>71</v>
      </c>
      <c r="S184" s="75">
        <f t="shared" si="71"/>
        <v>36</v>
      </c>
      <c r="T184" s="75">
        <f t="shared" si="71"/>
        <v>11</v>
      </c>
      <c r="U184" s="75">
        <f t="shared" si="71"/>
        <v>36</v>
      </c>
      <c r="V184" s="75"/>
      <c r="W184" s="74">
        <f t="shared" si="71"/>
        <v>93</v>
      </c>
      <c r="X184" s="74">
        <f t="shared" si="71"/>
        <v>28</v>
      </c>
      <c r="Y184" s="74">
        <f t="shared" si="71"/>
        <v>19</v>
      </c>
      <c r="Z184" s="74">
        <f t="shared" si="71"/>
        <v>28</v>
      </c>
      <c r="AA184" s="36"/>
    </row>
    <row r="185" spans="1:27" x14ac:dyDescent="0.15">
      <c r="B185" s="70">
        <v>7</v>
      </c>
      <c r="C185" s="74">
        <f t="shared" si="69"/>
        <v>804</v>
      </c>
      <c r="D185" s="74">
        <f t="shared" si="69"/>
        <v>4</v>
      </c>
      <c r="E185" s="74">
        <f t="shared" si="69"/>
        <v>26</v>
      </c>
      <c r="F185" s="74">
        <f t="shared" si="69"/>
        <v>20</v>
      </c>
      <c r="G185" s="36"/>
      <c r="H185" s="75">
        <f t="shared" si="72"/>
        <v>494</v>
      </c>
      <c r="I185" s="75">
        <f t="shared" si="70"/>
        <v>4</v>
      </c>
      <c r="J185" s="75">
        <f t="shared" si="70"/>
        <v>74</v>
      </c>
      <c r="K185" s="75">
        <f t="shared" si="70"/>
        <v>20</v>
      </c>
      <c r="L185" s="37"/>
      <c r="M185" s="74">
        <f t="shared" si="71"/>
        <v>76</v>
      </c>
      <c r="N185" s="74">
        <f t="shared" si="71"/>
        <v>55</v>
      </c>
      <c r="O185" s="74">
        <f t="shared" si="71"/>
        <v>12</v>
      </c>
      <c r="P185" s="74">
        <f t="shared" si="71"/>
        <v>27</v>
      </c>
      <c r="Q185" s="74"/>
      <c r="R185" s="75">
        <f t="shared" si="71"/>
        <v>76</v>
      </c>
      <c r="S185" s="75">
        <f t="shared" si="71"/>
        <v>38</v>
      </c>
      <c r="T185" s="75">
        <f t="shared" si="71"/>
        <v>12</v>
      </c>
      <c r="U185" s="75">
        <f t="shared" si="71"/>
        <v>38</v>
      </c>
      <c r="V185" s="75"/>
      <c r="W185" s="74">
        <f t="shared" si="71"/>
        <v>99</v>
      </c>
      <c r="X185" s="74">
        <f t="shared" si="71"/>
        <v>30</v>
      </c>
      <c r="Y185" s="74">
        <f t="shared" si="71"/>
        <v>20</v>
      </c>
      <c r="Z185" s="74">
        <f t="shared" si="71"/>
        <v>30</v>
      </c>
      <c r="AA185" s="36"/>
    </row>
    <row r="186" spans="1:27" x14ac:dyDescent="0.15">
      <c r="B186" s="70">
        <v>8</v>
      </c>
      <c r="C186" s="74">
        <f t="shared" si="69"/>
        <v>850</v>
      </c>
      <c r="D186" s="74">
        <f t="shared" si="69"/>
        <v>5</v>
      </c>
      <c r="E186" s="74">
        <f t="shared" si="69"/>
        <v>27</v>
      </c>
      <c r="F186" s="74">
        <f t="shared" si="69"/>
        <v>21</v>
      </c>
      <c r="G186" s="36"/>
      <c r="H186" s="75">
        <f t="shared" si="72"/>
        <v>522</v>
      </c>
      <c r="I186" s="75">
        <f t="shared" si="70"/>
        <v>5</v>
      </c>
      <c r="J186" s="75">
        <f t="shared" si="70"/>
        <v>78</v>
      </c>
      <c r="K186" s="75">
        <f t="shared" si="70"/>
        <v>21</v>
      </c>
      <c r="L186" s="37"/>
      <c r="M186" s="74">
        <f t="shared" si="71"/>
        <v>80</v>
      </c>
      <c r="N186" s="74">
        <f t="shared" si="71"/>
        <v>58</v>
      </c>
      <c r="O186" s="74">
        <f t="shared" si="71"/>
        <v>12</v>
      </c>
      <c r="P186" s="74">
        <f t="shared" si="71"/>
        <v>28</v>
      </c>
      <c r="Q186" s="74"/>
      <c r="R186" s="75">
        <f t="shared" si="71"/>
        <v>80</v>
      </c>
      <c r="S186" s="75">
        <f t="shared" si="71"/>
        <v>40</v>
      </c>
      <c r="T186" s="75">
        <f t="shared" si="71"/>
        <v>12</v>
      </c>
      <c r="U186" s="75">
        <f t="shared" si="71"/>
        <v>40</v>
      </c>
      <c r="V186" s="75"/>
      <c r="W186" s="74">
        <f t="shared" si="71"/>
        <v>105</v>
      </c>
      <c r="X186" s="74">
        <f t="shared" si="71"/>
        <v>32</v>
      </c>
      <c r="Y186" s="74">
        <f t="shared" si="71"/>
        <v>22</v>
      </c>
      <c r="Z186" s="74">
        <f t="shared" si="71"/>
        <v>32</v>
      </c>
      <c r="AA186" s="36"/>
    </row>
    <row r="187" spans="1:27" x14ac:dyDescent="0.15">
      <c r="B187" s="70">
        <v>9</v>
      </c>
      <c r="C187" s="74">
        <f t="shared" si="69"/>
        <v>895</v>
      </c>
      <c r="D187" s="74">
        <f t="shared" si="69"/>
        <v>5</v>
      </c>
      <c r="E187" s="74">
        <f t="shared" si="69"/>
        <v>29</v>
      </c>
      <c r="F187" s="74">
        <f t="shared" si="69"/>
        <v>22</v>
      </c>
      <c r="G187" s="74"/>
      <c r="H187" s="75">
        <f t="shared" si="72"/>
        <v>551</v>
      </c>
      <c r="I187" s="75">
        <f t="shared" si="70"/>
        <v>5</v>
      </c>
      <c r="J187" s="75">
        <f t="shared" si="70"/>
        <v>82</v>
      </c>
      <c r="K187" s="75">
        <f t="shared" si="70"/>
        <v>22</v>
      </c>
      <c r="L187" s="37"/>
      <c r="M187" s="74">
        <f t="shared" si="71"/>
        <v>84</v>
      </c>
      <c r="N187" s="74">
        <f t="shared" si="71"/>
        <v>61</v>
      </c>
      <c r="O187" s="74">
        <f t="shared" si="71"/>
        <v>13</v>
      </c>
      <c r="P187" s="74">
        <f t="shared" si="71"/>
        <v>30</v>
      </c>
      <c r="Q187" s="74"/>
      <c r="R187" s="75">
        <f t="shared" si="71"/>
        <v>84</v>
      </c>
      <c r="S187" s="75">
        <f t="shared" si="71"/>
        <v>42</v>
      </c>
      <c r="T187" s="75">
        <f t="shared" si="71"/>
        <v>13</v>
      </c>
      <c r="U187" s="75">
        <f t="shared" si="71"/>
        <v>42</v>
      </c>
      <c r="V187" s="75"/>
      <c r="W187" s="74">
        <f t="shared" si="71"/>
        <v>110</v>
      </c>
      <c r="X187" s="74">
        <f t="shared" si="71"/>
        <v>33</v>
      </c>
      <c r="Y187" s="74">
        <f t="shared" si="71"/>
        <v>23</v>
      </c>
      <c r="Z187" s="74">
        <f t="shared" si="71"/>
        <v>33</v>
      </c>
      <c r="AA187" s="36"/>
    </row>
    <row r="188" spans="1:27" x14ac:dyDescent="0.15">
      <c r="A188" s="1" t="s">
        <v>109</v>
      </c>
      <c r="B188" s="70">
        <v>10</v>
      </c>
      <c r="C188" s="71">
        <f>C108-C154</f>
        <v>941.71428571428578</v>
      </c>
      <c r="D188" s="72">
        <f>D108-D154</f>
        <v>5.7142857142857144</v>
      </c>
      <c r="E188" s="71">
        <f t="shared" ref="E188:Z188" si="73">E108-E154</f>
        <v>30.857142857142858</v>
      </c>
      <c r="F188" s="71">
        <f t="shared" si="73"/>
        <v>24</v>
      </c>
      <c r="G188" s="71"/>
      <c r="H188" s="76">
        <f>H108-H154</f>
        <v>579.42857142857144</v>
      </c>
      <c r="I188" s="73">
        <f t="shared" si="73"/>
        <v>5.7142857142857144</v>
      </c>
      <c r="J188" s="73">
        <f t="shared" si="73"/>
        <v>86.857142857142861</v>
      </c>
      <c r="K188" s="73">
        <f t="shared" si="73"/>
        <v>24</v>
      </c>
      <c r="L188" s="76"/>
      <c r="M188" s="71">
        <f t="shared" si="73"/>
        <v>89.142857142857153</v>
      </c>
      <c r="N188" s="71">
        <f t="shared" si="73"/>
        <v>64.571428571428584</v>
      </c>
      <c r="O188" s="71">
        <f t="shared" si="73"/>
        <v>14.285714285714286</v>
      </c>
      <c r="P188" s="72">
        <f t="shared" si="73"/>
        <v>32</v>
      </c>
      <c r="Q188" s="71"/>
      <c r="R188" s="73">
        <f t="shared" si="73"/>
        <v>89.142857142857153</v>
      </c>
      <c r="S188" s="73">
        <f t="shared" si="73"/>
        <v>45.142857142857146</v>
      </c>
      <c r="T188" s="76">
        <f t="shared" si="73"/>
        <v>14.285714285714286</v>
      </c>
      <c r="U188" s="73">
        <f t="shared" si="73"/>
        <v>45.142857142857146</v>
      </c>
      <c r="V188" s="73"/>
      <c r="W188" s="71">
        <f t="shared" si="73"/>
        <v>116.57142857142857</v>
      </c>
      <c r="X188" s="72">
        <f t="shared" si="73"/>
        <v>35.428571428571431</v>
      </c>
      <c r="Y188" s="71">
        <f t="shared" si="73"/>
        <v>24.571428571428573</v>
      </c>
      <c r="Z188" s="71">
        <f t="shared" si="73"/>
        <v>35.428571428571431</v>
      </c>
      <c r="AA188" s="36"/>
    </row>
    <row r="189" spans="1:27" x14ac:dyDescent="0.15">
      <c r="B189" s="70">
        <v>11</v>
      </c>
      <c r="C189" s="36">
        <f t="shared" ref="C189:Z189" si="74">ROUNDDOWN((C188+C190)/2,0)</f>
        <v>1012</v>
      </c>
      <c r="D189" s="36">
        <f t="shared" si="74"/>
        <v>6</v>
      </c>
      <c r="E189" s="36">
        <f t="shared" si="74"/>
        <v>33</v>
      </c>
      <c r="F189" s="36">
        <f t="shared" si="74"/>
        <v>25</v>
      </c>
      <c r="G189" s="36"/>
      <c r="H189" s="37">
        <f t="shared" si="74"/>
        <v>623</v>
      </c>
      <c r="I189" s="37">
        <f t="shared" si="74"/>
        <v>6</v>
      </c>
      <c r="J189" s="37">
        <f t="shared" si="74"/>
        <v>93</v>
      </c>
      <c r="K189" s="37">
        <f t="shared" si="74"/>
        <v>25</v>
      </c>
      <c r="L189" s="37"/>
      <c r="M189" s="36">
        <f t="shared" si="74"/>
        <v>95</v>
      </c>
      <c r="N189" s="36">
        <f t="shared" si="74"/>
        <v>69</v>
      </c>
      <c r="O189" s="36">
        <f t="shared" si="74"/>
        <v>15</v>
      </c>
      <c r="P189" s="36">
        <f t="shared" si="74"/>
        <v>34</v>
      </c>
      <c r="Q189" s="36"/>
      <c r="R189" s="37">
        <f t="shared" si="74"/>
        <v>95</v>
      </c>
      <c r="S189" s="37">
        <f t="shared" si="74"/>
        <v>48</v>
      </c>
      <c r="T189" s="37">
        <f t="shared" si="74"/>
        <v>15</v>
      </c>
      <c r="U189" s="37">
        <f t="shared" si="74"/>
        <v>48</v>
      </c>
      <c r="V189" s="37"/>
      <c r="W189" s="36">
        <f t="shared" si="74"/>
        <v>125</v>
      </c>
      <c r="X189" s="36">
        <f t="shared" si="74"/>
        <v>38</v>
      </c>
      <c r="Y189" s="36">
        <f t="shared" si="74"/>
        <v>26</v>
      </c>
      <c r="Z189" s="36">
        <f t="shared" si="74"/>
        <v>38</v>
      </c>
      <c r="AA189" s="36"/>
    </row>
    <row r="190" spans="1:27" x14ac:dyDescent="0.15">
      <c r="A190" s="1" t="s">
        <v>110</v>
      </c>
      <c r="B190" s="70">
        <v>12</v>
      </c>
      <c r="C190" s="71">
        <f t="shared" ref="C190:Z190" si="75">C110-C157</f>
        <v>1084.1958041958042</v>
      </c>
      <c r="D190" s="71">
        <f t="shared" si="75"/>
        <v>6.7132867132867133</v>
      </c>
      <c r="E190" s="71">
        <f t="shared" si="75"/>
        <v>35.8041958041958</v>
      </c>
      <c r="F190" s="71">
        <f t="shared" si="75"/>
        <v>27.97202797202797</v>
      </c>
      <c r="G190" s="71"/>
      <c r="H190" s="73">
        <f t="shared" si="75"/>
        <v>667.41258741258741</v>
      </c>
      <c r="I190" s="73">
        <f t="shared" si="75"/>
        <v>6.7132867132867133</v>
      </c>
      <c r="J190" s="73">
        <f t="shared" si="75"/>
        <v>99.580419580419573</v>
      </c>
      <c r="K190" s="73">
        <f t="shared" si="75"/>
        <v>27.97202797202797</v>
      </c>
      <c r="L190" s="73"/>
      <c r="M190" s="71">
        <f t="shared" si="75"/>
        <v>102.37762237762237</v>
      </c>
      <c r="N190" s="71">
        <f t="shared" si="75"/>
        <v>73.84615384615384</v>
      </c>
      <c r="O190" s="71">
        <f t="shared" si="75"/>
        <v>16.223776223776223</v>
      </c>
      <c r="P190" s="71">
        <f t="shared" si="75"/>
        <v>36.92307692307692</v>
      </c>
      <c r="Q190" s="71"/>
      <c r="R190" s="73">
        <f t="shared" si="75"/>
        <v>102.37762237762237</v>
      </c>
      <c r="S190" s="73">
        <f t="shared" si="75"/>
        <v>52.587412587412587</v>
      </c>
      <c r="T190" s="73">
        <f t="shared" si="75"/>
        <v>16.223776223776223</v>
      </c>
      <c r="U190" s="73">
        <f t="shared" si="75"/>
        <v>52.587412587412587</v>
      </c>
      <c r="V190" s="73"/>
      <c r="W190" s="71">
        <f t="shared" si="75"/>
        <v>134.26573426573427</v>
      </c>
      <c r="X190" s="71">
        <f t="shared" si="75"/>
        <v>40.83916083916084</v>
      </c>
      <c r="Y190" s="71">
        <f t="shared" si="75"/>
        <v>28.53146853146853</v>
      </c>
      <c r="Z190" s="71">
        <f t="shared" si="75"/>
        <v>40.83916083916084</v>
      </c>
      <c r="AA190" s="36"/>
    </row>
    <row r="191" spans="1:27" x14ac:dyDescent="0.15">
      <c r="B191" s="70">
        <v>13</v>
      </c>
      <c r="C191" s="74">
        <f t="shared" ref="C191:R197" si="76">ROUNDDOWN((C$198-C$190)/($B$198-$B$190)*($B191-$B$190)+C$190,0)</f>
        <v>1161</v>
      </c>
      <c r="D191" s="74">
        <f t="shared" si="76"/>
        <v>7</v>
      </c>
      <c r="E191" s="74">
        <f t="shared" si="76"/>
        <v>38</v>
      </c>
      <c r="F191" s="74">
        <f>ROUNDDOWN((F$198-F$190)/($B$198-$B$190)*($B191-$B$190)+F$190,0)</f>
        <v>29</v>
      </c>
      <c r="G191" s="74"/>
      <c r="H191" s="75">
        <f t="shared" si="76"/>
        <v>714</v>
      </c>
      <c r="I191" s="75">
        <f t="shared" si="76"/>
        <v>7</v>
      </c>
      <c r="J191" s="75">
        <f t="shared" si="76"/>
        <v>106</v>
      </c>
      <c r="K191" s="75">
        <f t="shared" si="76"/>
        <v>29</v>
      </c>
      <c r="L191" s="75"/>
      <c r="M191" s="74">
        <f t="shared" si="76"/>
        <v>109</v>
      </c>
      <c r="N191" s="74">
        <f t="shared" si="76"/>
        <v>79</v>
      </c>
      <c r="O191" s="74">
        <f t="shared" si="76"/>
        <v>17</v>
      </c>
      <c r="P191" s="74">
        <f t="shared" si="76"/>
        <v>39</v>
      </c>
      <c r="Q191" s="74"/>
      <c r="R191" s="75">
        <f t="shared" si="76"/>
        <v>109</v>
      </c>
      <c r="S191" s="75">
        <f t="shared" ref="G191:Z197" si="77">ROUNDDOWN((S$198-S$190)/($B$198-$B$190)*($B191-$B$190)+S$190,0)</f>
        <v>56</v>
      </c>
      <c r="T191" s="75">
        <f t="shared" si="77"/>
        <v>17</v>
      </c>
      <c r="U191" s="75">
        <f t="shared" si="77"/>
        <v>56</v>
      </c>
      <c r="V191" s="75"/>
      <c r="W191" s="74">
        <f t="shared" si="77"/>
        <v>143</v>
      </c>
      <c r="X191" s="74">
        <f t="shared" si="77"/>
        <v>43</v>
      </c>
      <c r="Y191" s="74">
        <f t="shared" si="77"/>
        <v>30</v>
      </c>
      <c r="Z191" s="74">
        <f t="shared" si="77"/>
        <v>43</v>
      </c>
      <c r="AA191" s="36"/>
    </row>
    <row r="192" spans="1:27" x14ac:dyDescent="0.15">
      <c r="B192" s="70">
        <v>14</v>
      </c>
      <c r="C192" s="74">
        <f t="shared" si="76"/>
        <v>1238</v>
      </c>
      <c r="D192" s="74">
        <f t="shared" si="76"/>
        <v>7</v>
      </c>
      <c r="E192" s="74">
        <f t="shared" si="76"/>
        <v>40</v>
      </c>
      <c r="F192" s="74">
        <f t="shared" si="76"/>
        <v>31</v>
      </c>
      <c r="G192" s="74"/>
      <c r="H192" s="75">
        <f t="shared" si="77"/>
        <v>762</v>
      </c>
      <c r="I192" s="75">
        <f t="shared" si="77"/>
        <v>7</v>
      </c>
      <c r="J192" s="75">
        <f t="shared" si="77"/>
        <v>113</v>
      </c>
      <c r="K192" s="75">
        <f t="shared" si="77"/>
        <v>31</v>
      </c>
      <c r="L192" s="75"/>
      <c r="M192" s="74">
        <f t="shared" si="77"/>
        <v>117</v>
      </c>
      <c r="N192" s="74">
        <f t="shared" si="77"/>
        <v>84</v>
      </c>
      <c r="O192" s="74">
        <f t="shared" si="77"/>
        <v>18</v>
      </c>
      <c r="P192" s="74">
        <f t="shared" si="77"/>
        <v>42</v>
      </c>
      <c r="Q192" s="74"/>
      <c r="R192" s="75">
        <f t="shared" si="77"/>
        <v>117</v>
      </c>
      <c r="S192" s="75">
        <f t="shared" si="77"/>
        <v>59</v>
      </c>
      <c r="T192" s="75">
        <f t="shared" si="77"/>
        <v>18</v>
      </c>
      <c r="U192" s="75">
        <f t="shared" si="77"/>
        <v>59</v>
      </c>
      <c r="V192" s="75"/>
      <c r="W192" s="74">
        <f t="shared" si="77"/>
        <v>153</v>
      </c>
      <c r="X192" s="74">
        <f t="shared" si="77"/>
        <v>46</v>
      </c>
      <c r="Y192" s="74">
        <f t="shared" si="77"/>
        <v>32</v>
      </c>
      <c r="Z192" s="74">
        <f t="shared" si="77"/>
        <v>46</v>
      </c>
      <c r="AA192" s="36"/>
    </row>
    <row r="193" spans="1:27" x14ac:dyDescent="0.15">
      <c r="B193" s="70">
        <v>15</v>
      </c>
      <c r="C193" s="74">
        <f t="shared" si="76"/>
        <v>1315</v>
      </c>
      <c r="D193" s="74">
        <f t="shared" si="76"/>
        <v>8</v>
      </c>
      <c r="E193" s="74">
        <f t="shared" si="76"/>
        <v>43</v>
      </c>
      <c r="F193" s="74">
        <f t="shared" si="76"/>
        <v>33</v>
      </c>
      <c r="G193" s="74"/>
      <c r="H193" s="75">
        <f t="shared" si="77"/>
        <v>809</v>
      </c>
      <c r="I193" s="75">
        <f t="shared" si="77"/>
        <v>8</v>
      </c>
      <c r="J193" s="75">
        <f t="shared" si="77"/>
        <v>121</v>
      </c>
      <c r="K193" s="75">
        <f t="shared" si="77"/>
        <v>33</v>
      </c>
      <c r="L193" s="75"/>
      <c r="M193" s="74">
        <f t="shared" si="77"/>
        <v>124</v>
      </c>
      <c r="N193" s="74">
        <f t="shared" si="77"/>
        <v>89</v>
      </c>
      <c r="O193" s="74">
        <f t="shared" si="77"/>
        <v>19</v>
      </c>
      <c r="P193" s="74">
        <f t="shared" si="77"/>
        <v>44</v>
      </c>
      <c r="Q193" s="74"/>
      <c r="R193" s="75">
        <f t="shared" si="77"/>
        <v>124</v>
      </c>
      <c r="S193" s="75">
        <f t="shared" si="77"/>
        <v>63</v>
      </c>
      <c r="T193" s="75">
        <f t="shared" si="77"/>
        <v>19</v>
      </c>
      <c r="U193" s="75">
        <f t="shared" si="77"/>
        <v>63</v>
      </c>
      <c r="V193" s="75"/>
      <c r="W193" s="74">
        <f t="shared" si="77"/>
        <v>162</v>
      </c>
      <c r="X193" s="74">
        <f t="shared" si="77"/>
        <v>49</v>
      </c>
      <c r="Y193" s="74">
        <f t="shared" si="77"/>
        <v>34</v>
      </c>
      <c r="Z193" s="74">
        <f t="shared" si="77"/>
        <v>49</v>
      </c>
      <c r="AA193" s="36"/>
    </row>
    <row r="194" spans="1:27" x14ac:dyDescent="0.15">
      <c r="B194" s="70">
        <v>16</v>
      </c>
      <c r="C194" s="74">
        <f t="shared" si="76"/>
        <v>1392</v>
      </c>
      <c r="D194" s="74">
        <f t="shared" si="76"/>
        <v>8</v>
      </c>
      <c r="E194" s="74">
        <f t="shared" si="76"/>
        <v>45</v>
      </c>
      <c r="F194" s="74">
        <f t="shared" si="76"/>
        <v>35</v>
      </c>
      <c r="G194" s="74"/>
      <c r="H194" s="75">
        <f t="shared" si="77"/>
        <v>856</v>
      </c>
      <c r="I194" s="75">
        <f t="shared" si="77"/>
        <v>8</v>
      </c>
      <c r="J194" s="75">
        <f t="shared" si="77"/>
        <v>128</v>
      </c>
      <c r="K194" s="75">
        <f t="shared" si="77"/>
        <v>35</v>
      </c>
      <c r="L194" s="75"/>
      <c r="M194" s="74">
        <f t="shared" si="77"/>
        <v>131</v>
      </c>
      <c r="N194" s="74">
        <f t="shared" si="77"/>
        <v>95</v>
      </c>
      <c r="O194" s="74">
        <f t="shared" si="77"/>
        <v>21</v>
      </c>
      <c r="P194" s="74">
        <f t="shared" si="77"/>
        <v>47</v>
      </c>
      <c r="Q194" s="74"/>
      <c r="R194" s="75">
        <f t="shared" si="77"/>
        <v>131</v>
      </c>
      <c r="S194" s="75">
        <f t="shared" si="77"/>
        <v>67</v>
      </c>
      <c r="T194" s="75">
        <f t="shared" si="77"/>
        <v>21</v>
      </c>
      <c r="U194" s="75">
        <f t="shared" si="77"/>
        <v>67</v>
      </c>
      <c r="V194" s="75"/>
      <c r="W194" s="74">
        <f t="shared" si="77"/>
        <v>172</v>
      </c>
      <c r="X194" s="74">
        <f t="shared" si="77"/>
        <v>52</v>
      </c>
      <c r="Y194" s="74">
        <f t="shared" si="77"/>
        <v>36</v>
      </c>
      <c r="Z194" s="74">
        <f t="shared" si="77"/>
        <v>52</v>
      </c>
      <c r="AA194" s="36"/>
    </row>
    <row r="195" spans="1:27" x14ac:dyDescent="0.15">
      <c r="B195" s="70">
        <v>17</v>
      </c>
      <c r="C195" s="74">
        <f t="shared" si="76"/>
        <v>1469</v>
      </c>
      <c r="D195" s="74">
        <f t="shared" si="76"/>
        <v>9</v>
      </c>
      <c r="E195" s="74">
        <f t="shared" si="76"/>
        <v>48</v>
      </c>
      <c r="F195" s="74">
        <f t="shared" si="76"/>
        <v>37</v>
      </c>
      <c r="G195" s="74"/>
      <c r="H195" s="75">
        <f t="shared" si="77"/>
        <v>904</v>
      </c>
      <c r="I195" s="75">
        <f t="shared" si="77"/>
        <v>9</v>
      </c>
      <c r="J195" s="75">
        <f t="shared" si="77"/>
        <v>135</v>
      </c>
      <c r="K195" s="75">
        <f t="shared" si="77"/>
        <v>37</v>
      </c>
      <c r="L195" s="75"/>
      <c r="M195" s="74">
        <f t="shared" si="77"/>
        <v>138</v>
      </c>
      <c r="N195" s="74">
        <f t="shared" si="77"/>
        <v>100</v>
      </c>
      <c r="O195" s="74">
        <f t="shared" si="77"/>
        <v>22</v>
      </c>
      <c r="P195" s="74">
        <f t="shared" si="77"/>
        <v>50</v>
      </c>
      <c r="Q195" s="74"/>
      <c r="R195" s="75">
        <f t="shared" si="77"/>
        <v>138</v>
      </c>
      <c r="S195" s="75">
        <f t="shared" si="77"/>
        <v>71</v>
      </c>
      <c r="T195" s="75">
        <f t="shared" si="77"/>
        <v>22</v>
      </c>
      <c r="U195" s="75">
        <f t="shared" si="77"/>
        <v>71</v>
      </c>
      <c r="V195" s="75"/>
      <c r="W195" s="74">
        <f t="shared" si="77"/>
        <v>182</v>
      </c>
      <c r="X195" s="74">
        <f t="shared" si="77"/>
        <v>55</v>
      </c>
      <c r="Y195" s="74">
        <f t="shared" si="77"/>
        <v>38</v>
      </c>
      <c r="Z195" s="74">
        <f t="shared" si="77"/>
        <v>55</v>
      </c>
      <c r="AA195" s="36"/>
    </row>
    <row r="196" spans="1:27" x14ac:dyDescent="0.15">
      <c r="B196" s="70">
        <v>18</v>
      </c>
      <c r="C196" s="74">
        <f t="shared" si="76"/>
        <v>1546</v>
      </c>
      <c r="D196" s="74">
        <f t="shared" si="76"/>
        <v>9</v>
      </c>
      <c r="E196" s="74">
        <f t="shared" si="76"/>
        <v>50</v>
      </c>
      <c r="F196" s="74">
        <f t="shared" si="76"/>
        <v>40</v>
      </c>
      <c r="G196" s="74"/>
      <c r="H196" s="75">
        <f t="shared" si="77"/>
        <v>951</v>
      </c>
      <c r="I196" s="75">
        <f t="shared" si="77"/>
        <v>9</v>
      </c>
      <c r="J196" s="75">
        <f t="shared" si="77"/>
        <v>142</v>
      </c>
      <c r="K196" s="75">
        <f t="shared" si="77"/>
        <v>40</v>
      </c>
      <c r="L196" s="75"/>
      <c r="M196" s="74">
        <f t="shared" si="77"/>
        <v>146</v>
      </c>
      <c r="N196" s="74">
        <f t="shared" si="77"/>
        <v>105</v>
      </c>
      <c r="O196" s="74">
        <f t="shared" si="77"/>
        <v>23</v>
      </c>
      <c r="P196" s="74">
        <f t="shared" si="77"/>
        <v>52</v>
      </c>
      <c r="Q196" s="74"/>
      <c r="R196" s="75">
        <f t="shared" si="77"/>
        <v>146</v>
      </c>
      <c r="S196" s="75">
        <f t="shared" si="77"/>
        <v>74</v>
      </c>
      <c r="T196" s="75">
        <f t="shared" si="77"/>
        <v>23</v>
      </c>
      <c r="U196" s="75">
        <f t="shared" si="77"/>
        <v>74</v>
      </c>
      <c r="V196" s="75"/>
      <c r="W196" s="74">
        <f t="shared" si="77"/>
        <v>191</v>
      </c>
      <c r="X196" s="74">
        <f t="shared" si="77"/>
        <v>58</v>
      </c>
      <c r="Y196" s="74">
        <f t="shared" si="77"/>
        <v>40</v>
      </c>
      <c r="Z196" s="74">
        <f t="shared" si="77"/>
        <v>58</v>
      </c>
      <c r="AA196" s="36"/>
    </row>
    <row r="197" spans="1:27" x14ac:dyDescent="0.15">
      <c r="B197" s="70">
        <v>19</v>
      </c>
      <c r="C197" s="74">
        <f t="shared" si="76"/>
        <v>1623</v>
      </c>
      <c r="D197" s="74">
        <f t="shared" si="76"/>
        <v>10</v>
      </c>
      <c r="E197" s="74">
        <f t="shared" si="76"/>
        <v>53</v>
      </c>
      <c r="F197" s="74">
        <f t="shared" si="76"/>
        <v>42</v>
      </c>
      <c r="G197" s="74"/>
      <c r="H197" s="75">
        <f t="shared" si="77"/>
        <v>998</v>
      </c>
      <c r="I197" s="75">
        <f t="shared" si="77"/>
        <v>10</v>
      </c>
      <c r="J197" s="75">
        <f t="shared" si="77"/>
        <v>149</v>
      </c>
      <c r="K197" s="75">
        <f t="shared" si="77"/>
        <v>42</v>
      </c>
      <c r="L197" s="75"/>
      <c r="M197" s="74">
        <f t="shared" si="77"/>
        <v>153</v>
      </c>
      <c r="N197" s="74">
        <f t="shared" si="77"/>
        <v>111</v>
      </c>
      <c r="O197" s="74">
        <f t="shared" si="77"/>
        <v>24</v>
      </c>
      <c r="P197" s="74">
        <f t="shared" si="77"/>
        <v>55</v>
      </c>
      <c r="Q197" s="74"/>
      <c r="R197" s="75">
        <f t="shared" si="77"/>
        <v>153</v>
      </c>
      <c r="S197" s="75">
        <f t="shared" si="77"/>
        <v>78</v>
      </c>
      <c r="T197" s="75">
        <f t="shared" si="77"/>
        <v>24</v>
      </c>
      <c r="U197" s="75">
        <f t="shared" si="77"/>
        <v>78</v>
      </c>
      <c r="V197" s="75"/>
      <c r="W197" s="74">
        <f t="shared" si="77"/>
        <v>201</v>
      </c>
      <c r="X197" s="74">
        <f t="shared" si="77"/>
        <v>61</v>
      </c>
      <c r="Y197" s="74">
        <f t="shared" si="77"/>
        <v>42</v>
      </c>
      <c r="Z197" s="74">
        <f t="shared" si="77"/>
        <v>61</v>
      </c>
      <c r="AA197" s="36"/>
    </row>
    <row r="198" spans="1:27" x14ac:dyDescent="0.15">
      <c r="A198" s="1" t="s">
        <v>111</v>
      </c>
      <c r="B198" s="70">
        <v>20</v>
      </c>
      <c r="C198" s="71">
        <f>C118-C158</f>
        <v>1700.401146131805</v>
      </c>
      <c r="D198" s="71">
        <f>D118-D158</f>
        <v>10.544412607449857</v>
      </c>
      <c r="E198" s="71">
        <f t="shared" ref="E198:Z198" si="78">E118-E158</f>
        <v>55.931232091690546</v>
      </c>
      <c r="F198" s="71">
        <f t="shared" si="78"/>
        <v>44.011461318051573</v>
      </c>
      <c r="G198" s="71"/>
      <c r="H198" s="73">
        <f t="shared" si="78"/>
        <v>1046.189111747851</v>
      </c>
      <c r="I198" s="73">
        <f t="shared" si="78"/>
        <v>10.544412607449857</v>
      </c>
      <c r="J198" s="73">
        <f t="shared" si="78"/>
        <v>156.79083094555872</v>
      </c>
      <c r="K198" s="73">
        <f t="shared" si="78"/>
        <v>44.011461318051573</v>
      </c>
      <c r="L198" s="73"/>
      <c r="M198" s="71">
        <f t="shared" si="78"/>
        <v>160.91690544412606</v>
      </c>
      <c r="N198" s="71">
        <f t="shared" si="78"/>
        <v>116.44699140401144</v>
      </c>
      <c r="O198" s="71">
        <f t="shared" si="78"/>
        <v>26.131805157593121</v>
      </c>
      <c r="P198" s="71">
        <f t="shared" si="78"/>
        <v>58.223495702005721</v>
      </c>
      <c r="Q198" s="71"/>
      <c r="R198" s="73">
        <f t="shared" si="78"/>
        <v>160.91690544412606</v>
      </c>
      <c r="S198" s="73">
        <f t="shared" si="78"/>
        <v>82.063037249283667</v>
      </c>
      <c r="T198" s="73">
        <f t="shared" si="78"/>
        <v>26.131805157593121</v>
      </c>
      <c r="U198" s="73">
        <f t="shared" si="78"/>
        <v>82.063037249283667</v>
      </c>
      <c r="V198" s="73"/>
      <c r="W198" s="71">
        <f t="shared" si="78"/>
        <v>210.88825214899711</v>
      </c>
      <c r="X198" s="71">
        <f t="shared" si="78"/>
        <v>64.641833810888244</v>
      </c>
      <c r="Y198" s="71">
        <f t="shared" si="78"/>
        <v>44.46991404011461</v>
      </c>
      <c r="Z198" s="71">
        <f t="shared" si="78"/>
        <v>64.641833810888244</v>
      </c>
      <c r="AA198" s="36"/>
    </row>
    <row r="199" spans="1:27" x14ac:dyDescent="0.15">
      <c r="B199" s="70">
        <v>21</v>
      </c>
      <c r="C199" s="74">
        <f t="shared" ref="C199:R202" si="79">ROUNDDOWN((C$203-C$198)/($B$203-$B$198)*($B199-$B$198)+C$198,0)</f>
        <v>1856</v>
      </c>
      <c r="D199" s="74">
        <f t="shared" si="79"/>
        <v>11</v>
      </c>
      <c r="E199" s="74">
        <f t="shared" si="79"/>
        <v>61</v>
      </c>
      <c r="F199" s="74">
        <f>ROUNDDOWN((F$203-F$198)/($B$203-$B$198)*($B199-$B$198)+F$198,0)</f>
        <v>48</v>
      </c>
      <c r="G199" s="74"/>
      <c r="H199" s="75">
        <f t="shared" si="79"/>
        <v>1142</v>
      </c>
      <c r="I199" s="75">
        <f t="shared" si="79"/>
        <v>11</v>
      </c>
      <c r="J199" s="75">
        <f t="shared" si="79"/>
        <v>171</v>
      </c>
      <c r="K199" s="75">
        <f t="shared" si="79"/>
        <v>48</v>
      </c>
      <c r="L199" s="75"/>
      <c r="M199" s="74">
        <f t="shared" si="79"/>
        <v>175</v>
      </c>
      <c r="N199" s="74">
        <f t="shared" si="79"/>
        <v>127</v>
      </c>
      <c r="O199" s="74">
        <f t="shared" si="79"/>
        <v>28</v>
      </c>
      <c r="P199" s="74">
        <f t="shared" si="79"/>
        <v>63</v>
      </c>
      <c r="Q199" s="74"/>
      <c r="R199" s="75">
        <f t="shared" si="79"/>
        <v>175</v>
      </c>
      <c r="S199" s="75">
        <f t="shared" ref="G199:Z202" si="80">ROUNDDOWN((S$203-S$198)/($B$203-$B$198)*($B199-$B$198)+S$198,0)</f>
        <v>89</v>
      </c>
      <c r="T199" s="75">
        <f t="shared" si="80"/>
        <v>28</v>
      </c>
      <c r="U199" s="75">
        <f t="shared" si="80"/>
        <v>89</v>
      </c>
      <c r="V199" s="75"/>
      <c r="W199" s="74">
        <f t="shared" si="80"/>
        <v>230</v>
      </c>
      <c r="X199" s="74">
        <f t="shared" si="80"/>
        <v>70</v>
      </c>
      <c r="Y199" s="74">
        <f t="shared" si="80"/>
        <v>48</v>
      </c>
      <c r="Z199" s="74">
        <f t="shared" si="80"/>
        <v>70</v>
      </c>
      <c r="AA199" s="36"/>
    </row>
    <row r="200" spans="1:27" x14ac:dyDescent="0.15">
      <c r="B200" s="70">
        <v>22</v>
      </c>
      <c r="C200" s="74">
        <f t="shared" si="79"/>
        <v>2013</v>
      </c>
      <c r="D200" s="74">
        <f t="shared" si="79"/>
        <v>12</v>
      </c>
      <c r="E200" s="74">
        <f t="shared" si="79"/>
        <v>66</v>
      </c>
      <c r="F200" s="74">
        <f t="shared" ref="F200:F204" si="81">ROUNDDOWN((F$203-F$198)/($B$203-$B$198)*($B200-$B$198)+F$198,0)</f>
        <v>52</v>
      </c>
      <c r="G200" s="74"/>
      <c r="H200" s="75">
        <f t="shared" si="80"/>
        <v>1238</v>
      </c>
      <c r="I200" s="75">
        <f t="shared" si="80"/>
        <v>12</v>
      </c>
      <c r="J200" s="75">
        <f t="shared" si="79"/>
        <v>185</v>
      </c>
      <c r="K200" s="75">
        <f t="shared" si="80"/>
        <v>52</v>
      </c>
      <c r="L200" s="75"/>
      <c r="M200" s="74">
        <f t="shared" si="80"/>
        <v>190</v>
      </c>
      <c r="N200" s="74">
        <f t="shared" si="79"/>
        <v>137</v>
      </c>
      <c r="O200" s="74">
        <f t="shared" si="80"/>
        <v>30</v>
      </c>
      <c r="P200" s="74">
        <f t="shared" si="80"/>
        <v>68</v>
      </c>
      <c r="Q200" s="74"/>
      <c r="R200" s="75">
        <f t="shared" si="79"/>
        <v>190</v>
      </c>
      <c r="S200" s="75">
        <f t="shared" si="80"/>
        <v>97</v>
      </c>
      <c r="T200" s="75">
        <f t="shared" si="80"/>
        <v>30</v>
      </c>
      <c r="U200" s="75">
        <f t="shared" si="80"/>
        <v>97</v>
      </c>
      <c r="V200" s="75"/>
      <c r="W200" s="74">
        <f t="shared" si="80"/>
        <v>249</v>
      </c>
      <c r="X200" s="74">
        <f t="shared" si="80"/>
        <v>76</v>
      </c>
      <c r="Y200" s="74">
        <f t="shared" si="80"/>
        <v>52</v>
      </c>
      <c r="Z200" s="74">
        <f t="shared" si="80"/>
        <v>76</v>
      </c>
      <c r="AA200" s="36"/>
    </row>
    <row r="201" spans="1:27" x14ac:dyDescent="0.15">
      <c r="B201" s="70">
        <v>23</v>
      </c>
      <c r="C201" s="74">
        <f t="shared" si="79"/>
        <v>2170</v>
      </c>
      <c r="D201" s="74">
        <f t="shared" si="79"/>
        <v>13</v>
      </c>
      <c r="E201" s="74">
        <f t="shared" si="79"/>
        <v>71</v>
      </c>
      <c r="F201" s="74">
        <f t="shared" si="81"/>
        <v>56</v>
      </c>
      <c r="G201" s="74"/>
      <c r="H201" s="75">
        <f t="shared" si="80"/>
        <v>1335</v>
      </c>
      <c r="I201" s="75">
        <f t="shared" si="80"/>
        <v>13</v>
      </c>
      <c r="J201" s="75">
        <f t="shared" si="80"/>
        <v>200</v>
      </c>
      <c r="K201" s="75">
        <f t="shared" si="80"/>
        <v>56</v>
      </c>
      <c r="L201" s="75"/>
      <c r="M201" s="74">
        <f t="shared" si="80"/>
        <v>205</v>
      </c>
      <c r="N201" s="74">
        <f t="shared" si="80"/>
        <v>148</v>
      </c>
      <c r="O201" s="74">
        <f t="shared" si="80"/>
        <v>33</v>
      </c>
      <c r="P201" s="74">
        <f t="shared" si="80"/>
        <v>74</v>
      </c>
      <c r="Q201" s="74"/>
      <c r="R201" s="75">
        <f t="shared" si="80"/>
        <v>205</v>
      </c>
      <c r="S201" s="75">
        <f t="shared" si="80"/>
        <v>104</v>
      </c>
      <c r="T201" s="75">
        <f t="shared" si="80"/>
        <v>33</v>
      </c>
      <c r="U201" s="75">
        <f t="shared" si="80"/>
        <v>104</v>
      </c>
      <c r="V201" s="75"/>
      <c r="W201" s="74">
        <f t="shared" si="80"/>
        <v>269</v>
      </c>
      <c r="X201" s="74">
        <f t="shared" si="80"/>
        <v>82</v>
      </c>
      <c r="Y201" s="74">
        <f t="shared" si="80"/>
        <v>56</v>
      </c>
      <c r="Z201" s="74">
        <f t="shared" si="80"/>
        <v>82</v>
      </c>
      <c r="AA201" s="36"/>
    </row>
    <row r="202" spans="1:27" x14ac:dyDescent="0.15">
      <c r="B202" s="70">
        <v>24</v>
      </c>
      <c r="C202" s="74">
        <f t="shared" si="79"/>
        <v>2326</v>
      </c>
      <c r="D202" s="74">
        <f t="shared" si="79"/>
        <v>14</v>
      </c>
      <c r="E202" s="74">
        <f t="shared" si="79"/>
        <v>76</v>
      </c>
      <c r="F202" s="74">
        <f t="shared" si="81"/>
        <v>60</v>
      </c>
      <c r="G202" s="74"/>
      <c r="H202" s="75">
        <f t="shared" si="80"/>
        <v>1431</v>
      </c>
      <c r="I202" s="75">
        <f t="shared" si="80"/>
        <v>14</v>
      </c>
      <c r="J202" s="75">
        <f t="shared" si="80"/>
        <v>214</v>
      </c>
      <c r="K202" s="75">
        <f t="shared" si="80"/>
        <v>60</v>
      </c>
      <c r="L202" s="75"/>
      <c r="M202" s="74">
        <f t="shared" si="80"/>
        <v>220</v>
      </c>
      <c r="N202" s="74">
        <f t="shared" si="80"/>
        <v>159</v>
      </c>
      <c r="O202" s="74">
        <f t="shared" si="80"/>
        <v>35</v>
      </c>
      <c r="P202" s="74">
        <f t="shared" si="80"/>
        <v>79</v>
      </c>
      <c r="Q202" s="74"/>
      <c r="R202" s="75">
        <f t="shared" si="80"/>
        <v>220</v>
      </c>
      <c r="S202" s="75">
        <f t="shared" si="80"/>
        <v>112</v>
      </c>
      <c r="T202" s="75">
        <f t="shared" si="80"/>
        <v>35</v>
      </c>
      <c r="U202" s="75">
        <f t="shared" si="80"/>
        <v>112</v>
      </c>
      <c r="V202" s="75"/>
      <c r="W202" s="74">
        <f t="shared" si="80"/>
        <v>288</v>
      </c>
      <c r="X202" s="74">
        <f t="shared" si="80"/>
        <v>88</v>
      </c>
      <c r="Y202" s="74">
        <f t="shared" si="80"/>
        <v>61</v>
      </c>
      <c r="Z202" s="74">
        <f t="shared" si="80"/>
        <v>88</v>
      </c>
      <c r="AA202" s="36"/>
    </row>
    <row r="203" spans="1:27" x14ac:dyDescent="0.15">
      <c r="A203" s="1" t="s">
        <v>112</v>
      </c>
      <c r="B203" s="70">
        <v>25</v>
      </c>
      <c r="C203" s="71">
        <f t="shared" ref="C203:Z203" si="82">C123-C161</f>
        <v>2483.135723252894</v>
      </c>
      <c r="D203" s="71">
        <f t="shared" si="82"/>
        <v>15.622820477053981</v>
      </c>
      <c r="E203" s="71">
        <f t="shared" si="82"/>
        <v>82.131399079369487</v>
      </c>
      <c r="F203" s="71">
        <f t="shared" si="82"/>
        <v>64.276747105593515</v>
      </c>
      <c r="G203" s="71"/>
      <c r="H203" s="73">
        <f t="shared" si="82"/>
        <v>1527.9118426558791</v>
      </c>
      <c r="I203" s="73">
        <f t="shared" si="82"/>
        <v>15.622820477053981</v>
      </c>
      <c r="J203" s="73">
        <f t="shared" si="82"/>
        <v>228.98591156367689</v>
      </c>
      <c r="K203" s="73">
        <f t="shared" si="82"/>
        <v>64.276747105593515</v>
      </c>
      <c r="L203" s="73"/>
      <c r="M203" s="71">
        <f t="shared" si="82"/>
        <v>234.78867345515408</v>
      </c>
      <c r="N203" s="71">
        <f t="shared" si="82"/>
        <v>170.06556005021619</v>
      </c>
      <c r="O203" s="71">
        <f t="shared" si="82"/>
        <v>37.941135444273954</v>
      </c>
      <c r="P203" s="71">
        <f t="shared" si="82"/>
        <v>84.809596875435886</v>
      </c>
      <c r="Q203" s="71"/>
      <c r="R203" s="73">
        <f t="shared" si="82"/>
        <v>234.78867345515408</v>
      </c>
      <c r="S203" s="73">
        <f t="shared" si="82"/>
        <v>120.07253452364344</v>
      </c>
      <c r="T203" s="73">
        <f t="shared" si="82"/>
        <v>37.941135444273954</v>
      </c>
      <c r="U203" s="73">
        <f t="shared" si="82"/>
        <v>120.07253452364344</v>
      </c>
      <c r="V203" s="73"/>
      <c r="W203" s="71">
        <f t="shared" si="82"/>
        <v>308.43911284697998</v>
      </c>
      <c r="X203" s="71">
        <f t="shared" si="82"/>
        <v>94.629655461012675</v>
      </c>
      <c r="Y203" s="71">
        <f t="shared" si="82"/>
        <v>65.16947970428231</v>
      </c>
      <c r="Z203" s="71">
        <f t="shared" si="82"/>
        <v>94.629655461012675</v>
      </c>
      <c r="AA203" s="36"/>
    </row>
    <row r="204" spans="1:27" x14ac:dyDescent="0.15">
      <c r="B204" s="70">
        <v>26</v>
      </c>
      <c r="C204" s="74">
        <f t="shared" ref="C204:R217" si="83">ROUNDDOWN((C$218-C$203)/($B$218-$B$203)*($B204-$B$203)+C$203,0)</f>
        <v>2755</v>
      </c>
      <c r="D204" s="74">
        <f t="shared" si="83"/>
        <v>17</v>
      </c>
      <c r="E204" s="74">
        <f t="shared" si="83"/>
        <v>91</v>
      </c>
      <c r="F204" s="74">
        <f>ROUNDDOWN((F$218-F$203)/($B$218-$B$203)*($B204-$B$203)+F$203,0)</f>
        <v>71</v>
      </c>
      <c r="G204" s="74"/>
      <c r="H204" s="75">
        <f t="shared" si="83"/>
        <v>1695</v>
      </c>
      <c r="I204" s="75">
        <f t="shared" si="83"/>
        <v>17</v>
      </c>
      <c r="J204" s="75">
        <f t="shared" si="83"/>
        <v>254</v>
      </c>
      <c r="K204" s="75">
        <f t="shared" si="83"/>
        <v>71</v>
      </c>
      <c r="L204" s="75"/>
      <c r="M204" s="74">
        <f t="shared" si="83"/>
        <v>260</v>
      </c>
      <c r="N204" s="74">
        <f t="shared" si="83"/>
        <v>188</v>
      </c>
      <c r="O204" s="74">
        <f t="shared" si="83"/>
        <v>42</v>
      </c>
      <c r="P204" s="74">
        <f t="shared" si="83"/>
        <v>94</v>
      </c>
      <c r="Q204" s="74"/>
      <c r="R204" s="75">
        <f t="shared" si="83"/>
        <v>260</v>
      </c>
      <c r="S204" s="75">
        <f t="shared" ref="G204:Z217" si="84">ROUNDDOWN((S$218-S$203)/($B$218-$B$203)*($B204-$B$203)+S$203,0)</f>
        <v>133</v>
      </c>
      <c r="T204" s="75">
        <f t="shared" si="84"/>
        <v>42</v>
      </c>
      <c r="U204" s="75">
        <f t="shared" si="84"/>
        <v>133</v>
      </c>
      <c r="V204" s="75"/>
      <c r="W204" s="74">
        <f t="shared" si="84"/>
        <v>342</v>
      </c>
      <c r="X204" s="74">
        <f t="shared" si="84"/>
        <v>105</v>
      </c>
      <c r="Y204" s="74">
        <f t="shared" si="84"/>
        <v>72</v>
      </c>
      <c r="Z204" s="74">
        <f t="shared" si="84"/>
        <v>105</v>
      </c>
      <c r="AA204" s="36"/>
    </row>
    <row r="205" spans="1:27" x14ac:dyDescent="0.15">
      <c r="B205" s="70">
        <v>27</v>
      </c>
      <c r="C205" s="74">
        <f t="shared" si="83"/>
        <v>3027</v>
      </c>
      <c r="D205" s="74">
        <f t="shared" si="83"/>
        <v>19</v>
      </c>
      <c r="E205" s="74">
        <f t="shared" si="83"/>
        <v>100</v>
      </c>
      <c r="F205" s="74">
        <f t="shared" ref="F205:F219" si="85">ROUNDDOWN((F$218-F$203)/($B$218-$B$203)*($B205-$B$203)+F$203,0)</f>
        <v>78</v>
      </c>
      <c r="G205" s="74"/>
      <c r="H205" s="75">
        <f t="shared" si="84"/>
        <v>1862</v>
      </c>
      <c r="I205" s="75">
        <f t="shared" si="84"/>
        <v>19</v>
      </c>
      <c r="J205" s="75">
        <f t="shared" si="83"/>
        <v>279</v>
      </c>
      <c r="K205" s="75">
        <f t="shared" si="84"/>
        <v>78</v>
      </c>
      <c r="L205" s="75"/>
      <c r="M205" s="74">
        <f t="shared" si="84"/>
        <v>286</v>
      </c>
      <c r="N205" s="74">
        <f t="shared" si="83"/>
        <v>207</v>
      </c>
      <c r="O205" s="74">
        <f t="shared" si="84"/>
        <v>46</v>
      </c>
      <c r="P205" s="74">
        <f t="shared" si="84"/>
        <v>103</v>
      </c>
      <c r="Q205" s="74"/>
      <c r="R205" s="75">
        <f t="shared" si="83"/>
        <v>286</v>
      </c>
      <c r="S205" s="75">
        <f t="shared" si="84"/>
        <v>146</v>
      </c>
      <c r="T205" s="75">
        <f t="shared" si="84"/>
        <v>46</v>
      </c>
      <c r="U205" s="75">
        <f t="shared" si="84"/>
        <v>146</v>
      </c>
      <c r="V205" s="75"/>
      <c r="W205" s="74">
        <f t="shared" si="84"/>
        <v>376</v>
      </c>
      <c r="X205" s="74">
        <f t="shared" si="84"/>
        <v>115</v>
      </c>
      <c r="Y205" s="74">
        <f t="shared" si="84"/>
        <v>79</v>
      </c>
      <c r="Z205" s="74">
        <f t="shared" si="84"/>
        <v>115</v>
      </c>
      <c r="AA205" s="36"/>
    </row>
    <row r="206" spans="1:27" x14ac:dyDescent="0.15">
      <c r="B206" s="70">
        <v>28</v>
      </c>
      <c r="C206" s="74">
        <f t="shared" si="83"/>
        <v>3299</v>
      </c>
      <c r="D206" s="74">
        <f t="shared" si="83"/>
        <v>20</v>
      </c>
      <c r="E206" s="74">
        <f t="shared" si="83"/>
        <v>109</v>
      </c>
      <c r="F206" s="74">
        <f t="shared" si="85"/>
        <v>85</v>
      </c>
      <c r="G206" s="74"/>
      <c r="H206" s="75">
        <f t="shared" si="84"/>
        <v>2030</v>
      </c>
      <c r="I206" s="75">
        <f t="shared" si="84"/>
        <v>20</v>
      </c>
      <c r="J206" s="75">
        <f t="shared" si="84"/>
        <v>304</v>
      </c>
      <c r="K206" s="75">
        <f t="shared" si="84"/>
        <v>85</v>
      </c>
      <c r="L206" s="75"/>
      <c r="M206" s="74">
        <f t="shared" si="84"/>
        <v>312</v>
      </c>
      <c r="N206" s="74">
        <f t="shared" si="84"/>
        <v>226</v>
      </c>
      <c r="O206" s="74">
        <f t="shared" si="84"/>
        <v>50</v>
      </c>
      <c r="P206" s="74">
        <f t="shared" si="84"/>
        <v>112</v>
      </c>
      <c r="Q206" s="74"/>
      <c r="R206" s="75">
        <f t="shared" si="84"/>
        <v>312</v>
      </c>
      <c r="S206" s="75">
        <f t="shared" si="84"/>
        <v>159</v>
      </c>
      <c r="T206" s="75">
        <f t="shared" si="84"/>
        <v>50</v>
      </c>
      <c r="U206" s="75">
        <f t="shared" si="84"/>
        <v>159</v>
      </c>
      <c r="V206" s="75"/>
      <c r="W206" s="74">
        <f t="shared" si="84"/>
        <v>409</v>
      </c>
      <c r="X206" s="74">
        <f t="shared" si="84"/>
        <v>125</v>
      </c>
      <c r="Y206" s="74">
        <f t="shared" si="84"/>
        <v>86</v>
      </c>
      <c r="Z206" s="74">
        <f t="shared" si="84"/>
        <v>125</v>
      </c>
      <c r="AA206" s="36"/>
    </row>
    <row r="207" spans="1:27" x14ac:dyDescent="0.15">
      <c r="B207" s="70">
        <v>29</v>
      </c>
      <c r="C207" s="74">
        <f t="shared" si="83"/>
        <v>3571</v>
      </c>
      <c r="D207" s="74">
        <f t="shared" si="83"/>
        <v>22</v>
      </c>
      <c r="E207" s="74">
        <f t="shared" si="83"/>
        <v>118</v>
      </c>
      <c r="F207" s="74">
        <f t="shared" si="85"/>
        <v>92</v>
      </c>
      <c r="G207" s="74"/>
      <c r="H207" s="75">
        <f t="shared" si="84"/>
        <v>2197</v>
      </c>
      <c r="I207" s="75">
        <f t="shared" si="84"/>
        <v>22</v>
      </c>
      <c r="J207" s="75">
        <f t="shared" si="84"/>
        <v>329</v>
      </c>
      <c r="K207" s="75">
        <f t="shared" si="84"/>
        <v>92</v>
      </c>
      <c r="L207" s="75"/>
      <c r="M207" s="74">
        <f t="shared" si="84"/>
        <v>337</v>
      </c>
      <c r="N207" s="74">
        <f t="shared" si="84"/>
        <v>244</v>
      </c>
      <c r="O207" s="74">
        <f t="shared" si="84"/>
        <v>54</v>
      </c>
      <c r="P207" s="74">
        <f t="shared" si="84"/>
        <v>122</v>
      </c>
      <c r="Q207" s="74"/>
      <c r="R207" s="75">
        <f t="shared" si="84"/>
        <v>337</v>
      </c>
      <c r="S207" s="75">
        <f t="shared" si="84"/>
        <v>172</v>
      </c>
      <c r="T207" s="75">
        <f t="shared" si="84"/>
        <v>54</v>
      </c>
      <c r="U207" s="75">
        <f t="shared" si="84"/>
        <v>172</v>
      </c>
      <c r="V207" s="75"/>
      <c r="W207" s="74">
        <f t="shared" si="84"/>
        <v>443</v>
      </c>
      <c r="X207" s="74">
        <f t="shared" si="84"/>
        <v>136</v>
      </c>
      <c r="Y207" s="74">
        <f t="shared" si="84"/>
        <v>93</v>
      </c>
      <c r="Z207" s="74">
        <f t="shared" si="84"/>
        <v>136</v>
      </c>
      <c r="AA207" s="36"/>
    </row>
    <row r="208" spans="1:27" x14ac:dyDescent="0.15">
      <c r="B208" s="70">
        <v>30</v>
      </c>
      <c r="C208" s="74">
        <f t="shared" si="83"/>
        <v>3843</v>
      </c>
      <c r="D208" s="74">
        <f t="shared" si="83"/>
        <v>24</v>
      </c>
      <c r="E208" s="74">
        <f t="shared" si="83"/>
        <v>127</v>
      </c>
      <c r="F208" s="74">
        <f t="shared" si="85"/>
        <v>99</v>
      </c>
      <c r="G208" s="74"/>
      <c r="H208" s="75">
        <f t="shared" si="84"/>
        <v>2365</v>
      </c>
      <c r="I208" s="75">
        <f t="shared" si="84"/>
        <v>24</v>
      </c>
      <c r="J208" s="75">
        <f t="shared" si="84"/>
        <v>354</v>
      </c>
      <c r="K208" s="75">
        <f t="shared" si="84"/>
        <v>99</v>
      </c>
      <c r="L208" s="75"/>
      <c r="M208" s="74">
        <f t="shared" si="84"/>
        <v>363</v>
      </c>
      <c r="N208" s="74">
        <f t="shared" si="84"/>
        <v>263</v>
      </c>
      <c r="O208" s="74">
        <f t="shared" si="84"/>
        <v>58</v>
      </c>
      <c r="P208" s="74">
        <f t="shared" si="84"/>
        <v>131</v>
      </c>
      <c r="Q208" s="74"/>
      <c r="R208" s="75">
        <f t="shared" si="84"/>
        <v>363</v>
      </c>
      <c r="S208" s="75">
        <f t="shared" si="84"/>
        <v>186</v>
      </c>
      <c r="T208" s="75">
        <f t="shared" si="84"/>
        <v>58</v>
      </c>
      <c r="U208" s="75">
        <f t="shared" si="84"/>
        <v>186</v>
      </c>
      <c r="V208" s="75"/>
      <c r="W208" s="74">
        <f t="shared" si="84"/>
        <v>477</v>
      </c>
      <c r="X208" s="74">
        <f t="shared" si="84"/>
        <v>146</v>
      </c>
      <c r="Y208" s="74">
        <f t="shared" si="84"/>
        <v>101</v>
      </c>
      <c r="Z208" s="74">
        <f t="shared" si="84"/>
        <v>146</v>
      </c>
      <c r="AA208" s="36"/>
    </row>
    <row r="209" spans="1:27" x14ac:dyDescent="0.15">
      <c r="B209" s="70">
        <v>31</v>
      </c>
      <c r="C209" s="74">
        <f t="shared" si="83"/>
        <v>4115</v>
      </c>
      <c r="D209" s="74">
        <f t="shared" si="83"/>
        <v>26</v>
      </c>
      <c r="E209" s="74">
        <f t="shared" si="83"/>
        <v>136</v>
      </c>
      <c r="F209" s="74">
        <f t="shared" si="85"/>
        <v>106</v>
      </c>
      <c r="G209" s="74"/>
      <c r="H209" s="75">
        <f t="shared" si="84"/>
        <v>2532</v>
      </c>
      <c r="I209" s="75">
        <f t="shared" si="84"/>
        <v>26</v>
      </c>
      <c r="J209" s="75">
        <f t="shared" si="84"/>
        <v>379</v>
      </c>
      <c r="K209" s="75">
        <f t="shared" si="84"/>
        <v>106</v>
      </c>
      <c r="L209" s="75"/>
      <c r="M209" s="74">
        <f t="shared" si="84"/>
        <v>389</v>
      </c>
      <c r="N209" s="74">
        <f t="shared" si="84"/>
        <v>282</v>
      </c>
      <c r="O209" s="74">
        <f t="shared" si="84"/>
        <v>63</v>
      </c>
      <c r="P209" s="74">
        <f t="shared" si="84"/>
        <v>140</v>
      </c>
      <c r="Q209" s="74"/>
      <c r="R209" s="75">
        <f t="shared" si="84"/>
        <v>389</v>
      </c>
      <c r="S209" s="75">
        <f t="shared" si="84"/>
        <v>199</v>
      </c>
      <c r="T209" s="75">
        <f t="shared" si="84"/>
        <v>63</v>
      </c>
      <c r="U209" s="75">
        <f t="shared" si="84"/>
        <v>199</v>
      </c>
      <c r="V209" s="75"/>
      <c r="W209" s="74">
        <f t="shared" si="84"/>
        <v>511</v>
      </c>
      <c r="X209" s="74">
        <f t="shared" si="84"/>
        <v>156</v>
      </c>
      <c r="Y209" s="74">
        <f t="shared" si="84"/>
        <v>108</v>
      </c>
      <c r="Z209" s="74">
        <f t="shared" si="84"/>
        <v>156</v>
      </c>
      <c r="AA209" s="36"/>
    </row>
    <row r="210" spans="1:27" x14ac:dyDescent="0.15">
      <c r="B210" s="70">
        <v>32</v>
      </c>
      <c r="C210" s="74">
        <f t="shared" si="83"/>
        <v>4387</v>
      </c>
      <c r="D210" s="74">
        <f t="shared" si="83"/>
        <v>28</v>
      </c>
      <c r="E210" s="74">
        <f t="shared" si="83"/>
        <v>145</v>
      </c>
      <c r="F210" s="74">
        <f t="shared" si="85"/>
        <v>113</v>
      </c>
      <c r="G210" s="74"/>
      <c r="H210" s="75">
        <f t="shared" si="84"/>
        <v>2700</v>
      </c>
      <c r="I210" s="75">
        <f t="shared" si="84"/>
        <v>28</v>
      </c>
      <c r="J210" s="75">
        <f t="shared" si="84"/>
        <v>404</v>
      </c>
      <c r="K210" s="75">
        <f t="shared" si="84"/>
        <v>113</v>
      </c>
      <c r="L210" s="75"/>
      <c r="M210" s="74">
        <f t="shared" si="84"/>
        <v>415</v>
      </c>
      <c r="N210" s="74">
        <f t="shared" si="84"/>
        <v>300</v>
      </c>
      <c r="O210" s="74">
        <f t="shared" si="84"/>
        <v>67</v>
      </c>
      <c r="P210" s="74">
        <f t="shared" si="84"/>
        <v>150</v>
      </c>
      <c r="Q210" s="74"/>
      <c r="R210" s="75">
        <f t="shared" si="84"/>
        <v>415</v>
      </c>
      <c r="S210" s="75">
        <f t="shared" si="84"/>
        <v>212</v>
      </c>
      <c r="T210" s="75">
        <f t="shared" si="84"/>
        <v>67</v>
      </c>
      <c r="U210" s="75">
        <f t="shared" si="84"/>
        <v>212</v>
      </c>
      <c r="V210" s="75"/>
      <c r="W210" s="74">
        <f t="shared" si="84"/>
        <v>545</v>
      </c>
      <c r="X210" s="74">
        <f t="shared" si="84"/>
        <v>167</v>
      </c>
      <c r="Y210" s="74">
        <f t="shared" si="84"/>
        <v>115</v>
      </c>
      <c r="Z210" s="74">
        <f t="shared" si="84"/>
        <v>167</v>
      </c>
      <c r="AA210" s="36"/>
    </row>
    <row r="211" spans="1:27" x14ac:dyDescent="0.15">
      <c r="B211" s="70">
        <v>33</v>
      </c>
      <c r="C211" s="74">
        <f t="shared" si="83"/>
        <v>4659</v>
      </c>
      <c r="D211" s="74">
        <f t="shared" si="83"/>
        <v>29</v>
      </c>
      <c r="E211" s="74">
        <f t="shared" si="83"/>
        <v>154</v>
      </c>
      <c r="F211" s="74">
        <f t="shared" si="85"/>
        <v>120</v>
      </c>
      <c r="G211" s="74"/>
      <c r="H211" s="75">
        <f t="shared" si="84"/>
        <v>2867</v>
      </c>
      <c r="I211" s="75">
        <f t="shared" si="84"/>
        <v>29</v>
      </c>
      <c r="J211" s="75">
        <f t="shared" si="84"/>
        <v>429</v>
      </c>
      <c r="K211" s="75">
        <f t="shared" si="84"/>
        <v>120</v>
      </c>
      <c r="L211" s="75"/>
      <c r="M211" s="74">
        <f t="shared" si="84"/>
        <v>440</v>
      </c>
      <c r="N211" s="74">
        <f t="shared" si="84"/>
        <v>319</v>
      </c>
      <c r="O211" s="74">
        <f t="shared" si="84"/>
        <v>71</v>
      </c>
      <c r="P211" s="74">
        <f t="shared" si="84"/>
        <v>159</v>
      </c>
      <c r="Q211" s="74"/>
      <c r="R211" s="75">
        <f t="shared" si="84"/>
        <v>440</v>
      </c>
      <c r="S211" s="75">
        <f t="shared" si="84"/>
        <v>225</v>
      </c>
      <c r="T211" s="75">
        <f t="shared" si="84"/>
        <v>71</v>
      </c>
      <c r="U211" s="75">
        <f t="shared" si="84"/>
        <v>225</v>
      </c>
      <c r="V211" s="75"/>
      <c r="W211" s="74">
        <f t="shared" si="84"/>
        <v>578</v>
      </c>
      <c r="X211" s="74">
        <f t="shared" si="84"/>
        <v>177</v>
      </c>
      <c r="Y211" s="74">
        <f t="shared" si="84"/>
        <v>122</v>
      </c>
      <c r="Z211" s="74">
        <f t="shared" si="84"/>
        <v>177</v>
      </c>
      <c r="AA211" s="36"/>
    </row>
    <row r="212" spans="1:27" x14ac:dyDescent="0.15">
      <c r="B212" s="70">
        <v>34</v>
      </c>
      <c r="C212" s="74">
        <f t="shared" si="83"/>
        <v>4931</v>
      </c>
      <c r="D212" s="74">
        <f t="shared" si="83"/>
        <v>31</v>
      </c>
      <c r="E212" s="74">
        <f t="shared" si="83"/>
        <v>163</v>
      </c>
      <c r="F212" s="74">
        <f t="shared" si="85"/>
        <v>127</v>
      </c>
      <c r="G212" s="74"/>
      <c r="H212" s="75">
        <f t="shared" si="84"/>
        <v>3034</v>
      </c>
      <c r="I212" s="75">
        <f t="shared" si="84"/>
        <v>31</v>
      </c>
      <c r="J212" s="75">
        <f t="shared" si="84"/>
        <v>455</v>
      </c>
      <c r="K212" s="75">
        <f t="shared" si="84"/>
        <v>127</v>
      </c>
      <c r="L212" s="75"/>
      <c r="M212" s="74">
        <f t="shared" si="84"/>
        <v>466</v>
      </c>
      <c r="N212" s="74">
        <f t="shared" si="84"/>
        <v>338</v>
      </c>
      <c r="O212" s="74">
        <f t="shared" si="84"/>
        <v>75</v>
      </c>
      <c r="P212" s="74">
        <f t="shared" si="84"/>
        <v>169</v>
      </c>
      <c r="Q212" s="74"/>
      <c r="R212" s="75">
        <f t="shared" si="84"/>
        <v>466</v>
      </c>
      <c r="S212" s="75">
        <f t="shared" si="84"/>
        <v>238</v>
      </c>
      <c r="T212" s="75">
        <f t="shared" si="84"/>
        <v>75</v>
      </c>
      <c r="U212" s="75">
        <f t="shared" si="84"/>
        <v>238</v>
      </c>
      <c r="V212" s="75"/>
      <c r="W212" s="74">
        <f t="shared" si="84"/>
        <v>612</v>
      </c>
      <c r="X212" s="74">
        <f t="shared" si="84"/>
        <v>188</v>
      </c>
      <c r="Y212" s="74">
        <f t="shared" si="84"/>
        <v>129</v>
      </c>
      <c r="Z212" s="74">
        <f t="shared" si="84"/>
        <v>188</v>
      </c>
      <c r="AA212" s="36"/>
    </row>
    <row r="213" spans="1:27" x14ac:dyDescent="0.15">
      <c r="B213" s="70">
        <v>35</v>
      </c>
      <c r="C213" s="74">
        <f t="shared" si="83"/>
        <v>5203</v>
      </c>
      <c r="D213" s="74">
        <f t="shared" si="83"/>
        <v>33</v>
      </c>
      <c r="E213" s="74">
        <f t="shared" si="83"/>
        <v>172</v>
      </c>
      <c r="F213" s="74">
        <f t="shared" si="85"/>
        <v>134</v>
      </c>
      <c r="G213" s="74"/>
      <c r="H213" s="75">
        <f t="shared" si="84"/>
        <v>3202</v>
      </c>
      <c r="I213" s="75">
        <f t="shared" si="84"/>
        <v>33</v>
      </c>
      <c r="J213" s="75">
        <f t="shared" si="84"/>
        <v>480</v>
      </c>
      <c r="K213" s="75">
        <f t="shared" si="84"/>
        <v>134</v>
      </c>
      <c r="L213" s="75"/>
      <c r="M213" s="74">
        <f t="shared" si="84"/>
        <v>492</v>
      </c>
      <c r="N213" s="74">
        <f t="shared" si="84"/>
        <v>356</v>
      </c>
      <c r="O213" s="74">
        <f t="shared" si="84"/>
        <v>79</v>
      </c>
      <c r="P213" s="74">
        <f t="shared" si="84"/>
        <v>178</v>
      </c>
      <c r="Q213" s="74"/>
      <c r="R213" s="75">
        <f t="shared" si="84"/>
        <v>492</v>
      </c>
      <c r="S213" s="75">
        <f t="shared" si="84"/>
        <v>252</v>
      </c>
      <c r="T213" s="75">
        <f t="shared" si="84"/>
        <v>79</v>
      </c>
      <c r="U213" s="75">
        <f t="shared" si="84"/>
        <v>252</v>
      </c>
      <c r="V213" s="75"/>
      <c r="W213" s="74">
        <f t="shared" si="84"/>
        <v>646</v>
      </c>
      <c r="X213" s="74">
        <f t="shared" si="84"/>
        <v>198</v>
      </c>
      <c r="Y213" s="74">
        <f t="shared" si="84"/>
        <v>137</v>
      </c>
      <c r="Z213" s="74">
        <f t="shared" si="84"/>
        <v>198</v>
      </c>
      <c r="AA213" s="36"/>
    </row>
    <row r="214" spans="1:27" x14ac:dyDescent="0.15">
      <c r="B214" s="70">
        <v>36</v>
      </c>
      <c r="C214" s="74">
        <f t="shared" si="83"/>
        <v>5475</v>
      </c>
      <c r="D214" s="74">
        <f t="shared" si="83"/>
        <v>35</v>
      </c>
      <c r="E214" s="74">
        <f t="shared" si="83"/>
        <v>181</v>
      </c>
      <c r="F214" s="74">
        <f t="shared" si="85"/>
        <v>141</v>
      </c>
      <c r="G214" s="74"/>
      <c r="H214" s="75">
        <f t="shared" si="84"/>
        <v>3369</v>
      </c>
      <c r="I214" s="75">
        <f t="shared" si="84"/>
        <v>35</v>
      </c>
      <c r="J214" s="75">
        <f t="shared" si="84"/>
        <v>505</v>
      </c>
      <c r="K214" s="75">
        <f t="shared" si="84"/>
        <v>141</v>
      </c>
      <c r="L214" s="75"/>
      <c r="M214" s="74">
        <f t="shared" si="84"/>
        <v>518</v>
      </c>
      <c r="N214" s="74">
        <f t="shared" si="84"/>
        <v>375</v>
      </c>
      <c r="O214" s="74">
        <f t="shared" si="84"/>
        <v>83</v>
      </c>
      <c r="P214" s="74">
        <f t="shared" si="84"/>
        <v>187</v>
      </c>
      <c r="Q214" s="74"/>
      <c r="R214" s="75">
        <f t="shared" si="84"/>
        <v>518</v>
      </c>
      <c r="S214" s="75">
        <f t="shared" si="84"/>
        <v>265</v>
      </c>
      <c r="T214" s="75">
        <f t="shared" si="84"/>
        <v>83</v>
      </c>
      <c r="U214" s="75">
        <f t="shared" si="84"/>
        <v>265</v>
      </c>
      <c r="V214" s="75"/>
      <c r="W214" s="74">
        <f t="shared" si="84"/>
        <v>680</v>
      </c>
      <c r="X214" s="74">
        <f t="shared" si="84"/>
        <v>208</v>
      </c>
      <c r="Y214" s="74">
        <f t="shared" si="84"/>
        <v>144</v>
      </c>
      <c r="Z214" s="74">
        <f t="shared" si="84"/>
        <v>208</v>
      </c>
      <c r="AA214" s="36"/>
    </row>
    <row r="215" spans="1:27" x14ac:dyDescent="0.15">
      <c r="B215" s="70">
        <v>37</v>
      </c>
      <c r="C215" s="74">
        <f t="shared" si="83"/>
        <v>5748</v>
      </c>
      <c r="D215" s="74">
        <f t="shared" si="83"/>
        <v>36</v>
      </c>
      <c r="E215" s="74">
        <f t="shared" si="83"/>
        <v>190</v>
      </c>
      <c r="F215" s="74">
        <f t="shared" si="85"/>
        <v>148</v>
      </c>
      <c r="G215" s="74"/>
      <c r="H215" s="75">
        <f t="shared" si="84"/>
        <v>3537</v>
      </c>
      <c r="I215" s="75">
        <f t="shared" si="84"/>
        <v>36</v>
      </c>
      <c r="J215" s="75">
        <f t="shared" si="84"/>
        <v>530</v>
      </c>
      <c r="K215" s="75">
        <f t="shared" si="84"/>
        <v>148</v>
      </c>
      <c r="L215" s="75"/>
      <c r="M215" s="74">
        <f t="shared" si="84"/>
        <v>543</v>
      </c>
      <c r="N215" s="74">
        <f t="shared" si="84"/>
        <v>394</v>
      </c>
      <c r="O215" s="74">
        <f t="shared" si="84"/>
        <v>88</v>
      </c>
      <c r="P215" s="74">
        <f t="shared" si="84"/>
        <v>197</v>
      </c>
      <c r="Q215" s="74"/>
      <c r="R215" s="75">
        <f t="shared" si="84"/>
        <v>543</v>
      </c>
      <c r="S215" s="75">
        <f t="shared" si="84"/>
        <v>278</v>
      </c>
      <c r="T215" s="75">
        <f t="shared" si="84"/>
        <v>88</v>
      </c>
      <c r="U215" s="75">
        <f t="shared" si="84"/>
        <v>278</v>
      </c>
      <c r="V215" s="75"/>
      <c r="W215" s="74">
        <f t="shared" si="84"/>
        <v>714</v>
      </c>
      <c r="X215" s="74">
        <f t="shared" si="84"/>
        <v>219</v>
      </c>
      <c r="Y215" s="74">
        <f t="shared" si="84"/>
        <v>151</v>
      </c>
      <c r="Z215" s="74">
        <f t="shared" si="84"/>
        <v>219</v>
      </c>
      <c r="AA215" s="36"/>
    </row>
    <row r="216" spans="1:27" x14ac:dyDescent="0.15">
      <c r="B216" s="70">
        <v>38</v>
      </c>
      <c r="C216" s="74">
        <f t="shared" si="83"/>
        <v>6020</v>
      </c>
      <c r="D216" s="74">
        <f t="shared" si="83"/>
        <v>38</v>
      </c>
      <c r="E216" s="74">
        <f t="shared" si="83"/>
        <v>199</v>
      </c>
      <c r="F216" s="74">
        <f t="shared" si="85"/>
        <v>155</v>
      </c>
      <c r="G216" s="74"/>
      <c r="H216" s="75">
        <f t="shared" si="84"/>
        <v>3704</v>
      </c>
      <c r="I216" s="75">
        <f t="shared" si="84"/>
        <v>38</v>
      </c>
      <c r="J216" s="75">
        <f t="shared" si="84"/>
        <v>555</v>
      </c>
      <c r="K216" s="75">
        <f t="shared" si="84"/>
        <v>155</v>
      </c>
      <c r="L216" s="75"/>
      <c r="M216" s="74">
        <f t="shared" si="84"/>
        <v>569</v>
      </c>
      <c r="N216" s="74">
        <f t="shared" si="84"/>
        <v>412</v>
      </c>
      <c r="O216" s="74">
        <f t="shared" si="84"/>
        <v>92</v>
      </c>
      <c r="P216" s="74">
        <f t="shared" si="84"/>
        <v>206</v>
      </c>
      <c r="Q216" s="74"/>
      <c r="R216" s="75">
        <f t="shared" si="84"/>
        <v>569</v>
      </c>
      <c r="S216" s="75">
        <f t="shared" si="84"/>
        <v>291</v>
      </c>
      <c r="T216" s="75">
        <f t="shared" si="84"/>
        <v>92</v>
      </c>
      <c r="U216" s="75">
        <f t="shared" si="84"/>
        <v>291</v>
      </c>
      <c r="V216" s="75"/>
      <c r="W216" s="74">
        <f t="shared" si="84"/>
        <v>747</v>
      </c>
      <c r="X216" s="74">
        <f t="shared" si="84"/>
        <v>229</v>
      </c>
      <c r="Y216" s="74">
        <f t="shared" si="84"/>
        <v>158</v>
      </c>
      <c r="Z216" s="74">
        <f t="shared" si="84"/>
        <v>229</v>
      </c>
      <c r="AA216" s="36"/>
    </row>
    <row r="217" spans="1:27" x14ac:dyDescent="0.15">
      <c r="B217" s="70">
        <v>39</v>
      </c>
      <c r="C217" s="74">
        <f t="shared" si="83"/>
        <v>6292</v>
      </c>
      <c r="D217" s="74">
        <f t="shared" si="83"/>
        <v>40</v>
      </c>
      <c r="E217" s="74">
        <f t="shared" si="83"/>
        <v>208</v>
      </c>
      <c r="F217" s="74">
        <f t="shared" si="85"/>
        <v>162</v>
      </c>
      <c r="G217" s="74"/>
      <c r="H217" s="75">
        <f t="shared" si="84"/>
        <v>3872</v>
      </c>
      <c r="I217" s="75">
        <f t="shared" si="84"/>
        <v>40</v>
      </c>
      <c r="J217" s="75">
        <f t="shared" si="84"/>
        <v>580</v>
      </c>
      <c r="K217" s="75">
        <f t="shared" si="84"/>
        <v>162</v>
      </c>
      <c r="L217" s="75"/>
      <c r="M217" s="74">
        <f t="shared" si="84"/>
        <v>595</v>
      </c>
      <c r="N217" s="74">
        <f t="shared" si="84"/>
        <v>431</v>
      </c>
      <c r="O217" s="74">
        <f t="shared" si="84"/>
        <v>96</v>
      </c>
      <c r="P217" s="74">
        <f t="shared" si="84"/>
        <v>215</v>
      </c>
      <c r="Q217" s="74"/>
      <c r="R217" s="75">
        <f t="shared" ref="Q217:Z217" si="86">ROUNDDOWN((R$218-R$203)/($B$218-$B$203)*($B217-$B$203)+R$203,0)</f>
        <v>595</v>
      </c>
      <c r="S217" s="75">
        <f t="shared" si="86"/>
        <v>304</v>
      </c>
      <c r="T217" s="75">
        <f t="shared" si="86"/>
        <v>96</v>
      </c>
      <c r="U217" s="75">
        <f t="shared" si="86"/>
        <v>304</v>
      </c>
      <c r="V217" s="75"/>
      <c r="W217" s="74">
        <f t="shared" si="86"/>
        <v>781</v>
      </c>
      <c r="X217" s="74">
        <f t="shared" si="86"/>
        <v>239</v>
      </c>
      <c r="Y217" s="74">
        <f t="shared" si="86"/>
        <v>165</v>
      </c>
      <c r="Z217" s="74">
        <f t="shared" si="86"/>
        <v>239</v>
      </c>
      <c r="AA217" s="36"/>
    </row>
    <row r="218" spans="1:27" x14ac:dyDescent="0.15">
      <c r="A218" s="1" t="s">
        <v>122</v>
      </c>
      <c r="B218" s="70">
        <v>40</v>
      </c>
      <c r="C218" s="71">
        <f t="shared" ref="C218:Z218" si="87">C138-C162</f>
        <v>6564.3087343639036</v>
      </c>
      <c r="D218" s="71">
        <f t="shared" si="87"/>
        <v>42.300759272409451</v>
      </c>
      <c r="E218" s="71">
        <f t="shared" si="87"/>
        <v>217.44687824329486</v>
      </c>
      <c r="F218" s="71">
        <f t="shared" si="87"/>
        <v>169.902223193314</v>
      </c>
      <c r="G218" s="71"/>
      <c r="H218" s="73">
        <f t="shared" si="87"/>
        <v>4039.5477139891836</v>
      </c>
      <c r="I218" s="73">
        <f t="shared" si="87"/>
        <v>42.300759272409451</v>
      </c>
      <c r="J218" s="73">
        <f t="shared" si="87"/>
        <v>605.84475883541791</v>
      </c>
      <c r="K218" s="73">
        <f t="shared" si="87"/>
        <v>169.902223193314</v>
      </c>
      <c r="L218" s="73"/>
      <c r="M218" s="71">
        <f t="shared" si="87"/>
        <v>621.22685311629425</v>
      </c>
      <c r="N218" s="71">
        <f t="shared" si="87"/>
        <v>450.27585076746584</v>
      </c>
      <c r="O218" s="71">
        <f t="shared" si="87"/>
        <v>100.68279892937124</v>
      </c>
      <c r="P218" s="71">
        <f t="shared" si="87"/>
        <v>225.13792538373292</v>
      </c>
      <c r="Q218" s="71"/>
      <c r="R218" s="73">
        <f t="shared" si="87"/>
        <v>621.22685311629425</v>
      </c>
      <c r="S218" s="73">
        <f t="shared" si="87"/>
        <v>318.12967717266611</v>
      </c>
      <c r="T218" s="73">
        <f t="shared" si="87"/>
        <v>100.68279892937124</v>
      </c>
      <c r="U218" s="73">
        <f t="shared" si="87"/>
        <v>318.12967717266611</v>
      </c>
      <c r="V218" s="73"/>
      <c r="W218" s="71">
        <f t="shared" si="87"/>
        <v>815.60058993827488</v>
      </c>
      <c r="X218" s="71">
        <f t="shared" si="87"/>
        <v>250.30862511607575</v>
      </c>
      <c r="Y218" s="71">
        <f t="shared" si="87"/>
        <v>173.04856065985683</v>
      </c>
      <c r="Z218" s="71">
        <f t="shared" si="87"/>
        <v>250.30862511607575</v>
      </c>
      <c r="AA218" s="36"/>
    </row>
    <row r="219" spans="1:27" x14ac:dyDescent="0.15">
      <c r="B219" s="70">
        <v>41</v>
      </c>
      <c r="C219" s="74">
        <f t="shared" ref="C219:R227" si="88">ROUNDDOWN((C$228-C$218)/($B$228-$B$218)*($B219-$B$218)+C$218,0)</f>
        <v>7338</v>
      </c>
      <c r="D219" s="74">
        <f t="shared" si="88"/>
        <v>47</v>
      </c>
      <c r="E219" s="74">
        <f t="shared" si="88"/>
        <v>243</v>
      </c>
      <c r="F219" s="74">
        <f>ROUNDDOWN((F$228-F$218)/($B$228-$B$218)*($B219-$B$218)+F$218,0)</f>
        <v>189</v>
      </c>
      <c r="G219" s="74"/>
      <c r="H219" s="75">
        <f t="shared" si="88"/>
        <v>4515</v>
      </c>
      <c r="I219" s="75">
        <f t="shared" si="88"/>
        <v>47</v>
      </c>
      <c r="J219" s="75">
        <f t="shared" si="88"/>
        <v>677</v>
      </c>
      <c r="K219" s="75">
        <f t="shared" si="88"/>
        <v>189</v>
      </c>
      <c r="L219" s="75"/>
      <c r="M219" s="74">
        <f t="shared" si="88"/>
        <v>694</v>
      </c>
      <c r="N219" s="74">
        <f t="shared" si="88"/>
        <v>503</v>
      </c>
      <c r="O219" s="74">
        <f t="shared" si="88"/>
        <v>112</v>
      </c>
      <c r="P219" s="74">
        <f t="shared" si="88"/>
        <v>251</v>
      </c>
      <c r="Q219" s="74"/>
      <c r="R219" s="75">
        <f t="shared" si="88"/>
        <v>694</v>
      </c>
      <c r="S219" s="75">
        <f t="shared" ref="G219:Z227" si="89">ROUNDDOWN((S$228-S$218)/($B$228-$B$218)*($B219-$B$218)+S$218,0)</f>
        <v>355</v>
      </c>
      <c r="T219" s="75">
        <f t="shared" si="89"/>
        <v>112</v>
      </c>
      <c r="U219" s="75">
        <f t="shared" si="89"/>
        <v>355</v>
      </c>
      <c r="V219" s="75"/>
      <c r="W219" s="74">
        <f t="shared" si="89"/>
        <v>911</v>
      </c>
      <c r="X219" s="74">
        <f t="shared" si="89"/>
        <v>279</v>
      </c>
      <c r="Y219" s="74">
        <f t="shared" si="89"/>
        <v>193</v>
      </c>
      <c r="Z219" s="74">
        <f t="shared" si="89"/>
        <v>279</v>
      </c>
      <c r="AA219" s="36"/>
    </row>
    <row r="220" spans="1:27" x14ac:dyDescent="0.15">
      <c r="B220" s="70">
        <v>42</v>
      </c>
      <c r="C220" s="74">
        <f t="shared" si="88"/>
        <v>8112</v>
      </c>
      <c r="D220" s="74">
        <f t="shared" si="88"/>
        <v>52</v>
      </c>
      <c r="E220" s="74">
        <f t="shared" si="88"/>
        <v>268</v>
      </c>
      <c r="F220" s="74">
        <f t="shared" ref="F220:F227" si="90">ROUNDDOWN((F$228-F$218)/($B$228-$B$218)*($B220-$B$218)+F$218,0)</f>
        <v>210</v>
      </c>
      <c r="G220" s="74"/>
      <c r="H220" s="75">
        <f t="shared" si="89"/>
        <v>4992</v>
      </c>
      <c r="I220" s="75">
        <f t="shared" si="89"/>
        <v>52</v>
      </c>
      <c r="J220" s="75">
        <f t="shared" si="88"/>
        <v>748</v>
      </c>
      <c r="K220" s="75">
        <f t="shared" si="89"/>
        <v>210</v>
      </c>
      <c r="L220" s="75"/>
      <c r="M220" s="74">
        <f t="shared" si="89"/>
        <v>767</v>
      </c>
      <c r="N220" s="74">
        <f t="shared" si="88"/>
        <v>556</v>
      </c>
      <c r="O220" s="74">
        <f t="shared" si="89"/>
        <v>124</v>
      </c>
      <c r="P220" s="74">
        <f t="shared" si="89"/>
        <v>278</v>
      </c>
      <c r="Q220" s="74"/>
      <c r="R220" s="75">
        <f t="shared" si="88"/>
        <v>767</v>
      </c>
      <c r="S220" s="75">
        <f t="shared" si="89"/>
        <v>393</v>
      </c>
      <c r="T220" s="75">
        <f t="shared" si="89"/>
        <v>124</v>
      </c>
      <c r="U220" s="75">
        <f t="shared" si="89"/>
        <v>393</v>
      </c>
      <c r="V220" s="75"/>
      <c r="W220" s="74">
        <f t="shared" si="89"/>
        <v>1007</v>
      </c>
      <c r="X220" s="74">
        <f t="shared" si="89"/>
        <v>309</v>
      </c>
      <c r="Y220" s="74">
        <f t="shared" si="89"/>
        <v>213</v>
      </c>
      <c r="Z220" s="74">
        <f t="shared" si="89"/>
        <v>309</v>
      </c>
      <c r="AA220" s="36"/>
    </row>
    <row r="221" spans="1:27" x14ac:dyDescent="0.15">
      <c r="B221" s="70">
        <v>43</v>
      </c>
      <c r="C221" s="74">
        <f t="shared" si="88"/>
        <v>8886</v>
      </c>
      <c r="D221" s="74">
        <f t="shared" si="88"/>
        <v>57</v>
      </c>
      <c r="E221" s="74">
        <f t="shared" si="88"/>
        <v>294</v>
      </c>
      <c r="F221" s="74">
        <f t="shared" si="90"/>
        <v>230</v>
      </c>
      <c r="G221" s="74"/>
      <c r="H221" s="75">
        <f t="shared" si="89"/>
        <v>5468</v>
      </c>
      <c r="I221" s="75">
        <f t="shared" si="89"/>
        <v>57</v>
      </c>
      <c r="J221" s="75">
        <f t="shared" si="89"/>
        <v>820</v>
      </c>
      <c r="K221" s="75">
        <f t="shared" si="89"/>
        <v>230</v>
      </c>
      <c r="L221" s="75"/>
      <c r="M221" s="74">
        <f t="shared" si="89"/>
        <v>841</v>
      </c>
      <c r="N221" s="74">
        <f t="shared" si="89"/>
        <v>609</v>
      </c>
      <c r="O221" s="74">
        <f t="shared" si="89"/>
        <v>136</v>
      </c>
      <c r="P221" s="74">
        <f t="shared" si="89"/>
        <v>304</v>
      </c>
      <c r="Q221" s="74"/>
      <c r="R221" s="75">
        <f t="shared" si="89"/>
        <v>841</v>
      </c>
      <c r="S221" s="75">
        <f t="shared" si="89"/>
        <v>430</v>
      </c>
      <c r="T221" s="75">
        <f t="shared" si="89"/>
        <v>136</v>
      </c>
      <c r="U221" s="75">
        <f t="shared" si="89"/>
        <v>430</v>
      </c>
      <c r="V221" s="75"/>
      <c r="W221" s="74">
        <f t="shared" si="89"/>
        <v>1104</v>
      </c>
      <c r="X221" s="74">
        <f t="shared" si="89"/>
        <v>338</v>
      </c>
      <c r="Y221" s="74">
        <f t="shared" si="89"/>
        <v>234</v>
      </c>
      <c r="Z221" s="74">
        <f t="shared" si="89"/>
        <v>338</v>
      </c>
      <c r="AA221" s="36"/>
    </row>
    <row r="222" spans="1:27" x14ac:dyDescent="0.15">
      <c r="B222" s="70">
        <v>44</v>
      </c>
      <c r="C222" s="74">
        <f t="shared" si="88"/>
        <v>9660</v>
      </c>
      <c r="D222" s="74">
        <f t="shared" si="88"/>
        <v>62</v>
      </c>
      <c r="E222" s="74">
        <f t="shared" si="88"/>
        <v>320</v>
      </c>
      <c r="F222" s="74">
        <f t="shared" si="90"/>
        <v>250</v>
      </c>
      <c r="G222" s="74"/>
      <c r="H222" s="75">
        <f t="shared" si="89"/>
        <v>5944</v>
      </c>
      <c r="I222" s="75">
        <f t="shared" si="89"/>
        <v>62</v>
      </c>
      <c r="J222" s="75">
        <f t="shared" si="89"/>
        <v>891</v>
      </c>
      <c r="K222" s="75">
        <f t="shared" si="89"/>
        <v>250</v>
      </c>
      <c r="L222" s="75"/>
      <c r="M222" s="74">
        <f t="shared" si="89"/>
        <v>914</v>
      </c>
      <c r="N222" s="74">
        <f t="shared" si="89"/>
        <v>662</v>
      </c>
      <c r="O222" s="74">
        <f t="shared" si="89"/>
        <v>148</v>
      </c>
      <c r="P222" s="74">
        <f t="shared" si="89"/>
        <v>331</v>
      </c>
      <c r="Q222" s="74"/>
      <c r="R222" s="75">
        <f t="shared" si="89"/>
        <v>914</v>
      </c>
      <c r="S222" s="75">
        <f t="shared" si="89"/>
        <v>468</v>
      </c>
      <c r="T222" s="75">
        <f t="shared" si="89"/>
        <v>148</v>
      </c>
      <c r="U222" s="75">
        <f t="shared" si="89"/>
        <v>468</v>
      </c>
      <c r="V222" s="75"/>
      <c r="W222" s="74">
        <f t="shared" si="89"/>
        <v>1200</v>
      </c>
      <c r="X222" s="74">
        <f t="shared" si="89"/>
        <v>368</v>
      </c>
      <c r="Y222" s="74">
        <f t="shared" si="89"/>
        <v>254</v>
      </c>
      <c r="Z222" s="74">
        <f t="shared" si="89"/>
        <v>368</v>
      </c>
      <c r="AA222" s="36"/>
    </row>
    <row r="223" spans="1:27" x14ac:dyDescent="0.15">
      <c r="B223" s="70">
        <v>45</v>
      </c>
      <c r="C223" s="74">
        <f t="shared" si="88"/>
        <v>10434</v>
      </c>
      <c r="D223" s="74">
        <f t="shared" si="88"/>
        <v>67</v>
      </c>
      <c r="E223" s="74">
        <f t="shared" si="88"/>
        <v>345</v>
      </c>
      <c r="F223" s="74">
        <f t="shared" si="90"/>
        <v>270</v>
      </c>
      <c r="G223" s="74"/>
      <c r="H223" s="75">
        <f t="shared" si="89"/>
        <v>6421</v>
      </c>
      <c r="I223" s="75">
        <f t="shared" si="89"/>
        <v>67</v>
      </c>
      <c r="J223" s="75">
        <f t="shared" si="89"/>
        <v>963</v>
      </c>
      <c r="K223" s="75">
        <f t="shared" si="89"/>
        <v>270</v>
      </c>
      <c r="L223" s="75"/>
      <c r="M223" s="74">
        <f t="shared" si="89"/>
        <v>987</v>
      </c>
      <c r="N223" s="74">
        <f t="shared" si="89"/>
        <v>715</v>
      </c>
      <c r="O223" s="74">
        <f t="shared" si="89"/>
        <v>160</v>
      </c>
      <c r="P223" s="74">
        <f t="shared" si="89"/>
        <v>357</v>
      </c>
      <c r="Q223" s="74"/>
      <c r="R223" s="75">
        <f t="shared" si="89"/>
        <v>987</v>
      </c>
      <c r="S223" s="75">
        <f t="shared" si="89"/>
        <v>505</v>
      </c>
      <c r="T223" s="75">
        <f t="shared" si="89"/>
        <v>160</v>
      </c>
      <c r="U223" s="75">
        <f t="shared" si="89"/>
        <v>505</v>
      </c>
      <c r="V223" s="75"/>
      <c r="W223" s="74">
        <f t="shared" si="89"/>
        <v>1296</v>
      </c>
      <c r="X223" s="74">
        <f t="shared" si="89"/>
        <v>398</v>
      </c>
      <c r="Y223" s="74">
        <f t="shared" si="89"/>
        <v>275</v>
      </c>
      <c r="Z223" s="74">
        <f t="shared" si="89"/>
        <v>398</v>
      </c>
      <c r="AA223" s="36"/>
    </row>
    <row r="224" spans="1:27" x14ac:dyDescent="0.15">
      <c r="B224" s="70">
        <v>46</v>
      </c>
      <c r="C224" s="74">
        <f t="shared" si="88"/>
        <v>11208</v>
      </c>
      <c r="D224" s="74">
        <f t="shared" si="88"/>
        <v>72</v>
      </c>
      <c r="E224" s="74">
        <f t="shared" si="88"/>
        <v>371</v>
      </c>
      <c r="F224" s="74">
        <f t="shared" si="90"/>
        <v>290</v>
      </c>
      <c r="G224" s="74"/>
      <c r="H224" s="75">
        <f t="shared" si="89"/>
        <v>6897</v>
      </c>
      <c r="I224" s="75">
        <f t="shared" si="89"/>
        <v>72</v>
      </c>
      <c r="J224" s="75">
        <f t="shared" si="89"/>
        <v>1034</v>
      </c>
      <c r="K224" s="75">
        <f t="shared" si="89"/>
        <v>290</v>
      </c>
      <c r="L224" s="75"/>
      <c r="M224" s="74">
        <f t="shared" si="89"/>
        <v>1061</v>
      </c>
      <c r="N224" s="74">
        <f t="shared" si="89"/>
        <v>768</v>
      </c>
      <c r="O224" s="74">
        <f t="shared" si="89"/>
        <v>172</v>
      </c>
      <c r="P224" s="74">
        <f t="shared" si="89"/>
        <v>384</v>
      </c>
      <c r="Q224" s="74"/>
      <c r="R224" s="75">
        <f t="shared" si="89"/>
        <v>1061</v>
      </c>
      <c r="S224" s="75">
        <f t="shared" si="89"/>
        <v>543</v>
      </c>
      <c r="T224" s="75">
        <f t="shared" si="89"/>
        <v>172</v>
      </c>
      <c r="U224" s="75">
        <f t="shared" si="89"/>
        <v>543</v>
      </c>
      <c r="V224" s="75"/>
      <c r="W224" s="74">
        <f t="shared" si="89"/>
        <v>1392</v>
      </c>
      <c r="X224" s="74">
        <f t="shared" si="89"/>
        <v>427</v>
      </c>
      <c r="Y224" s="74">
        <f t="shared" si="89"/>
        <v>295</v>
      </c>
      <c r="Z224" s="74">
        <f t="shared" si="89"/>
        <v>427</v>
      </c>
      <c r="AA224" s="36"/>
    </row>
    <row r="225" spans="1:28" x14ac:dyDescent="0.15">
      <c r="B225" s="70">
        <v>47</v>
      </c>
      <c r="C225" s="74">
        <f t="shared" si="88"/>
        <v>11982</v>
      </c>
      <c r="D225" s="74">
        <f t="shared" si="88"/>
        <v>77</v>
      </c>
      <c r="E225" s="74">
        <f t="shared" si="88"/>
        <v>397</v>
      </c>
      <c r="F225" s="74">
        <f t="shared" si="90"/>
        <v>310</v>
      </c>
      <c r="G225" s="74"/>
      <c r="H225" s="75">
        <f t="shared" si="89"/>
        <v>7374</v>
      </c>
      <c r="I225" s="75">
        <f t="shared" si="89"/>
        <v>77</v>
      </c>
      <c r="J225" s="75">
        <f t="shared" si="89"/>
        <v>1106</v>
      </c>
      <c r="K225" s="75">
        <f t="shared" si="89"/>
        <v>310</v>
      </c>
      <c r="L225" s="75"/>
      <c r="M225" s="74">
        <f t="shared" si="89"/>
        <v>1134</v>
      </c>
      <c r="N225" s="74">
        <f t="shared" si="89"/>
        <v>821</v>
      </c>
      <c r="O225" s="74">
        <f t="shared" si="89"/>
        <v>184</v>
      </c>
      <c r="P225" s="74">
        <f t="shared" si="89"/>
        <v>410</v>
      </c>
      <c r="Q225" s="74"/>
      <c r="R225" s="75">
        <f t="shared" si="89"/>
        <v>1134</v>
      </c>
      <c r="S225" s="75">
        <f t="shared" si="89"/>
        <v>581</v>
      </c>
      <c r="T225" s="75">
        <f t="shared" si="89"/>
        <v>184</v>
      </c>
      <c r="U225" s="75">
        <f t="shared" si="89"/>
        <v>581</v>
      </c>
      <c r="V225" s="75"/>
      <c r="W225" s="74">
        <f t="shared" si="89"/>
        <v>1488</v>
      </c>
      <c r="X225" s="74">
        <f t="shared" si="89"/>
        <v>457</v>
      </c>
      <c r="Y225" s="74">
        <f t="shared" si="89"/>
        <v>315</v>
      </c>
      <c r="Z225" s="74">
        <f t="shared" si="89"/>
        <v>457</v>
      </c>
      <c r="AA225" s="36"/>
    </row>
    <row r="226" spans="1:28" x14ac:dyDescent="0.15">
      <c r="B226" s="70">
        <v>48</v>
      </c>
      <c r="C226" s="74">
        <f t="shared" si="88"/>
        <v>12756</v>
      </c>
      <c r="D226" s="74">
        <f t="shared" si="88"/>
        <v>82</v>
      </c>
      <c r="E226" s="74">
        <f t="shared" si="88"/>
        <v>422</v>
      </c>
      <c r="F226" s="74">
        <f t="shared" si="90"/>
        <v>330</v>
      </c>
      <c r="G226" s="74"/>
      <c r="H226" s="75">
        <f t="shared" si="89"/>
        <v>7850</v>
      </c>
      <c r="I226" s="75">
        <f t="shared" si="89"/>
        <v>82</v>
      </c>
      <c r="J226" s="75">
        <f t="shared" si="89"/>
        <v>1177</v>
      </c>
      <c r="K226" s="75">
        <f t="shared" si="89"/>
        <v>330</v>
      </c>
      <c r="L226" s="75"/>
      <c r="M226" s="74">
        <f t="shared" si="89"/>
        <v>1207</v>
      </c>
      <c r="N226" s="74">
        <f t="shared" si="89"/>
        <v>875</v>
      </c>
      <c r="O226" s="74">
        <f t="shared" si="89"/>
        <v>196</v>
      </c>
      <c r="P226" s="74">
        <f t="shared" si="89"/>
        <v>437</v>
      </c>
      <c r="Q226" s="74"/>
      <c r="R226" s="75">
        <f t="shared" si="89"/>
        <v>1207</v>
      </c>
      <c r="S226" s="75">
        <f t="shared" si="89"/>
        <v>618</v>
      </c>
      <c r="T226" s="75">
        <f t="shared" si="89"/>
        <v>196</v>
      </c>
      <c r="U226" s="75">
        <f t="shared" si="89"/>
        <v>618</v>
      </c>
      <c r="V226" s="75"/>
      <c r="W226" s="74">
        <f t="shared" si="89"/>
        <v>1585</v>
      </c>
      <c r="X226" s="74">
        <f t="shared" si="89"/>
        <v>486</v>
      </c>
      <c r="Y226" s="74">
        <f t="shared" si="89"/>
        <v>336</v>
      </c>
      <c r="Z226" s="74">
        <f t="shared" si="89"/>
        <v>486</v>
      </c>
      <c r="AA226" s="36"/>
    </row>
    <row r="227" spans="1:28" x14ac:dyDescent="0.15">
      <c r="B227" s="70">
        <v>49</v>
      </c>
      <c r="C227" s="74">
        <f t="shared" si="88"/>
        <v>13531</v>
      </c>
      <c r="D227" s="74">
        <f t="shared" si="88"/>
        <v>87</v>
      </c>
      <c r="E227" s="74">
        <f t="shared" si="88"/>
        <v>448</v>
      </c>
      <c r="F227" s="74">
        <f t="shared" si="90"/>
        <v>350</v>
      </c>
      <c r="G227" s="74"/>
      <c r="H227" s="75">
        <f t="shared" si="89"/>
        <v>8326</v>
      </c>
      <c r="I227" s="75">
        <f t="shared" si="89"/>
        <v>87</v>
      </c>
      <c r="J227" s="75">
        <f t="shared" si="89"/>
        <v>1249</v>
      </c>
      <c r="K227" s="75">
        <f t="shared" si="89"/>
        <v>350</v>
      </c>
      <c r="L227" s="75"/>
      <c r="M227" s="74">
        <f t="shared" si="89"/>
        <v>1281</v>
      </c>
      <c r="N227" s="74">
        <f t="shared" si="89"/>
        <v>928</v>
      </c>
      <c r="O227" s="74">
        <f t="shared" si="89"/>
        <v>208</v>
      </c>
      <c r="P227" s="74">
        <f t="shared" si="89"/>
        <v>464</v>
      </c>
      <c r="Q227" s="74"/>
      <c r="R227" s="75">
        <f t="shared" si="89"/>
        <v>1281</v>
      </c>
      <c r="S227" s="75">
        <f t="shared" si="89"/>
        <v>656</v>
      </c>
      <c r="T227" s="75">
        <f t="shared" si="89"/>
        <v>208</v>
      </c>
      <c r="U227" s="75">
        <f t="shared" si="89"/>
        <v>656</v>
      </c>
      <c r="V227" s="75"/>
      <c r="W227" s="74">
        <f t="shared" si="89"/>
        <v>1681</v>
      </c>
      <c r="X227" s="74">
        <f t="shared" si="89"/>
        <v>516</v>
      </c>
      <c r="Y227" s="74">
        <f t="shared" si="89"/>
        <v>356</v>
      </c>
      <c r="Z227" s="74">
        <f t="shared" si="89"/>
        <v>516</v>
      </c>
      <c r="AA227" s="36"/>
    </row>
    <row r="228" spans="1:28" x14ac:dyDescent="0.15">
      <c r="A228" s="1" t="s">
        <v>125</v>
      </c>
      <c r="B228" s="70">
        <v>50</v>
      </c>
      <c r="C228" s="71">
        <f t="shared" ref="C228:Z228" si="91">C148-C165</f>
        <v>14305.099630469223</v>
      </c>
      <c r="D228" s="71">
        <f t="shared" si="91"/>
        <v>92.432951458416511</v>
      </c>
      <c r="E228" s="71">
        <f t="shared" si="91"/>
        <v>474.01513568418716</v>
      </c>
      <c r="F228" s="71">
        <f t="shared" si="91"/>
        <v>370.7475525529893</v>
      </c>
      <c r="G228" s="71"/>
      <c r="H228" s="73">
        <f t="shared" si="91"/>
        <v>8803.1382341349054</v>
      </c>
      <c r="I228" s="73">
        <f t="shared" si="91"/>
        <v>92.432951458416511</v>
      </c>
      <c r="J228" s="73">
        <f t="shared" si="91"/>
        <v>1320.470735120236</v>
      </c>
      <c r="K228" s="73">
        <f t="shared" si="91"/>
        <v>370.7475525529893</v>
      </c>
      <c r="L228" s="73"/>
      <c r="M228" s="71">
        <f t="shared" si="91"/>
        <v>1354.3289590976779</v>
      </c>
      <c r="N228" s="71">
        <f t="shared" si="91"/>
        <v>981.21133086626764</v>
      </c>
      <c r="O228" s="71">
        <f t="shared" si="91"/>
        <v>220.07845585337265</v>
      </c>
      <c r="P228" s="71">
        <f t="shared" si="91"/>
        <v>490.60566543313382</v>
      </c>
      <c r="Q228" s="71"/>
      <c r="R228" s="73">
        <f t="shared" si="91"/>
        <v>1354.3289590976779</v>
      </c>
      <c r="S228" s="73">
        <f t="shared" si="91"/>
        <v>693.75500929778559</v>
      </c>
      <c r="T228" s="73">
        <f t="shared" si="91"/>
        <v>220.07845585337265</v>
      </c>
      <c r="U228" s="73">
        <f t="shared" si="91"/>
        <v>693.75500929778559</v>
      </c>
      <c r="V228" s="73"/>
      <c r="W228" s="71">
        <f t="shared" si="91"/>
        <v>1777.5567588157023</v>
      </c>
      <c r="X228" s="71">
        <f t="shared" si="91"/>
        <v>545.79457051636427</v>
      </c>
      <c r="Y228" s="71">
        <f t="shared" si="91"/>
        <v>377.18061510870325</v>
      </c>
      <c r="Z228" s="71">
        <f t="shared" si="91"/>
        <v>545.79457051636427</v>
      </c>
      <c r="AA228" s="36"/>
    </row>
    <row r="230" spans="1:28" x14ac:dyDescent="0.15">
      <c r="A230" s="77" t="s">
        <v>130</v>
      </c>
    </row>
    <row r="231" spans="1:28" x14ac:dyDescent="0.15">
      <c r="B231" s="45" t="s">
        <v>131</v>
      </c>
      <c r="C231" s="81" t="s">
        <v>95</v>
      </c>
      <c r="D231" s="81" t="s">
        <v>96</v>
      </c>
      <c r="E231" s="81" t="s">
        <v>90</v>
      </c>
      <c r="F231" s="81" t="s">
        <v>97</v>
      </c>
    </row>
    <row r="232" spans="1:28" x14ac:dyDescent="0.15">
      <c r="B232" s="70">
        <v>1</v>
      </c>
      <c r="C232" s="83">
        <v>0.3</v>
      </c>
      <c r="D232" s="83">
        <v>0.1</v>
      </c>
      <c r="E232" s="83">
        <v>0.1</v>
      </c>
      <c r="F232" s="83">
        <v>0.1</v>
      </c>
    </row>
    <row r="233" spans="1:28" x14ac:dyDescent="0.15">
      <c r="B233" s="70">
        <v>2</v>
      </c>
      <c r="C233" s="83">
        <v>0.1</v>
      </c>
      <c r="D233" s="83">
        <v>0.3</v>
      </c>
      <c r="E233" s="83">
        <v>0.1</v>
      </c>
      <c r="F233" s="83">
        <v>0.1</v>
      </c>
    </row>
    <row r="234" spans="1:28" x14ac:dyDescent="0.15">
      <c r="B234" s="70">
        <v>3</v>
      </c>
      <c r="C234" s="83">
        <v>0.1</v>
      </c>
      <c r="D234" s="83">
        <v>0.1</v>
      </c>
      <c r="E234" s="83">
        <v>0.3</v>
      </c>
      <c r="F234" s="83">
        <v>0.1</v>
      </c>
      <c r="I234" s="55"/>
    </row>
    <row r="235" spans="1:28" x14ac:dyDescent="0.15">
      <c r="B235" s="70">
        <v>4</v>
      </c>
      <c r="C235" s="83">
        <v>0.1</v>
      </c>
      <c r="D235" s="83">
        <v>0.1</v>
      </c>
      <c r="E235" s="83">
        <v>0.1</v>
      </c>
      <c r="F235" s="83">
        <v>0.3</v>
      </c>
    </row>
    <row r="236" spans="1:28" x14ac:dyDescent="0.15">
      <c r="B236" s="70">
        <v>5</v>
      </c>
      <c r="C236" s="83">
        <v>0.2</v>
      </c>
      <c r="D236" s="83">
        <v>0.2</v>
      </c>
      <c r="E236" s="83">
        <v>0.2</v>
      </c>
      <c r="F236" s="83">
        <v>0.2</v>
      </c>
    </row>
    <row r="237" spans="1:28" x14ac:dyDescent="0.15">
      <c r="B237" s="70">
        <v>6</v>
      </c>
      <c r="C237" s="83">
        <v>0.2</v>
      </c>
      <c r="D237" s="83">
        <v>0.2</v>
      </c>
      <c r="E237" s="83">
        <v>0.2</v>
      </c>
      <c r="F237" s="83">
        <v>0.2</v>
      </c>
    </row>
    <row r="238" spans="1:28" x14ac:dyDescent="0.15">
      <c r="C238" s="1">
        <f>SUM(C232:C237)</f>
        <v>1</v>
      </c>
      <c r="D238" s="1">
        <f t="shared" ref="D238:F238" si="92">SUM(D232:D237)</f>
        <v>1</v>
      </c>
      <c r="E238" s="1">
        <f t="shared" si="92"/>
        <v>1</v>
      </c>
      <c r="F238" s="1">
        <f t="shared" si="92"/>
        <v>1</v>
      </c>
    </row>
    <row r="240" spans="1:28" x14ac:dyDescent="0.15">
      <c r="B240" s="1" t="s">
        <v>132</v>
      </c>
      <c r="C240" s="1">
        <v>1</v>
      </c>
      <c r="H240" s="1">
        <v>2</v>
      </c>
      <c r="M240" s="1">
        <v>3</v>
      </c>
      <c r="R240" s="1">
        <v>4</v>
      </c>
      <c r="W240" s="1">
        <v>5</v>
      </c>
      <c r="AB240" s="1">
        <v>6</v>
      </c>
    </row>
    <row r="241" spans="3:31" x14ac:dyDescent="0.15">
      <c r="C241" s="59" t="s">
        <v>114</v>
      </c>
      <c r="D241" s="59"/>
      <c r="E241" s="59"/>
      <c r="F241" s="59"/>
      <c r="H241" s="59" t="s">
        <v>114</v>
      </c>
      <c r="I241" s="59"/>
      <c r="J241" s="59"/>
      <c r="K241" s="59"/>
      <c r="M241" s="59" t="s">
        <v>114</v>
      </c>
      <c r="N241" s="59"/>
      <c r="O241" s="59"/>
      <c r="P241" s="59"/>
      <c r="R241" s="59" t="s">
        <v>114</v>
      </c>
      <c r="S241" s="59"/>
      <c r="T241" s="59"/>
      <c r="U241" s="59"/>
      <c r="W241" s="59" t="s">
        <v>114</v>
      </c>
      <c r="X241" s="59"/>
      <c r="Y241" s="59"/>
      <c r="Z241" s="59"/>
      <c r="AB241" s="59" t="s">
        <v>114</v>
      </c>
      <c r="AC241" s="59"/>
      <c r="AD241" s="59"/>
      <c r="AE241" s="59"/>
    </row>
    <row r="242" spans="3:31" x14ac:dyDescent="0.15">
      <c r="C242" s="45" t="s">
        <v>95</v>
      </c>
      <c r="D242" s="45" t="s">
        <v>96</v>
      </c>
      <c r="E242" s="45" t="s">
        <v>90</v>
      </c>
      <c r="F242" s="45" t="s">
        <v>97</v>
      </c>
      <c r="H242" s="45" t="s">
        <v>95</v>
      </c>
      <c r="I242" s="45" t="s">
        <v>96</v>
      </c>
      <c r="J242" s="45" t="s">
        <v>90</v>
      </c>
      <c r="K242" s="45" t="s">
        <v>97</v>
      </c>
      <c r="M242" s="45" t="s">
        <v>95</v>
      </c>
      <c r="N242" s="45" t="s">
        <v>96</v>
      </c>
      <c r="O242" s="45" t="s">
        <v>90</v>
      </c>
      <c r="P242" s="45" t="s">
        <v>97</v>
      </c>
      <c r="R242" s="45" t="s">
        <v>95</v>
      </c>
      <c r="S242" s="45" t="s">
        <v>96</v>
      </c>
      <c r="T242" s="45" t="s">
        <v>90</v>
      </c>
      <c r="U242" s="45" t="s">
        <v>97</v>
      </c>
      <c r="W242" s="45" t="s">
        <v>95</v>
      </c>
      <c r="X242" s="45" t="s">
        <v>96</v>
      </c>
      <c r="Y242" s="45" t="s">
        <v>90</v>
      </c>
      <c r="Z242" s="45" t="s">
        <v>97</v>
      </c>
      <c r="AB242" s="45" t="s">
        <v>95</v>
      </c>
      <c r="AC242" s="45" t="s">
        <v>96</v>
      </c>
      <c r="AD242" s="45" t="s">
        <v>90</v>
      </c>
      <c r="AE242" s="45" t="s">
        <v>97</v>
      </c>
    </row>
    <row r="243" spans="3:31" x14ac:dyDescent="0.15">
      <c r="C243" s="70">
        <f>C$232*C153</f>
        <v>79.399999999999991</v>
      </c>
      <c r="D243" s="70">
        <f>D$232*D153</f>
        <v>0.16666666666666666</v>
      </c>
      <c r="E243" s="70">
        <f>E$232*E153</f>
        <v>0.8666666666666667</v>
      </c>
      <c r="F243" s="70">
        <f>F$232*F153</f>
        <v>0.66666666666666663</v>
      </c>
      <c r="H243" s="70">
        <f>C$233*C153</f>
        <v>26.466666666666665</v>
      </c>
      <c r="I243" s="70">
        <f t="shared" ref="I243:K243" si="93">D$233*D153</f>
        <v>0.49999999999999994</v>
      </c>
      <c r="J243" s="70">
        <f t="shared" si="93"/>
        <v>0.8666666666666667</v>
      </c>
      <c r="K243" s="70">
        <f t="shared" si="93"/>
        <v>0.66666666666666663</v>
      </c>
      <c r="M243" s="70">
        <f>C$234*C153</f>
        <v>26.466666666666665</v>
      </c>
      <c r="N243" s="70">
        <f t="shared" ref="N243:P243" si="94">D$234*D153</f>
        <v>0.16666666666666666</v>
      </c>
      <c r="O243" s="70">
        <f t="shared" si="94"/>
        <v>2.5999999999999996</v>
      </c>
      <c r="P243" s="70">
        <f t="shared" si="94"/>
        <v>0.66666666666666663</v>
      </c>
      <c r="R243" s="70">
        <f>C$235*C153</f>
        <v>26.466666666666665</v>
      </c>
      <c r="S243" s="70">
        <f t="shared" ref="S243:U243" si="95">D$235*D153</f>
        <v>0.16666666666666666</v>
      </c>
      <c r="T243" s="70">
        <f t="shared" si="95"/>
        <v>0.8666666666666667</v>
      </c>
      <c r="U243" s="70">
        <f t="shared" si="95"/>
        <v>1.9999999999999998</v>
      </c>
      <c r="W243" s="70">
        <f>C$236*C153</f>
        <v>52.93333333333333</v>
      </c>
      <c r="X243" s="70">
        <f t="shared" ref="X243:Z243" si="96">D$236*D153</f>
        <v>0.33333333333333331</v>
      </c>
      <c r="Y243" s="70">
        <f t="shared" si="96"/>
        <v>1.7333333333333334</v>
      </c>
      <c r="Z243" s="70">
        <f t="shared" si="96"/>
        <v>1.3333333333333333</v>
      </c>
      <c r="AB243" s="70">
        <f>C$237*C153</f>
        <v>52.93333333333333</v>
      </c>
      <c r="AC243" s="70">
        <f t="shared" ref="AC243:AE243" si="97">D$237*D153</f>
        <v>0.33333333333333331</v>
      </c>
      <c r="AD243" s="70">
        <f t="shared" si="97"/>
        <v>1.7333333333333334</v>
      </c>
      <c r="AE243" s="70">
        <f t="shared" si="97"/>
        <v>1.3333333333333333</v>
      </c>
    </row>
    <row r="244" spans="3:31" x14ac:dyDescent="0.15">
      <c r="C244" s="70">
        <f>C$232*C154</f>
        <v>211.88571428571427</v>
      </c>
      <c r="D244" s="70">
        <f>D$232*D154</f>
        <v>0.4285714285714286</v>
      </c>
      <c r="E244" s="70">
        <f>E$232*E154</f>
        <v>2.3142857142857145</v>
      </c>
      <c r="F244" s="70">
        <f>F$232*F154</f>
        <v>1.8</v>
      </c>
      <c r="H244" s="70">
        <f>C$233*C154</f>
        <v>70.628571428571419</v>
      </c>
      <c r="I244" s="70">
        <f t="shared" ref="I244" si="98">D$233*D154</f>
        <v>1.2857142857142856</v>
      </c>
      <c r="J244" s="70">
        <f t="shared" ref="J244" si="99">E$233*E154</f>
        <v>2.3142857142857145</v>
      </c>
      <c r="K244" s="70">
        <f t="shared" ref="K244" si="100">F$233*F154</f>
        <v>1.8</v>
      </c>
      <c r="M244" s="70">
        <f>C$234*C154</f>
        <v>70.628571428571419</v>
      </c>
      <c r="N244" s="70">
        <f t="shared" ref="N244:P244" si="101">D$234*D154</f>
        <v>0.4285714285714286</v>
      </c>
      <c r="O244" s="70">
        <f t="shared" si="101"/>
        <v>6.9428571428571422</v>
      </c>
      <c r="P244" s="70">
        <f t="shared" si="101"/>
        <v>1.8</v>
      </c>
      <c r="R244" s="70">
        <f>C$235*C154</f>
        <v>70.628571428571419</v>
      </c>
      <c r="S244" s="70">
        <f t="shared" ref="S244" si="102">D$235*D154</f>
        <v>0.4285714285714286</v>
      </c>
      <c r="T244" s="70">
        <f t="shared" ref="T244" si="103">E$235*E154</f>
        <v>2.3142857142857145</v>
      </c>
      <c r="U244" s="70">
        <f t="shared" ref="U244" si="104">F$235*F154</f>
        <v>5.3999999999999995</v>
      </c>
      <c r="W244" s="70">
        <f>C$236*C154</f>
        <v>141.25714285714284</v>
      </c>
      <c r="X244" s="70">
        <f t="shared" ref="X244" si="105">D$236*D154</f>
        <v>0.85714285714285721</v>
      </c>
      <c r="Y244" s="70">
        <f t="shared" ref="Y244" si="106">E$236*E154</f>
        <v>4.628571428571429</v>
      </c>
      <c r="Z244" s="70">
        <f t="shared" ref="Z244" si="107">F$236*F154</f>
        <v>3.6</v>
      </c>
      <c r="AB244" s="70">
        <f>C$237*C154</f>
        <v>141.25714285714284</v>
      </c>
      <c r="AC244" s="70">
        <f t="shared" ref="AC244" si="108">D$237*D154</f>
        <v>0.85714285714285721</v>
      </c>
      <c r="AD244" s="70">
        <f t="shared" ref="AD244" si="109">E$237*E154</f>
        <v>4.628571428571429</v>
      </c>
      <c r="AE244" s="70">
        <f t="shared" ref="AE244" si="110">F$237*F154</f>
        <v>3.6</v>
      </c>
    </row>
    <row r="245" spans="3:31" x14ac:dyDescent="0.15">
      <c r="C245" s="60" t="s">
        <v>115</v>
      </c>
      <c r="D245" s="60"/>
      <c r="E245" s="60"/>
      <c r="F245" s="60"/>
      <c r="H245" s="60" t="s">
        <v>115</v>
      </c>
      <c r="I245" s="60"/>
      <c r="J245" s="60"/>
      <c r="K245" s="60"/>
      <c r="M245" s="60" t="s">
        <v>115</v>
      </c>
      <c r="N245" s="60"/>
      <c r="O245" s="60"/>
      <c r="P245" s="60"/>
      <c r="R245" s="60" t="s">
        <v>115</v>
      </c>
      <c r="S245" s="60"/>
      <c r="T245" s="60"/>
      <c r="U245" s="60"/>
      <c r="W245" s="60" t="s">
        <v>115</v>
      </c>
      <c r="X245" s="60"/>
      <c r="Y245" s="60"/>
      <c r="Z245" s="60"/>
      <c r="AB245" s="60" t="s">
        <v>115</v>
      </c>
      <c r="AC245" s="60"/>
      <c r="AD245" s="60"/>
      <c r="AE245" s="60"/>
    </row>
    <row r="246" spans="3:31" x14ac:dyDescent="0.15">
      <c r="C246" s="46" t="s">
        <v>95</v>
      </c>
      <c r="D246" s="46" t="s">
        <v>96</v>
      </c>
      <c r="E246" s="46" t="s">
        <v>90</v>
      </c>
      <c r="F246" s="46" t="s">
        <v>97</v>
      </c>
      <c r="H246" s="46" t="s">
        <v>95</v>
      </c>
      <c r="I246" s="46" t="s">
        <v>96</v>
      </c>
      <c r="J246" s="46" t="s">
        <v>90</v>
      </c>
      <c r="K246" s="46" t="s">
        <v>97</v>
      </c>
      <c r="M246" s="46" t="s">
        <v>95</v>
      </c>
      <c r="N246" s="46" t="s">
        <v>96</v>
      </c>
      <c r="O246" s="46" t="s">
        <v>90</v>
      </c>
      <c r="P246" s="46" t="s">
        <v>97</v>
      </c>
      <c r="R246" s="46" t="s">
        <v>95</v>
      </c>
      <c r="S246" s="46" t="s">
        <v>96</v>
      </c>
      <c r="T246" s="46" t="s">
        <v>90</v>
      </c>
      <c r="U246" s="46" t="s">
        <v>97</v>
      </c>
      <c r="W246" s="46" t="s">
        <v>95</v>
      </c>
      <c r="X246" s="46" t="s">
        <v>96</v>
      </c>
      <c r="Y246" s="46" t="s">
        <v>90</v>
      </c>
      <c r="Z246" s="46" t="s">
        <v>97</v>
      </c>
      <c r="AB246" s="46" t="s">
        <v>95</v>
      </c>
      <c r="AC246" s="46" t="s">
        <v>96</v>
      </c>
      <c r="AD246" s="46" t="s">
        <v>90</v>
      </c>
      <c r="AE246" s="46" t="s">
        <v>97</v>
      </c>
    </row>
    <row r="247" spans="3:31" x14ac:dyDescent="0.15">
      <c r="C247" s="78">
        <f>C$232*C157</f>
        <v>256.14125874125875</v>
      </c>
      <c r="D247" s="78">
        <f>D$232*D157</f>
        <v>0.52867132867132871</v>
      </c>
      <c r="E247" s="78">
        <f>E$232*E157</f>
        <v>2.8195804195804199</v>
      </c>
      <c r="F247" s="78">
        <f>F$232*F157</f>
        <v>2.2027972027972029</v>
      </c>
      <c r="H247" s="78">
        <f>C$233*C157</f>
        <v>85.380419580419584</v>
      </c>
      <c r="I247" s="78">
        <f t="shared" ref="I247:K247" si="111">D$233*D157</f>
        <v>1.5860139860139859</v>
      </c>
      <c r="J247" s="78">
        <f t="shared" si="111"/>
        <v>2.8195804195804199</v>
      </c>
      <c r="K247" s="78">
        <f t="shared" si="111"/>
        <v>2.2027972027972029</v>
      </c>
      <c r="M247" s="78">
        <f>C$234*C157</f>
        <v>85.380419580419584</v>
      </c>
      <c r="N247" s="78">
        <f t="shared" ref="N247:P247" si="112">D$234*D157</f>
        <v>0.52867132867132871</v>
      </c>
      <c r="O247" s="78">
        <f t="shared" si="112"/>
        <v>8.4587412587412594</v>
      </c>
      <c r="P247" s="78">
        <f t="shared" si="112"/>
        <v>2.2027972027972029</v>
      </c>
      <c r="R247" s="78">
        <f>C$235*C157</f>
        <v>85.380419580419584</v>
      </c>
      <c r="S247" s="78">
        <f t="shared" ref="S247:U247" si="113">D$235*D157</f>
        <v>0.52867132867132871</v>
      </c>
      <c r="T247" s="78">
        <f t="shared" si="113"/>
        <v>2.8195804195804199</v>
      </c>
      <c r="U247" s="78">
        <f t="shared" si="113"/>
        <v>6.6083916083916092</v>
      </c>
      <c r="W247" s="78">
        <f>C$236*C157</f>
        <v>170.76083916083917</v>
      </c>
      <c r="X247" s="78">
        <f t="shared" ref="X247:Z247" si="114">D$236*D157</f>
        <v>1.0573426573426574</v>
      </c>
      <c r="Y247" s="78">
        <f t="shared" si="114"/>
        <v>5.6391608391608399</v>
      </c>
      <c r="Z247" s="78">
        <f t="shared" si="114"/>
        <v>4.4055944055944058</v>
      </c>
      <c r="AB247" s="78">
        <f>C$237*C157</f>
        <v>170.76083916083917</v>
      </c>
      <c r="AC247" s="78">
        <f t="shared" ref="AC247:AE247" si="115">D$237*D157</f>
        <v>1.0573426573426574</v>
      </c>
      <c r="AD247" s="78">
        <f t="shared" si="115"/>
        <v>5.6391608391608399</v>
      </c>
      <c r="AE247" s="78">
        <f t="shared" si="115"/>
        <v>4.4055944055944058</v>
      </c>
    </row>
    <row r="248" spans="3:31" x14ac:dyDescent="0.15">
      <c r="C248" s="78">
        <f>C$232*C158</f>
        <v>602.57965616045851</v>
      </c>
      <c r="D248" s="78">
        <f>D$232*D158</f>
        <v>1.2455587392550145</v>
      </c>
      <c r="E248" s="78">
        <f>E$232*E158</f>
        <v>6.6068767908309454</v>
      </c>
      <c r="F248" s="78">
        <f>F$232*F158</f>
        <v>5.1988538681948429</v>
      </c>
      <c r="H248" s="78">
        <f>C$233*C158</f>
        <v>200.85988538681951</v>
      </c>
      <c r="I248" s="78">
        <f t="shared" ref="I248:K248" si="116">D$233*D158</f>
        <v>3.7366762177650426</v>
      </c>
      <c r="J248" s="78">
        <f t="shared" si="116"/>
        <v>6.6068767908309454</v>
      </c>
      <c r="K248" s="78">
        <f t="shared" si="116"/>
        <v>5.1988538681948429</v>
      </c>
      <c r="M248" s="78">
        <f>C$234*C158</f>
        <v>200.85988538681951</v>
      </c>
      <c r="N248" s="78">
        <f t="shared" ref="N248:P248" si="117">D$234*D158</f>
        <v>1.2455587392550145</v>
      </c>
      <c r="O248" s="78">
        <f t="shared" si="117"/>
        <v>19.820630372492836</v>
      </c>
      <c r="P248" s="78">
        <f t="shared" si="117"/>
        <v>5.1988538681948429</v>
      </c>
      <c r="R248" s="78">
        <f>C$235*C158</f>
        <v>200.85988538681951</v>
      </c>
      <c r="S248" s="78">
        <f t="shared" ref="S248" si="118">D$235*D158</f>
        <v>1.2455587392550145</v>
      </c>
      <c r="T248" s="78">
        <f t="shared" ref="T248" si="119">E$235*E158</f>
        <v>6.6068767908309454</v>
      </c>
      <c r="U248" s="78">
        <f t="shared" ref="U248" si="120">F$235*F158</f>
        <v>15.596561604584528</v>
      </c>
      <c r="W248" s="78">
        <f>C$236*C158</f>
        <v>401.71977077363903</v>
      </c>
      <c r="X248" s="78">
        <f t="shared" ref="X248" si="121">D$236*D158</f>
        <v>2.491117478510029</v>
      </c>
      <c r="Y248" s="78">
        <f t="shared" ref="Y248" si="122">E$236*E158</f>
        <v>13.213753581661891</v>
      </c>
      <c r="Z248" s="78">
        <f t="shared" ref="Z248" si="123">F$236*F158</f>
        <v>10.397707736389686</v>
      </c>
      <c r="AB248" s="78">
        <f>C$237*C158</f>
        <v>401.71977077363903</v>
      </c>
      <c r="AC248" s="78">
        <f t="shared" ref="AC248" si="124">D$237*D158</f>
        <v>2.491117478510029</v>
      </c>
      <c r="AD248" s="78">
        <f t="shared" ref="AD248" si="125">E$237*E158</f>
        <v>13.213753581661891</v>
      </c>
      <c r="AE248" s="78">
        <f t="shared" ref="AE248" si="126">F$237*F158</f>
        <v>10.397707736389686</v>
      </c>
    </row>
    <row r="249" spans="3:31" x14ac:dyDescent="0.15">
      <c r="C249" s="61" t="s">
        <v>116</v>
      </c>
      <c r="D249" s="61"/>
      <c r="E249" s="61"/>
      <c r="F249" s="61"/>
      <c r="H249" s="61" t="s">
        <v>116</v>
      </c>
      <c r="I249" s="61"/>
      <c r="J249" s="61"/>
      <c r="K249" s="61"/>
      <c r="M249" s="61" t="s">
        <v>116</v>
      </c>
      <c r="N249" s="61"/>
      <c r="O249" s="61"/>
      <c r="P249" s="61"/>
      <c r="R249" s="61" t="s">
        <v>116</v>
      </c>
      <c r="S249" s="61"/>
      <c r="T249" s="61"/>
      <c r="U249" s="61"/>
      <c r="W249" s="61" t="s">
        <v>116</v>
      </c>
      <c r="X249" s="61"/>
      <c r="Y249" s="61"/>
      <c r="Z249" s="61"/>
      <c r="AB249" s="61" t="s">
        <v>116</v>
      </c>
      <c r="AC249" s="61"/>
      <c r="AD249" s="61"/>
      <c r="AE249" s="61"/>
    </row>
    <row r="250" spans="3:31" x14ac:dyDescent="0.15">
      <c r="C250" s="47" t="s">
        <v>95</v>
      </c>
      <c r="D250" s="47" t="s">
        <v>96</v>
      </c>
      <c r="E250" s="47" t="s">
        <v>90</v>
      </c>
      <c r="F250" s="47" t="s">
        <v>97</v>
      </c>
      <c r="H250" s="47" t="s">
        <v>95</v>
      </c>
      <c r="I250" s="47" t="s">
        <v>96</v>
      </c>
      <c r="J250" s="47" t="s">
        <v>90</v>
      </c>
      <c r="K250" s="47" t="s">
        <v>97</v>
      </c>
      <c r="M250" s="47" t="s">
        <v>95</v>
      </c>
      <c r="N250" s="47" t="s">
        <v>96</v>
      </c>
      <c r="O250" s="47" t="s">
        <v>90</v>
      </c>
      <c r="P250" s="47" t="s">
        <v>97</v>
      </c>
      <c r="R250" s="47" t="s">
        <v>95</v>
      </c>
      <c r="S250" s="47" t="s">
        <v>96</v>
      </c>
      <c r="T250" s="47" t="s">
        <v>90</v>
      </c>
      <c r="U250" s="47" t="s">
        <v>97</v>
      </c>
      <c r="W250" s="47" t="s">
        <v>95</v>
      </c>
      <c r="X250" s="47" t="s">
        <v>96</v>
      </c>
      <c r="Y250" s="47" t="s">
        <v>90</v>
      </c>
      <c r="Z250" s="47" t="s">
        <v>97</v>
      </c>
      <c r="AB250" s="47" t="s">
        <v>95</v>
      </c>
      <c r="AC250" s="47" t="s">
        <v>96</v>
      </c>
      <c r="AD250" s="47" t="s">
        <v>90</v>
      </c>
      <c r="AE250" s="47" t="s">
        <v>97</v>
      </c>
    </row>
    <row r="251" spans="3:31" x14ac:dyDescent="0.15">
      <c r="C251" s="79">
        <f>C$232*C161</f>
        <v>923.95928302413176</v>
      </c>
      <c r="D251" s="79">
        <f>D$232*D161</f>
        <v>1.937717952294602</v>
      </c>
      <c r="E251" s="79">
        <f>E$232*E161</f>
        <v>10.186860092063052</v>
      </c>
      <c r="F251" s="79">
        <f>F$232*F161</f>
        <v>7.9723252894406489</v>
      </c>
      <c r="H251" s="79">
        <f>C$233*C161</f>
        <v>307.98642767471063</v>
      </c>
      <c r="I251" s="79">
        <f t="shared" ref="I251:K251" si="127">D$233*D161</f>
        <v>5.8131538568838055</v>
      </c>
      <c r="J251" s="79">
        <f t="shared" si="127"/>
        <v>10.186860092063052</v>
      </c>
      <c r="K251" s="79">
        <f t="shared" si="127"/>
        <v>7.9723252894406489</v>
      </c>
      <c r="M251" s="79">
        <f>C$234*C161</f>
        <v>307.98642767471063</v>
      </c>
      <c r="N251" s="79">
        <f t="shared" ref="N251:P251" si="128">D$234*D161</f>
        <v>1.937717952294602</v>
      </c>
      <c r="O251" s="79">
        <f t="shared" si="128"/>
        <v>30.560580276189153</v>
      </c>
      <c r="P251" s="79">
        <f t="shared" si="128"/>
        <v>7.9723252894406489</v>
      </c>
      <c r="R251" s="79">
        <f>C$235*C161</f>
        <v>307.98642767471063</v>
      </c>
      <c r="S251" s="79">
        <f t="shared" ref="S251:U251" si="129">D$235*D161</f>
        <v>1.937717952294602</v>
      </c>
      <c r="T251" s="79">
        <f t="shared" si="129"/>
        <v>10.186860092063052</v>
      </c>
      <c r="U251" s="79">
        <f t="shared" si="129"/>
        <v>23.916975868321945</v>
      </c>
      <c r="W251" s="79">
        <f>C$236*C161</f>
        <v>615.97285534942125</v>
      </c>
      <c r="X251" s="79">
        <f t="shared" ref="X251:Z251" si="130">D$236*D161</f>
        <v>3.875435904589204</v>
      </c>
      <c r="Y251" s="79">
        <f t="shared" si="130"/>
        <v>20.373720184126103</v>
      </c>
      <c r="Z251" s="79">
        <f t="shared" si="130"/>
        <v>15.944650578881298</v>
      </c>
      <c r="AB251" s="79">
        <f>C$237*C161</f>
        <v>615.97285534942125</v>
      </c>
      <c r="AC251" s="79">
        <f t="shared" ref="AC251:AE251" si="131">D$237*D161</f>
        <v>3.875435904589204</v>
      </c>
      <c r="AD251" s="79">
        <f t="shared" si="131"/>
        <v>20.373720184126103</v>
      </c>
      <c r="AE251" s="79">
        <f t="shared" si="131"/>
        <v>15.944650578881298</v>
      </c>
    </row>
    <row r="252" spans="3:31" x14ac:dyDescent="0.15">
      <c r="C252" s="79">
        <f>C$232*C162</f>
        <v>3663.8073796908288</v>
      </c>
      <c r="D252" s="79">
        <f>D$232*D162</f>
        <v>7.8699240727590549</v>
      </c>
      <c r="E252" s="79">
        <f>E$232*E162</f>
        <v>40.455312175670514</v>
      </c>
      <c r="F252" s="79">
        <f>F$232*F162</f>
        <v>31.6097776806686</v>
      </c>
      <c r="H252" s="79">
        <f>C$233*C162</f>
        <v>1221.2691265636097</v>
      </c>
      <c r="I252" s="79">
        <f t="shared" ref="I252" si="132">D$233*D162</f>
        <v>23.609772218277165</v>
      </c>
      <c r="J252" s="79">
        <f t="shared" ref="J252" si="133">E$233*E162</f>
        <v>40.455312175670514</v>
      </c>
      <c r="K252" s="79">
        <f t="shared" ref="K252" si="134">F$233*F162</f>
        <v>31.6097776806686</v>
      </c>
      <c r="M252" s="79">
        <f>C$234*C162</f>
        <v>1221.2691265636097</v>
      </c>
      <c r="N252" s="79">
        <f t="shared" ref="N252:P252" si="135">D$234*D162</f>
        <v>7.8699240727590549</v>
      </c>
      <c r="O252" s="79">
        <f t="shared" si="135"/>
        <v>121.36593652701154</v>
      </c>
      <c r="P252" s="79">
        <f t="shared" si="135"/>
        <v>31.6097776806686</v>
      </c>
      <c r="R252" s="79">
        <f>C$235*C162</f>
        <v>1221.2691265636097</v>
      </c>
      <c r="S252" s="79">
        <f t="shared" ref="S252" si="136">D$235*D162</f>
        <v>7.8699240727590549</v>
      </c>
      <c r="T252" s="79">
        <f t="shared" ref="T252" si="137">E$235*E162</f>
        <v>40.455312175670514</v>
      </c>
      <c r="U252" s="79">
        <f t="shared" ref="U252" si="138">F$235*F162</f>
        <v>94.8293330420058</v>
      </c>
      <c r="W252" s="79">
        <f>C$236*C162</f>
        <v>2442.5382531272194</v>
      </c>
      <c r="X252" s="79">
        <f t="shared" ref="X252" si="139">D$236*D162</f>
        <v>15.73984814551811</v>
      </c>
      <c r="Y252" s="79">
        <f t="shared" ref="Y252" si="140">E$236*E162</f>
        <v>80.910624351341028</v>
      </c>
      <c r="Z252" s="79">
        <f t="shared" ref="Z252" si="141">F$236*F162</f>
        <v>63.2195553613372</v>
      </c>
      <c r="AB252" s="79">
        <f>C$237*C162</f>
        <v>2442.5382531272194</v>
      </c>
      <c r="AC252" s="79">
        <f t="shared" ref="AC252" si="142">D$237*D162</f>
        <v>15.73984814551811</v>
      </c>
      <c r="AD252" s="79">
        <f t="shared" ref="AD252" si="143">E$237*E162</f>
        <v>80.910624351341028</v>
      </c>
      <c r="AE252" s="79">
        <f t="shared" ref="AE252" si="144">F$237*F162</f>
        <v>63.2195553613372</v>
      </c>
    </row>
    <row r="253" spans="3:31" x14ac:dyDescent="0.15">
      <c r="C253" s="62" t="s">
        <v>117</v>
      </c>
      <c r="D253" s="62"/>
      <c r="E253" s="62"/>
      <c r="F253" s="62"/>
      <c r="H253" s="62" t="s">
        <v>117</v>
      </c>
      <c r="I253" s="62"/>
      <c r="J253" s="62"/>
      <c r="K253" s="62"/>
      <c r="M253" s="62" t="s">
        <v>117</v>
      </c>
      <c r="N253" s="62"/>
      <c r="O253" s="62"/>
      <c r="P253" s="62"/>
      <c r="R253" s="62" t="s">
        <v>117</v>
      </c>
      <c r="S253" s="62"/>
      <c r="T253" s="62"/>
      <c r="U253" s="62"/>
      <c r="W253" s="62" t="s">
        <v>117</v>
      </c>
      <c r="X253" s="62"/>
      <c r="Y253" s="62"/>
      <c r="Z253" s="62"/>
      <c r="AB253" s="62" t="s">
        <v>117</v>
      </c>
      <c r="AC253" s="62"/>
      <c r="AD253" s="62"/>
      <c r="AE253" s="62"/>
    </row>
    <row r="254" spans="3:31" x14ac:dyDescent="0.15">
      <c r="C254" s="48" t="s">
        <v>95</v>
      </c>
      <c r="D254" s="48" t="s">
        <v>96</v>
      </c>
      <c r="E254" s="48" t="s">
        <v>90</v>
      </c>
      <c r="F254" s="48" t="s">
        <v>97</v>
      </c>
      <c r="H254" s="48" t="s">
        <v>95</v>
      </c>
      <c r="I254" s="48" t="s">
        <v>96</v>
      </c>
      <c r="J254" s="48" t="s">
        <v>90</v>
      </c>
      <c r="K254" s="48" t="s">
        <v>97</v>
      </c>
      <c r="M254" s="48" t="s">
        <v>95</v>
      </c>
      <c r="N254" s="48" t="s">
        <v>96</v>
      </c>
      <c r="O254" s="48" t="s">
        <v>90</v>
      </c>
      <c r="P254" s="48" t="s">
        <v>97</v>
      </c>
      <c r="R254" s="48" t="s">
        <v>95</v>
      </c>
      <c r="S254" s="48" t="s">
        <v>96</v>
      </c>
      <c r="T254" s="48" t="s">
        <v>90</v>
      </c>
      <c r="U254" s="48" t="s">
        <v>97</v>
      </c>
      <c r="W254" s="48" t="s">
        <v>95</v>
      </c>
      <c r="X254" s="48" t="s">
        <v>96</v>
      </c>
      <c r="Y254" s="48" t="s">
        <v>90</v>
      </c>
      <c r="Z254" s="48" t="s">
        <v>97</v>
      </c>
      <c r="AB254" s="48" t="s">
        <v>95</v>
      </c>
      <c r="AC254" s="48" t="s">
        <v>96</v>
      </c>
      <c r="AD254" s="48" t="s">
        <v>90</v>
      </c>
      <c r="AE254" s="48" t="s">
        <v>97</v>
      </c>
    </row>
    <row r="255" spans="3:31" x14ac:dyDescent="0.15">
      <c r="C255" s="80">
        <f>C$232*C165</f>
        <v>8383.4701108592326</v>
      </c>
      <c r="D255" s="80">
        <f>D$232*D165</f>
        <v>18.056704854158351</v>
      </c>
      <c r="E255" s="80">
        <f>E$232*E165</f>
        <v>92.59848643158125</v>
      </c>
      <c r="F255" s="80">
        <f>F$232*F165</f>
        <v>72.425244744701075</v>
      </c>
      <c r="H255" s="80">
        <f>C$233*C165</f>
        <v>2794.4900369530778</v>
      </c>
      <c r="I255" s="80">
        <f t="shared" ref="I255:K255" si="145">D$233*D165</f>
        <v>54.170114562475042</v>
      </c>
      <c r="J255" s="80">
        <f t="shared" si="145"/>
        <v>92.59848643158125</v>
      </c>
      <c r="K255" s="80">
        <f t="shared" si="145"/>
        <v>72.425244744701075</v>
      </c>
      <c r="M255" s="80">
        <f>C$234*C165</f>
        <v>2794.4900369530778</v>
      </c>
      <c r="N255" s="80">
        <f t="shared" ref="N255:P255" si="146">D$234*D165</f>
        <v>18.056704854158351</v>
      </c>
      <c r="O255" s="80">
        <f t="shared" si="146"/>
        <v>277.79545929474369</v>
      </c>
      <c r="P255" s="80">
        <f t="shared" si="146"/>
        <v>72.425244744701075</v>
      </c>
      <c r="R255" s="80">
        <f>C$235*C165</f>
        <v>2794.4900369530778</v>
      </c>
      <c r="S255" s="80">
        <f t="shared" ref="S255:U255" si="147">D$235*D165</f>
        <v>18.056704854158351</v>
      </c>
      <c r="T255" s="80">
        <f t="shared" si="147"/>
        <v>92.59848643158125</v>
      </c>
      <c r="U255" s="80">
        <f t="shared" si="147"/>
        <v>217.2757342341032</v>
      </c>
      <c r="W255" s="80">
        <f>C$236*C165</f>
        <v>5588.9800739061557</v>
      </c>
      <c r="X255" s="80">
        <f t="shared" ref="X255:Z255" si="148">D$236*D165</f>
        <v>36.113409708316702</v>
      </c>
      <c r="Y255" s="80">
        <f t="shared" si="148"/>
        <v>185.1969728631625</v>
      </c>
      <c r="Z255" s="80">
        <f t="shared" si="148"/>
        <v>144.85048948940215</v>
      </c>
      <c r="AB255" s="80">
        <f>C$237*C165</f>
        <v>5588.9800739061557</v>
      </c>
      <c r="AC255" s="80">
        <f t="shared" ref="AC255:AE255" si="149">D$237*D165</f>
        <v>36.113409708316702</v>
      </c>
      <c r="AD255" s="80">
        <f t="shared" si="149"/>
        <v>185.1969728631625</v>
      </c>
      <c r="AE255" s="80">
        <f t="shared" si="149"/>
        <v>144.85048948940215</v>
      </c>
    </row>
  </sheetData>
  <mergeCells count="66">
    <mergeCell ref="W241:Z241"/>
    <mergeCell ref="W245:Z245"/>
    <mergeCell ref="W249:Z249"/>
    <mergeCell ref="W253:Z253"/>
    <mergeCell ref="AB241:AE241"/>
    <mergeCell ref="AB245:AE245"/>
    <mergeCell ref="AB249:AE249"/>
    <mergeCell ref="AB253:AE253"/>
    <mergeCell ref="M241:P241"/>
    <mergeCell ref="M245:P245"/>
    <mergeCell ref="M249:P249"/>
    <mergeCell ref="M253:P253"/>
    <mergeCell ref="R241:U241"/>
    <mergeCell ref="R245:U245"/>
    <mergeCell ref="R249:U249"/>
    <mergeCell ref="R253:U253"/>
    <mergeCell ref="C241:F241"/>
    <mergeCell ref="C245:F245"/>
    <mergeCell ref="C249:F249"/>
    <mergeCell ref="C253:F253"/>
    <mergeCell ref="H241:K241"/>
    <mergeCell ref="H245:K245"/>
    <mergeCell ref="H249:K249"/>
    <mergeCell ref="H253:K253"/>
    <mergeCell ref="M97:Q97"/>
    <mergeCell ref="R97:V97"/>
    <mergeCell ref="W97:AA97"/>
    <mergeCell ref="C59:D59"/>
    <mergeCell ref="E59:H59"/>
    <mergeCell ref="C97:G97"/>
    <mergeCell ref="H97:L97"/>
    <mergeCell ref="M151:P151"/>
    <mergeCell ref="M155:P155"/>
    <mergeCell ref="M159:P159"/>
    <mergeCell ref="M163:P163"/>
    <mergeCell ref="M167:P167"/>
    <mergeCell ref="H151:K151"/>
    <mergeCell ref="H155:K155"/>
    <mergeCell ref="H159:K159"/>
    <mergeCell ref="H163:K163"/>
    <mergeCell ref="H167:K167"/>
    <mergeCell ref="C151:F151"/>
    <mergeCell ref="C155:F155"/>
    <mergeCell ref="C159:F159"/>
    <mergeCell ref="C163:F163"/>
    <mergeCell ref="C167:F167"/>
    <mergeCell ref="R151:U151"/>
    <mergeCell ref="R155:U155"/>
    <mergeCell ref="R159:U159"/>
    <mergeCell ref="R163:U163"/>
    <mergeCell ref="R167:U167"/>
    <mergeCell ref="W151:Z151"/>
    <mergeCell ref="W155:Z155"/>
    <mergeCell ref="W159:Z159"/>
    <mergeCell ref="W163:Z163"/>
    <mergeCell ref="W167:Z167"/>
    <mergeCell ref="W171:Z171"/>
    <mergeCell ref="C177:G177"/>
    <mergeCell ref="H177:L177"/>
    <mergeCell ref="M177:Q177"/>
    <mergeCell ref="R177:V177"/>
    <mergeCell ref="W177:AA177"/>
    <mergeCell ref="M171:P171"/>
    <mergeCell ref="R171:U171"/>
    <mergeCell ref="C171:F171"/>
    <mergeCell ref="H171:K171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1"/>
  <sheetViews>
    <sheetView workbookViewId="0">
      <selection activeCell="F22" sqref="F22"/>
    </sheetView>
  </sheetViews>
  <sheetFormatPr defaultRowHeight="16.5" x14ac:dyDescent="0.15"/>
  <cols>
    <col min="1" max="5" width="14.5" style="1" bestFit="1" customWidth="1"/>
    <col min="6" max="16384" width="9" style="1"/>
  </cols>
  <sheetData>
    <row r="2" spans="1:5" x14ac:dyDescent="0.15">
      <c r="A2" s="1">
        <v>9171.4666666666672</v>
      </c>
      <c r="B2" s="1">
        <v>6492.2666666666664</v>
      </c>
      <c r="C2" s="1">
        <v>15899.520000000002</v>
      </c>
      <c r="D2" s="1">
        <v>16224.000000000002</v>
      </c>
      <c r="E2" s="1">
        <v>14288.213333333331</v>
      </c>
    </row>
    <row r="3" spans="1:5" x14ac:dyDescent="0.15">
      <c r="A3" s="1">
        <v>11945.400000000001</v>
      </c>
      <c r="B3" s="1">
        <v>8276.4</v>
      </c>
      <c r="C3" s="1">
        <v>20694.824999999997</v>
      </c>
      <c r="D3" s="1">
        <v>21540.42</v>
      </c>
      <c r="E3" s="1">
        <v>17461.38</v>
      </c>
    </row>
    <row r="4" spans="1:5" x14ac:dyDescent="0.15">
      <c r="A4" s="1">
        <v>21121.464</v>
      </c>
      <c r="B4" s="1">
        <v>14501.915999999999</v>
      </c>
      <c r="C4" s="1">
        <v>28520.832000000002</v>
      </c>
      <c r="D4" s="1">
        <v>28422.144</v>
      </c>
      <c r="E4" s="1">
        <v>23925.636000000002</v>
      </c>
    </row>
    <row r="5" spans="1:5" x14ac:dyDescent="0.15">
      <c r="A5" s="1">
        <v>24886.68</v>
      </c>
      <c r="B5" s="1">
        <v>16904.16</v>
      </c>
      <c r="C5" s="1">
        <v>38545.173333333332</v>
      </c>
      <c r="D5" s="1">
        <v>38918.879999999997</v>
      </c>
      <c r="E5" s="1">
        <v>31849.02</v>
      </c>
    </row>
    <row r="6" spans="1:5" x14ac:dyDescent="0.15">
      <c r="A6" s="1">
        <v>29208.857142857141</v>
      </c>
      <c r="B6" s="1">
        <v>19731.599999999999</v>
      </c>
      <c r="C6" s="1">
        <v>52471.44</v>
      </c>
      <c r="D6" s="1">
        <v>50032.291428571429</v>
      </c>
      <c r="E6" s="1">
        <v>42041.897142857146</v>
      </c>
    </row>
    <row r="7" spans="1:5" x14ac:dyDescent="0.15">
      <c r="A7" s="1">
        <v>48424.5</v>
      </c>
      <c r="B7" s="1">
        <v>32594.1</v>
      </c>
      <c r="C7" s="1">
        <v>68320.349999999991</v>
      </c>
      <c r="D7" s="1">
        <v>66124.799999999988</v>
      </c>
      <c r="E7" s="1">
        <v>54079.6875</v>
      </c>
    </row>
    <row r="8" spans="1:5" x14ac:dyDescent="0.15">
      <c r="A8" s="1">
        <v>59319.519999999997</v>
      </c>
      <c r="B8" s="1">
        <v>39892.906666666669</v>
      </c>
      <c r="C8" s="1">
        <v>89638.888888888891</v>
      </c>
      <c r="D8" s="1">
        <v>87846.111111111109</v>
      </c>
      <c r="E8" s="1">
        <v>75173.404444444444</v>
      </c>
    </row>
    <row r="9" spans="1:5" x14ac:dyDescent="0.15">
      <c r="A9" s="1">
        <v>90196.05</v>
      </c>
      <c r="B9" s="1">
        <v>60495.749999999993</v>
      </c>
      <c r="C9" s="1">
        <v>117089.28</v>
      </c>
      <c r="D9" s="1">
        <v>119927.808</v>
      </c>
      <c r="E9" s="1">
        <v>101137.56200000001</v>
      </c>
    </row>
    <row r="10" spans="1:5" x14ac:dyDescent="0.15">
      <c r="A10" s="1">
        <v>108351.95454545453</v>
      </c>
      <c r="B10" s="1">
        <v>72812.145454545462</v>
      </c>
      <c r="C10" s="1">
        <v>157353.38181818184</v>
      </c>
      <c r="D10" s="1">
        <v>158987.10545454547</v>
      </c>
      <c r="E10" s="1">
        <v>133681.9418181818</v>
      </c>
    </row>
    <row r="11" spans="1:5" x14ac:dyDescent="0.15">
      <c r="A11" s="1">
        <v>155314</v>
      </c>
      <c r="B11" s="1">
        <v>104362.49999999999</v>
      </c>
      <c r="C11" s="1">
        <v>210763.57499999998</v>
      </c>
      <c r="D11" s="1">
        <v>210572.92499999999</v>
      </c>
      <c r="E11" s="1">
        <v>173977.08333333334</v>
      </c>
    </row>
    <row r="12" spans="1:5" x14ac:dyDescent="0.15">
      <c r="A12" s="1">
        <v>191209.84615384616</v>
      </c>
      <c r="B12" s="1">
        <v>128735.81538461537</v>
      </c>
      <c r="C12" s="1">
        <v>286150.4861538462</v>
      </c>
      <c r="D12" s="1">
        <v>282597.12000000005</v>
      </c>
      <c r="E12" s="1">
        <v>234957.2492307692</v>
      </c>
    </row>
    <row r="13" spans="1:5" x14ac:dyDescent="0.15">
      <c r="A13" s="1">
        <v>263157.89999999997</v>
      </c>
      <c r="B13" s="1">
        <v>177171</v>
      </c>
      <c r="C13" s="1">
        <v>372211.20000000001</v>
      </c>
      <c r="D13" s="1">
        <v>373245.12000000005</v>
      </c>
      <c r="E13" s="1">
        <v>310857.75</v>
      </c>
    </row>
    <row r="14" spans="1:5" x14ac:dyDescent="0.15">
      <c r="A14" s="1">
        <v>363993.34399999998</v>
      </c>
      <c r="B14" s="1">
        <v>245604.47999999998</v>
      </c>
      <c r="C14" s="1">
        <v>494512.47999999992</v>
      </c>
      <c r="D14" s="1">
        <v>501205.31999999995</v>
      </c>
      <c r="E14" s="1">
        <v>406594.94399999996</v>
      </c>
    </row>
    <row r="15" spans="1:5" x14ac:dyDescent="0.15">
      <c r="A15" s="1">
        <v>504871.2900000001</v>
      </c>
      <c r="B15" s="1">
        <v>341779.54499999998</v>
      </c>
      <c r="C15" s="1">
        <v>666097.42500000005</v>
      </c>
      <c r="D15" s="1">
        <v>660410.21250000002</v>
      </c>
      <c r="E15" s="1">
        <v>543053.97</v>
      </c>
    </row>
    <row r="16" spans="1:5" x14ac:dyDescent="0.15">
      <c r="A16" s="1">
        <v>667692.23529411771</v>
      </c>
      <c r="B16" s="1">
        <v>453251.76470588241</v>
      </c>
      <c r="C16" s="1">
        <v>868837.23058823531</v>
      </c>
      <c r="D16" s="1">
        <v>884923.97176470596</v>
      </c>
      <c r="E16" s="1">
        <v>735861.17647058831</v>
      </c>
    </row>
    <row r="17" spans="1:5" x14ac:dyDescent="0.15">
      <c r="A17" s="1">
        <v>889835.61333333317</v>
      </c>
      <c r="B17" s="1">
        <v>605955.09333333338</v>
      </c>
      <c r="C17" s="1">
        <v>1167589.2844444446</v>
      </c>
      <c r="D17" s="1">
        <v>1155346.5355555557</v>
      </c>
      <c r="E17" s="1">
        <v>949357.5</v>
      </c>
    </row>
    <row r="18" spans="1:5" x14ac:dyDescent="0.15">
      <c r="A18" s="1">
        <v>1189485.625263158</v>
      </c>
      <c r="B18" s="1">
        <v>813296.84210526303</v>
      </c>
      <c r="C18" s="1">
        <v>1558722.5789473685</v>
      </c>
      <c r="D18" s="1">
        <v>1561305.077894737</v>
      </c>
      <c r="E18" s="1">
        <v>1287814.7368421052</v>
      </c>
    </row>
    <row r="19" spans="1:5" x14ac:dyDescent="0.15">
      <c r="A19" s="1">
        <v>1565413.6680000001</v>
      </c>
      <c r="B19" s="1">
        <v>1074430.656</v>
      </c>
      <c r="C19" s="1">
        <v>2064145.5120000001</v>
      </c>
      <c r="D19" s="1">
        <v>2073904.1040000001</v>
      </c>
      <c r="E19" s="1">
        <v>1705322.0449999999</v>
      </c>
    </row>
    <row r="20" spans="1:5" x14ac:dyDescent="0.15">
      <c r="A20" s="1">
        <v>2028420</v>
      </c>
      <c r="B20" s="1">
        <v>1398701.2000000002</v>
      </c>
      <c r="C20" s="1">
        <v>2745961.4000000004</v>
      </c>
      <c r="D20" s="1">
        <v>2762778.9000000004</v>
      </c>
      <c r="E20" s="1">
        <v>2272430.057142857</v>
      </c>
    </row>
    <row r="21" spans="1:5" x14ac:dyDescent="0.15">
      <c r="A21" s="1">
        <v>2816314.3272727272</v>
      </c>
      <c r="B21" s="1">
        <v>1950726.1090909094</v>
      </c>
      <c r="C21" s="1">
        <v>3642113.1345454548</v>
      </c>
      <c r="D21" s="1">
        <v>3664765.541818182</v>
      </c>
      <c r="E21" s="1">
        <v>3047915.5200000005</v>
      </c>
    </row>
    <row r="22" spans="1:5" x14ac:dyDescent="0.15">
      <c r="A22" s="1">
        <v>3602743.8626086959</v>
      </c>
      <c r="B22" s="1">
        <v>2509835.8000000003</v>
      </c>
      <c r="C22" s="1">
        <v>4806274.6017391309</v>
      </c>
      <c r="D22" s="1">
        <v>4857675.7147826087</v>
      </c>
      <c r="E22" s="1">
        <v>4018334.4782608696</v>
      </c>
    </row>
    <row r="23" spans="1:5" x14ac:dyDescent="0.15">
      <c r="A23" s="1">
        <v>4879114.5</v>
      </c>
      <c r="B23" s="1">
        <v>3417986.0000000005</v>
      </c>
      <c r="C23" s="1">
        <v>6446372.0533333328</v>
      </c>
      <c r="D23" s="1">
        <v>6439518.0149999997</v>
      </c>
      <c r="E23" s="1">
        <v>5318213.333333333</v>
      </c>
    </row>
    <row r="24" spans="1:5" x14ac:dyDescent="0.15">
      <c r="A24" s="1">
        <v>6558929.6640000008</v>
      </c>
      <c r="B24" s="1">
        <v>4623550.7136000004</v>
      </c>
      <c r="C24" s="1">
        <v>8586075.4367999993</v>
      </c>
      <c r="D24" s="1">
        <v>8525230.2687999997</v>
      </c>
      <c r="E24" s="1">
        <v>7147495.3824000005</v>
      </c>
    </row>
    <row r="25" spans="1:5" x14ac:dyDescent="0.15">
      <c r="A25" s="1">
        <v>8758164.0730769224</v>
      </c>
      <c r="B25" s="1">
        <v>6213746.7000000002</v>
      </c>
      <c r="C25" s="1">
        <v>11356108.846153846</v>
      </c>
      <c r="D25" s="1">
        <v>11339459.252307691</v>
      </c>
      <c r="E25" s="1">
        <v>9440240.6000000015</v>
      </c>
    </row>
    <row r="26" spans="1:5" x14ac:dyDescent="0.15">
      <c r="A26" s="1">
        <v>11967717.724444443</v>
      </c>
      <c r="B26" s="1">
        <v>8545359.0637037028</v>
      </c>
      <c r="C26" s="1">
        <v>15167234.08</v>
      </c>
      <c r="D26" s="1">
        <v>15142146.5</v>
      </c>
      <c r="E26" s="1">
        <v>12623520</v>
      </c>
    </row>
    <row r="27" spans="1:5" x14ac:dyDescent="0.15">
      <c r="A27" s="1">
        <v>15601118.880000001</v>
      </c>
      <c r="B27" s="1">
        <v>11224859.52</v>
      </c>
      <c r="C27" s="1">
        <v>20101645.911428571</v>
      </c>
      <c r="D27" s="1">
        <v>20120538.022857141</v>
      </c>
      <c r="E27" s="1">
        <v>16809407.999999996</v>
      </c>
    </row>
    <row r="28" spans="1:5" x14ac:dyDescent="0.15">
      <c r="A28" s="1">
        <v>21099624.75310345</v>
      </c>
      <c r="B28" s="1">
        <v>15297555.376551721</v>
      </c>
      <c r="C28" s="1">
        <v>26725578.703448273</v>
      </c>
      <c r="D28" s="1">
        <v>26699954.482758619</v>
      </c>
      <c r="E28" s="1">
        <v>22496729.793103445</v>
      </c>
    </row>
    <row r="29" spans="1:5" x14ac:dyDescent="0.15">
      <c r="A29" s="1">
        <v>28017048.695999995</v>
      </c>
      <c r="B29" s="1">
        <v>20491499.847999997</v>
      </c>
      <c r="C29" s="1">
        <v>35672929.32</v>
      </c>
      <c r="D29" s="1">
        <v>35727787.806666665</v>
      </c>
      <c r="E29" s="1">
        <v>29871579.919999998</v>
      </c>
    </row>
    <row r="30" spans="1:5" x14ac:dyDescent="0.15">
      <c r="A30" s="1">
        <v>37132158.843870975</v>
      </c>
      <c r="B30" s="1">
        <v>27396503.241290323</v>
      </c>
      <c r="C30" s="1">
        <v>47449019.61290323</v>
      </c>
      <c r="D30" s="1">
        <v>47363284.645161293</v>
      </c>
      <c r="E30" s="1">
        <v>39854296.428387098</v>
      </c>
    </row>
    <row r="31" spans="1:5" x14ac:dyDescent="0.15">
      <c r="A31" s="1">
        <v>50011335.316249996</v>
      </c>
      <c r="B31" s="1">
        <v>37262935.971874997</v>
      </c>
      <c r="C31" s="1">
        <v>63272904.987499997</v>
      </c>
      <c r="D31" s="1">
        <v>63053967.599999994</v>
      </c>
      <c r="E31" s="1">
        <v>53158477.640625</v>
      </c>
    </row>
    <row r="32" spans="1:5" x14ac:dyDescent="0.15">
      <c r="A32" s="1">
        <v>66591144.654545456</v>
      </c>
      <c r="B32" s="1">
        <v>50091129.327272728</v>
      </c>
      <c r="C32" s="1">
        <v>83785108</v>
      </c>
      <c r="D32" s="1">
        <v>83984273.418181822</v>
      </c>
      <c r="E32" s="1">
        <v>71383680</v>
      </c>
    </row>
    <row r="33" spans="1:5" x14ac:dyDescent="0.15">
      <c r="A33" s="1">
        <v>90009337.058823526</v>
      </c>
      <c r="B33" s="1">
        <v>68428475.470588237</v>
      </c>
      <c r="C33" s="1">
        <v>111653010.56</v>
      </c>
      <c r="D33" s="1">
        <v>111929430.08</v>
      </c>
      <c r="E33" s="1">
        <v>94843289.223529413</v>
      </c>
    </row>
    <row r="34" spans="1:5" x14ac:dyDescent="0.15">
      <c r="A34" s="1">
        <v>120689085.66</v>
      </c>
      <c r="B34" s="1">
        <v>92706824.005714282</v>
      </c>
      <c r="C34" s="1">
        <v>149301614.76685715</v>
      </c>
      <c r="D34" s="1">
        <v>149039007.81942859</v>
      </c>
      <c r="E34" s="1">
        <v>127376340.68571427</v>
      </c>
    </row>
    <row r="35" spans="1:5" x14ac:dyDescent="0.15">
      <c r="A35" s="1">
        <v>160543449.90000001</v>
      </c>
      <c r="B35" s="1">
        <v>124773598.79999998</v>
      </c>
      <c r="C35" s="1">
        <v>198874206.72000003</v>
      </c>
      <c r="D35" s="1">
        <v>198545256.00000003</v>
      </c>
      <c r="E35" s="1">
        <v>169945606.40444443</v>
      </c>
    </row>
    <row r="36" spans="1:5" x14ac:dyDescent="0.15">
      <c r="A36" s="1">
        <v>215254863.69081086</v>
      </c>
      <c r="B36" s="1">
        <v>169402610.19891894</v>
      </c>
      <c r="C36" s="1">
        <v>264384455.33405405</v>
      </c>
      <c r="D36" s="1">
        <v>264838918.91891894</v>
      </c>
      <c r="E36" s="1">
        <v>226831398.62108108</v>
      </c>
    </row>
    <row r="37" spans="1:5" x14ac:dyDescent="0.15">
      <c r="A37" s="1">
        <v>290192724.59210527</v>
      </c>
      <c r="B37" s="1">
        <v>231175520.34999999</v>
      </c>
      <c r="C37" s="1">
        <v>352778964.27789474</v>
      </c>
      <c r="D37" s="1">
        <v>352691201.33052629</v>
      </c>
      <c r="E37" s="1">
        <v>303979457.48210526</v>
      </c>
    </row>
    <row r="38" spans="1:5" x14ac:dyDescent="0.15">
      <c r="A38" s="1">
        <v>388410283.97948718</v>
      </c>
      <c r="B38" s="1">
        <v>313589558.15384614</v>
      </c>
      <c r="C38" s="1">
        <v>469987142.07384616</v>
      </c>
      <c r="D38" s="1">
        <v>470285913.68307692</v>
      </c>
      <c r="E38" s="1">
        <v>405774995.2246154</v>
      </c>
    </row>
    <row r="39" spans="1:5" x14ac:dyDescent="0.15">
      <c r="A39" s="1">
        <v>522493415.39999998</v>
      </c>
      <c r="B39" s="1">
        <v>427556994.48000002</v>
      </c>
      <c r="C39" s="1">
        <v>629031270.13999999</v>
      </c>
      <c r="D39" s="1">
        <v>628526526.02999997</v>
      </c>
      <c r="E39" s="1">
        <v>544190345.62</v>
      </c>
    </row>
    <row r="40" spans="1:5" x14ac:dyDescent="0.15">
      <c r="A40" s="1">
        <v>704292537.49902439</v>
      </c>
      <c r="B40" s="1">
        <v>584692529.78536582</v>
      </c>
      <c r="C40" s="1">
        <v>839296620.43902445</v>
      </c>
      <c r="D40" s="1">
        <v>838559298.87219524</v>
      </c>
      <c r="E40" s="1">
        <v>731010264.2165854</v>
      </c>
    </row>
    <row r="41" spans="1:5" x14ac:dyDescent="0.15">
      <c r="A41" s="1">
        <v>941168070.36000001</v>
      </c>
      <c r="B41" s="1">
        <v>793058952.02666664</v>
      </c>
      <c r="C41" s="1">
        <v>1121363768.9676189</v>
      </c>
      <c r="D41" s="1">
        <v>1120117638.095238</v>
      </c>
      <c r="E41" s="1">
        <v>979070174.64285707</v>
      </c>
    </row>
    <row r="42" spans="1:5" x14ac:dyDescent="0.15">
      <c r="A42" s="1">
        <v>1272479347.6744187</v>
      </c>
      <c r="B42" s="1">
        <v>1088609138.2339532</v>
      </c>
      <c r="C42" s="1">
        <v>1495857539.7879071</v>
      </c>
      <c r="D42" s="1">
        <v>1497287697.287442</v>
      </c>
      <c r="E42" s="1">
        <v>1314351066.5748837</v>
      </c>
    </row>
    <row r="43" spans="1:5" x14ac:dyDescent="0.15">
      <c r="A43" s="1">
        <v>1709523476.2472727</v>
      </c>
      <c r="B43" s="1">
        <v>1485771615.8836365</v>
      </c>
      <c r="C43" s="1">
        <v>2003277639.1727276</v>
      </c>
      <c r="D43" s="1">
        <v>1999513621.477273</v>
      </c>
      <c r="E43" s="1">
        <v>1765334760.7500002</v>
      </c>
    </row>
    <row r="44" spans="1:5" x14ac:dyDescent="0.15">
      <c r="A44" s="1">
        <v>2312884476</v>
      </c>
      <c r="B44" s="1">
        <v>2042301758.112</v>
      </c>
      <c r="C44" s="1">
        <v>2677803000</v>
      </c>
      <c r="D44" s="1">
        <v>2679519174.1893334</v>
      </c>
      <c r="E44" s="1">
        <v>2374494637.2479997</v>
      </c>
    </row>
    <row r="45" spans="1:5" x14ac:dyDescent="0.15">
      <c r="A45" s="1">
        <v>3119431564.4869566</v>
      </c>
      <c r="B45" s="1">
        <v>2801349991.7217393</v>
      </c>
      <c r="C45" s="1">
        <v>3584978519.6521735</v>
      </c>
      <c r="D45" s="1">
        <v>3583059247.5543475</v>
      </c>
      <c r="E45" s="1">
        <v>3201936402.9921741</v>
      </c>
    </row>
    <row r="46" spans="1:5" x14ac:dyDescent="0.15">
      <c r="A46" s="1">
        <v>4213757114.0425534</v>
      </c>
      <c r="B46" s="1">
        <v>3849053553.1914892</v>
      </c>
      <c r="C46" s="1">
        <v>4805276574.4680853</v>
      </c>
      <c r="D46" s="1">
        <v>4803649361.7021284</v>
      </c>
      <c r="E46" s="1">
        <v>4312481134.6272335</v>
      </c>
    </row>
    <row r="47" spans="1:5" x14ac:dyDescent="0.15">
      <c r="A47" s="1">
        <v>5705012509.6066675</v>
      </c>
      <c r="B47" s="1">
        <v>5303224534.7079163</v>
      </c>
      <c r="C47" s="1">
        <v>6437916720.6899996</v>
      </c>
      <c r="D47" s="1">
        <v>6437167772.0733328</v>
      </c>
      <c r="E47" s="1">
        <v>5811928587.1733332</v>
      </c>
    </row>
    <row r="48" spans="1:5" x14ac:dyDescent="0.15">
      <c r="A48" s="1">
        <v>7710293814.030612</v>
      </c>
      <c r="B48" s="1">
        <v>7298116584.3367348</v>
      </c>
      <c r="C48" s="1">
        <v>8638346808</v>
      </c>
      <c r="D48" s="1">
        <v>8641985310</v>
      </c>
      <c r="E48" s="1">
        <v>7848160412.1428576</v>
      </c>
    </row>
    <row r="49" spans="1:5" x14ac:dyDescent="0.15">
      <c r="A49" s="1">
        <v>10505678429.184</v>
      </c>
      <c r="B49" s="1">
        <v>10123071572.882399</v>
      </c>
      <c r="C49" s="1">
        <v>11603090271.360001</v>
      </c>
      <c r="D49" s="1">
        <v>11597488473.995199</v>
      </c>
      <c r="E49" s="1">
        <v>10614967744.5</v>
      </c>
    </row>
    <row r="50" spans="1:5" x14ac:dyDescent="0.15">
      <c r="A50" s="1">
        <v>14245795643.030588</v>
      </c>
      <c r="B50" s="1">
        <v>13984401509.647058</v>
      </c>
      <c r="C50" s="1">
        <v>15587410575.155293</v>
      </c>
      <c r="D50" s="1">
        <v>15599335805.382351</v>
      </c>
      <c r="E50" s="1">
        <v>14371559194.701176</v>
      </c>
    </row>
    <row r="51" spans="1:5" x14ac:dyDescent="0.15">
      <c r="A51" s="1">
        <v>19430775000</v>
      </c>
      <c r="B51" s="1">
        <v>19430775000</v>
      </c>
      <c r="C51" s="1">
        <v>20996010000</v>
      </c>
      <c r="D51" s="1">
        <v>20992005000</v>
      </c>
      <c r="E51" s="1">
        <v>19487580840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2015-08-03T04:15:10Z</dcterms:created>
  <dcterms:modified xsi:type="dcterms:W3CDTF">2015-08-05T10:46:18Z</dcterms:modified>
</cp:coreProperties>
</file>