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3040" windowHeight="9390"/>
  </bookViews>
  <sheets>
    <sheet name="总体" sheetId="1" r:id="rId1"/>
    <sheet name="金币，人物经验" sheetId="2" r:id="rId2"/>
    <sheet name="宠物经验" sheetId="3" r:id="rId3"/>
    <sheet name="Sheet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2" i="5"/>
  <c r="K7" i="5"/>
  <c r="K6" i="5"/>
  <c r="K4" i="5"/>
  <c r="K3" i="5"/>
  <c r="K2" i="5"/>
  <c r="J2" i="5"/>
  <c r="F99" i="5"/>
  <c r="F20" i="5"/>
  <c r="F40" i="5"/>
  <c r="E136" i="2"/>
  <c r="H120" i="3"/>
  <c r="H128" i="3"/>
  <c r="H126" i="3"/>
  <c r="H125" i="3"/>
  <c r="H123" i="3"/>
  <c r="H122" i="3"/>
  <c r="H127" i="3"/>
  <c r="H124" i="3"/>
  <c r="H121" i="3"/>
  <c r="H119" i="3"/>
  <c r="H118" i="3"/>
  <c r="G120" i="3"/>
  <c r="G128" i="3"/>
  <c r="G126" i="3"/>
  <c r="G125" i="3"/>
  <c r="G123" i="3"/>
  <c r="G122" i="3"/>
  <c r="G124" i="3"/>
  <c r="G119" i="3"/>
  <c r="G118" i="3"/>
  <c r="F120" i="3"/>
  <c r="F128" i="3"/>
  <c r="F125" i="3"/>
  <c r="F122" i="3"/>
  <c r="F124" i="3"/>
  <c r="F119" i="3"/>
  <c r="F118" i="3"/>
  <c r="E128" i="3"/>
  <c r="E125" i="3"/>
  <c r="E122" i="3"/>
  <c r="E118" i="3"/>
  <c r="D128" i="3"/>
  <c r="D122" i="3"/>
  <c r="D118" i="3"/>
  <c r="G145" i="2"/>
  <c r="G143" i="2"/>
  <c r="G141" i="2"/>
  <c r="G140" i="2"/>
  <c r="G138" i="2"/>
  <c r="G144" i="2"/>
  <c r="G142" i="2"/>
  <c r="G139" i="2"/>
  <c r="G137" i="2"/>
  <c r="G136" i="2"/>
  <c r="F145" i="2"/>
  <c r="F143" i="2"/>
  <c r="F141" i="2"/>
  <c r="F140" i="2"/>
  <c r="F138" i="2"/>
  <c r="F142" i="2"/>
  <c r="F137" i="2"/>
  <c r="F136" i="2"/>
  <c r="E145" i="2"/>
  <c r="E140" i="2"/>
  <c r="E138" i="2"/>
  <c r="E142" i="2"/>
  <c r="E137" i="2"/>
  <c r="D145" i="2"/>
  <c r="D140" i="2"/>
  <c r="D136" i="2"/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5" i="3"/>
  <c r="F20" i="3"/>
  <c r="H20" i="3" s="1"/>
  <c r="F36" i="3"/>
  <c r="H36" i="3" s="1"/>
  <c r="F52" i="3"/>
  <c r="F68" i="3"/>
  <c r="F84" i="3"/>
  <c r="H84" i="3" s="1"/>
  <c r="F100" i="3"/>
  <c r="H68" i="3"/>
  <c r="H100" i="3"/>
  <c r="G17" i="3"/>
  <c r="G21" i="3"/>
  <c r="G25" i="3"/>
  <c r="G29" i="3"/>
  <c r="G33" i="3"/>
  <c r="G37" i="3"/>
  <c r="G41" i="3"/>
  <c r="G45" i="3"/>
  <c r="G49" i="3"/>
  <c r="G54" i="3"/>
  <c r="G57" i="3"/>
  <c r="G59" i="3"/>
  <c r="G61" i="3"/>
  <c r="G63" i="3"/>
  <c r="G65" i="3"/>
  <c r="G6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3" i="3"/>
  <c r="C11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5" i="3"/>
  <c r="C16" i="2"/>
  <c r="C104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E113" i="3"/>
  <c r="F113" i="3" s="1"/>
  <c r="H113" i="3" s="1"/>
  <c r="E112" i="3"/>
  <c r="E111" i="3"/>
  <c r="F111" i="3" s="1"/>
  <c r="E110" i="3"/>
  <c r="E109" i="3"/>
  <c r="F109" i="3" s="1"/>
  <c r="H109" i="3" s="1"/>
  <c r="E108" i="3"/>
  <c r="G108" i="3" s="1"/>
  <c r="E107" i="3"/>
  <c r="F107" i="3" s="1"/>
  <c r="E106" i="3"/>
  <c r="E105" i="3"/>
  <c r="F105" i="3" s="1"/>
  <c r="H105" i="3" s="1"/>
  <c r="E104" i="3"/>
  <c r="E103" i="3"/>
  <c r="F103" i="3" s="1"/>
  <c r="E102" i="3"/>
  <c r="E101" i="3"/>
  <c r="F101" i="3" s="1"/>
  <c r="H101" i="3" s="1"/>
  <c r="E100" i="3"/>
  <c r="G100" i="3" s="1"/>
  <c r="E99" i="3"/>
  <c r="F99" i="3" s="1"/>
  <c r="E98" i="3"/>
  <c r="E97" i="3"/>
  <c r="F97" i="3" s="1"/>
  <c r="H97" i="3" s="1"/>
  <c r="E96" i="3"/>
  <c r="E95" i="3"/>
  <c r="F95" i="3" s="1"/>
  <c r="E94" i="3"/>
  <c r="E93" i="3"/>
  <c r="F93" i="3" s="1"/>
  <c r="H93" i="3" s="1"/>
  <c r="E92" i="3"/>
  <c r="G92" i="3" s="1"/>
  <c r="E91" i="3"/>
  <c r="F91" i="3" s="1"/>
  <c r="E90" i="3"/>
  <c r="E89" i="3"/>
  <c r="F89" i="3" s="1"/>
  <c r="H89" i="3" s="1"/>
  <c r="E88" i="3"/>
  <c r="E87" i="3"/>
  <c r="F87" i="3" s="1"/>
  <c r="E86" i="3"/>
  <c r="E85" i="3"/>
  <c r="F85" i="3" s="1"/>
  <c r="H85" i="3" s="1"/>
  <c r="E84" i="3"/>
  <c r="G84" i="3" s="1"/>
  <c r="E83" i="3"/>
  <c r="F83" i="3" s="1"/>
  <c r="E82" i="3"/>
  <c r="E81" i="3"/>
  <c r="F81" i="3" s="1"/>
  <c r="H81" i="3" s="1"/>
  <c r="E80" i="3"/>
  <c r="E79" i="3"/>
  <c r="F79" i="3" s="1"/>
  <c r="E78" i="3"/>
  <c r="E77" i="3"/>
  <c r="F77" i="3" s="1"/>
  <c r="H77" i="3" s="1"/>
  <c r="E76" i="3"/>
  <c r="G76" i="3" s="1"/>
  <c r="E75" i="3"/>
  <c r="F75" i="3" s="1"/>
  <c r="E74" i="3"/>
  <c r="E73" i="3"/>
  <c r="F73" i="3" s="1"/>
  <c r="H73" i="3" s="1"/>
  <c r="E72" i="3"/>
  <c r="E71" i="3"/>
  <c r="F71" i="3" s="1"/>
  <c r="E70" i="3"/>
  <c r="E69" i="3"/>
  <c r="F69" i="3" s="1"/>
  <c r="H69" i="3" s="1"/>
  <c r="E68" i="3"/>
  <c r="G68" i="3" s="1"/>
  <c r="E67" i="3"/>
  <c r="F67" i="3" s="1"/>
  <c r="E66" i="3"/>
  <c r="E65" i="3"/>
  <c r="F65" i="3" s="1"/>
  <c r="H65" i="3" s="1"/>
  <c r="E64" i="3"/>
  <c r="E63" i="3"/>
  <c r="F63" i="3" s="1"/>
  <c r="E62" i="3"/>
  <c r="E61" i="3"/>
  <c r="F61" i="3" s="1"/>
  <c r="H61" i="3" s="1"/>
  <c r="E60" i="3"/>
  <c r="G60" i="3" s="1"/>
  <c r="E59" i="3"/>
  <c r="F59" i="3" s="1"/>
  <c r="E58" i="3"/>
  <c r="E57" i="3"/>
  <c r="F57" i="3" s="1"/>
  <c r="H57" i="3" s="1"/>
  <c r="E56" i="3"/>
  <c r="E55" i="3"/>
  <c r="E54" i="3"/>
  <c r="F54" i="3" s="1"/>
  <c r="E53" i="3"/>
  <c r="F53" i="3" s="1"/>
  <c r="E52" i="3"/>
  <c r="G52" i="3" s="1"/>
  <c r="E51" i="3"/>
  <c r="E50" i="3"/>
  <c r="E49" i="3"/>
  <c r="F49" i="3" s="1"/>
  <c r="H49" i="3" s="1"/>
  <c r="E48" i="3"/>
  <c r="E47" i="3"/>
  <c r="E46" i="3"/>
  <c r="E45" i="3"/>
  <c r="F45" i="3" s="1"/>
  <c r="H45" i="3" s="1"/>
  <c r="E44" i="3"/>
  <c r="G44" i="3" s="1"/>
  <c r="E43" i="3"/>
  <c r="E42" i="3"/>
  <c r="E41" i="3"/>
  <c r="F41" i="3" s="1"/>
  <c r="H41" i="3" s="1"/>
  <c r="E40" i="3"/>
  <c r="E39" i="3"/>
  <c r="E38" i="3"/>
  <c r="E37" i="3"/>
  <c r="F37" i="3" s="1"/>
  <c r="H37" i="3" s="1"/>
  <c r="E36" i="3"/>
  <c r="G36" i="3" s="1"/>
  <c r="E35" i="3"/>
  <c r="E34" i="3"/>
  <c r="E33" i="3"/>
  <c r="F33" i="3" s="1"/>
  <c r="H33" i="3" s="1"/>
  <c r="E32" i="3"/>
  <c r="E31" i="3"/>
  <c r="E30" i="3"/>
  <c r="E29" i="3"/>
  <c r="F29" i="3" s="1"/>
  <c r="H29" i="3" s="1"/>
  <c r="E28" i="3"/>
  <c r="G28" i="3" s="1"/>
  <c r="E27" i="3"/>
  <c r="E26" i="3"/>
  <c r="E25" i="3"/>
  <c r="F25" i="3" s="1"/>
  <c r="H25" i="3" s="1"/>
  <c r="E24" i="3"/>
  <c r="E23" i="3"/>
  <c r="E22" i="3"/>
  <c r="E21" i="3"/>
  <c r="F21" i="3" s="1"/>
  <c r="H21" i="3" s="1"/>
  <c r="E20" i="3"/>
  <c r="G20" i="3" s="1"/>
  <c r="E19" i="3"/>
  <c r="E18" i="3"/>
  <c r="E17" i="3"/>
  <c r="F17" i="3" s="1"/>
  <c r="H17" i="3" s="1"/>
  <c r="E16" i="3"/>
  <c r="E15" i="3"/>
  <c r="H52" i="3" l="1"/>
  <c r="G16" i="3"/>
  <c r="F16" i="3"/>
  <c r="H16" i="3" s="1"/>
  <c r="G24" i="3"/>
  <c r="F24" i="3"/>
  <c r="G32" i="3"/>
  <c r="F32" i="3"/>
  <c r="H32" i="3" s="1"/>
  <c r="G40" i="3"/>
  <c r="F40" i="3"/>
  <c r="G48" i="3"/>
  <c r="F48" i="3"/>
  <c r="H48" i="3" s="1"/>
  <c r="F56" i="3"/>
  <c r="H56" i="3" s="1"/>
  <c r="G56" i="3"/>
  <c r="F64" i="3"/>
  <c r="G64" i="3"/>
  <c r="F72" i="3"/>
  <c r="H72" i="3" s="1"/>
  <c r="G72" i="3"/>
  <c r="F80" i="3"/>
  <c r="G80" i="3"/>
  <c r="F88" i="3"/>
  <c r="H88" i="3" s="1"/>
  <c r="G88" i="3"/>
  <c r="F96" i="3"/>
  <c r="G96" i="3"/>
  <c r="F104" i="3"/>
  <c r="H104" i="3" s="1"/>
  <c r="G104" i="3"/>
  <c r="F112" i="3"/>
  <c r="G112" i="3"/>
  <c r="F108" i="3"/>
  <c r="H108" i="3" s="1"/>
  <c r="F76" i="3"/>
  <c r="H76" i="3" s="1"/>
  <c r="F44" i="3"/>
  <c r="H44" i="3" s="1"/>
  <c r="F18" i="3"/>
  <c r="G18" i="3"/>
  <c r="F22" i="3"/>
  <c r="H22" i="3" s="1"/>
  <c r="G22" i="3"/>
  <c r="F26" i="3"/>
  <c r="G26" i="3"/>
  <c r="F30" i="3"/>
  <c r="H30" i="3" s="1"/>
  <c r="G30" i="3"/>
  <c r="F34" i="3"/>
  <c r="G34" i="3"/>
  <c r="F38" i="3"/>
  <c r="H38" i="3" s="1"/>
  <c r="G38" i="3"/>
  <c r="F42" i="3"/>
  <c r="G42" i="3"/>
  <c r="F46" i="3"/>
  <c r="H46" i="3" s="1"/>
  <c r="G46" i="3"/>
  <c r="F50" i="3"/>
  <c r="G50" i="3"/>
  <c r="H54" i="3"/>
  <c r="F58" i="3"/>
  <c r="G58" i="3"/>
  <c r="F62" i="3"/>
  <c r="H62" i="3" s="1"/>
  <c r="G62" i="3"/>
  <c r="F66" i="3"/>
  <c r="G66" i="3"/>
  <c r="F70" i="3"/>
  <c r="H70" i="3" s="1"/>
  <c r="G70" i="3"/>
  <c r="F74" i="3"/>
  <c r="G74" i="3"/>
  <c r="F78" i="3"/>
  <c r="H78" i="3" s="1"/>
  <c r="G78" i="3"/>
  <c r="F82" i="3"/>
  <c r="G82" i="3"/>
  <c r="F86" i="3"/>
  <c r="H86" i="3" s="1"/>
  <c r="G86" i="3"/>
  <c r="F90" i="3"/>
  <c r="G90" i="3"/>
  <c r="F94" i="3"/>
  <c r="H94" i="3" s="1"/>
  <c r="G94" i="3"/>
  <c r="F98" i="3"/>
  <c r="G98" i="3"/>
  <c r="F102" i="3"/>
  <c r="H102" i="3" s="1"/>
  <c r="G102" i="3"/>
  <c r="F106" i="3"/>
  <c r="G106" i="3"/>
  <c r="F110" i="3"/>
  <c r="H110" i="3" s="1"/>
  <c r="G110" i="3"/>
  <c r="F92" i="3"/>
  <c r="H92" i="3" s="1"/>
  <c r="F60" i="3"/>
  <c r="H60" i="3" s="1"/>
  <c r="F28" i="3"/>
  <c r="H28" i="3" s="1"/>
  <c r="F15" i="3"/>
  <c r="G15" i="3"/>
  <c r="G19" i="3"/>
  <c r="F19" i="3"/>
  <c r="H19" i="3" s="1"/>
  <c r="G23" i="3"/>
  <c r="F23" i="3"/>
  <c r="H23" i="3" s="1"/>
  <c r="G27" i="3"/>
  <c r="F27" i="3"/>
  <c r="H27" i="3" s="1"/>
  <c r="G31" i="3"/>
  <c r="F31" i="3"/>
  <c r="H31" i="3" s="1"/>
  <c r="G35" i="3"/>
  <c r="F35" i="3"/>
  <c r="H35" i="3" s="1"/>
  <c r="G39" i="3"/>
  <c r="F39" i="3"/>
  <c r="H39" i="3" s="1"/>
  <c r="G43" i="3"/>
  <c r="F43" i="3"/>
  <c r="H43" i="3" s="1"/>
  <c r="G47" i="3"/>
  <c r="F47" i="3"/>
  <c r="H47" i="3" s="1"/>
  <c r="G51" i="3"/>
  <c r="F51" i="3"/>
  <c r="H51" i="3" s="1"/>
  <c r="G55" i="3"/>
  <c r="F55" i="3"/>
  <c r="H55" i="3" s="1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G53" i="3"/>
  <c r="H53" i="3" s="1"/>
  <c r="C114" i="2"/>
  <c r="D114" i="2"/>
  <c r="E114" i="2"/>
  <c r="J114" i="2"/>
  <c r="L114" i="2" s="1"/>
  <c r="H42" i="3" l="1"/>
  <c r="H26" i="3"/>
  <c r="H106" i="3"/>
  <c r="H98" i="3"/>
  <c r="H90" i="3"/>
  <c r="H82" i="3"/>
  <c r="H74" i="3"/>
  <c r="H66" i="3"/>
  <c r="H58" i="3"/>
  <c r="H112" i="3"/>
  <c r="H96" i="3"/>
  <c r="H80" i="3"/>
  <c r="H64" i="3"/>
  <c r="H50" i="3"/>
  <c r="H34" i="3"/>
  <c r="H18" i="3"/>
  <c r="H15" i="3"/>
  <c r="H40" i="3"/>
  <c r="H24" i="3"/>
  <c r="F114" i="2"/>
  <c r="K114" i="2"/>
  <c r="G114" i="2"/>
  <c r="T14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9" i="2"/>
  <c r="G83" i="2"/>
  <c r="G95" i="2"/>
  <c r="G99" i="2"/>
  <c r="G111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Y14" i="2"/>
  <c r="X14" i="2"/>
  <c r="W14" i="2"/>
  <c r="V14" i="2"/>
  <c r="U14" i="2"/>
  <c r="S14" i="2"/>
  <c r="J17" i="2"/>
  <c r="K17" i="2" s="1"/>
  <c r="J18" i="2"/>
  <c r="K18" i="2" s="1"/>
  <c r="J19" i="2"/>
  <c r="L19" i="2" s="1"/>
  <c r="J20" i="2"/>
  <c r="L20" i="2" s="1"/>
  <c r="J21" i="2"/>
  <c r="K21" i="2" s="1"/>
  <c r="J22" i="2"/>
  <c r="L22" i="2" s="1"/>
  <c r="J23" i="2"/>
  <c r="L23" i="2" s="1"/>
  <c r="J24" i="2"/>
  <c r="L24" i="2" s="1"/>
  <c r="J25" i="2"/>
  <c r="K25" i="2" s="1"/>
  <c r="J26" i="2"/>
  <c r="K26" i="2" s="1"/>
  <c r="J27" i="2"/>
  <c r="K27" i="2" s="1"/>
  <c r="J28" i="2"/>
  <c r="L28" i="2" s="1"/>
  <c r="J29" i="2"/>
  <c r="K29" i="2" s="1"/>
  <c r="J30" i="2"/>
  <c r="L30" i="2" s="1"/>
  <c r="J31" i="2"/>
  <c r="L31" i="2" s="1"/>
  <c r="J32" i="2"/>
  <c r="L32" i="2" s="1"/>
  <c r="J33" i="2"/>
  <c r="L33" i="2" s="1"/>
  <c r="J34" i="2"/>
  <c r="K34" i="2" s="1"/>
  <c r="J35" i="2"/>
  <c r="K35" i="2" s="1"/>
  <c r="J36" i="2"/>
  <c r="K36" i="2" s="1"/>
  <c r="J37" i="2"/>
  <c r="K37" i="2" s="1"/>
  <c r="J38" i="2"/>
  <c r="L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L46" i="2" s="1"/>
  <c r="J47" i="2"/>
  <c r="L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L54" i="2" s="1"/>
  <c r="J55" i="2"/>
  <c r="L55" i="2" s="1"/>
  <c r="J56" i="2"/>
  <c r="L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L62" i="2" s="1"/>
  <c r="J63" i="2"/>
  <c r="L63" i="2" s="1"/>
  <c r="J64" i="2"/>
  <c r="L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L70" i="2" s="1"/>
  <c r="J71" i="2"/>
  <c r="K71" i="2" s="1"/>
  <c r="J72" i="2"/>
  <c r="K72" i="2" s="1"/>
  <c r="J73" i="2"/>
  <c r="K73" i="2" s="1"/>
  <c r="J74" i="2"/>
  <c r="L74" i="2" s="1"/>
  <c r="J75" i="2"/>
  <c r="K75" i="2" s="1"/>
  <c r="J76" i="2"/>
  <c r="K76" i="2" s="1"/>
  <c r="J77" i="2"/>
  <c r="K77" i="2" s="1"/>
  <c r="J78" i="2"/>
  <c r="L78" i="2" s="1"/>
  <c r="J79" i="2"/>
  <c r="L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L86" i="2" s="1"/>
  <c r="J87" i="2"/>
  <c r="L87" i="2" s="1"/>
  <c r="J88" i="2"/>
  <c r="K88" i="2" s="1"/>
  <c r="J89" i="2"/>
  <c r="K89" i="2" s="1"/>
  <c r="J90" i="2"/>
  <c r="L90" i="2" s="1"/>
  <c r="J91" i="2"/>
  <c r="K91" i="2" s="1"/>
  <c r="J92" i="2"/>
  <c r="K92" i="2" s="1"/>
  <c r="J93" i="2"/>
  <c r="K93" i="2" s="1"/>
  <c r="J94" i="2"/>
  <c r="L94" i="2" s="1"/>
  <c r="J95" i="2"/>
  <c r="L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L102" i="2" s="1"/>
  <c r="J103" i="2"/>
  <c r="L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L110" i="2" s="1"/>
  <c r="J111" i="2"/>
  <c r="K111" i="2" s="1"/>
  <c r="J112" i="2"/>
  <c r="K112" i="2" s="1"/>
  <c r="J113" i="2"/>
  <c r="K113" i="2" s="1"/>
  <c r="E63" i="2"/>
  <c r="F63" i="2" s="1"/>
  <c r="E64" i="2"/>
  <c r="F64" i="2" s="1"/>
  <c r="E65" i="2"/>
  <c r="G65" i="2" s="1"/>
  <c r="E66" i="2"/>
  <c r="G66" i="2" s="1"/>
  <c r="E67" i="2"/>
  <c r="F67" i="2" s="1"/>
  <c r="E68" i="2"/>
  <c r="F68" i="2" s="1"/>
  <c r="E69" i="2"/>
  <c r="G69" i="2" s="1"/>
  <c r="E70" i="2"/>
  <c r="G70" i="2" s="1"/>
  <c r="E71" i="2"/>
  <c r="F71" i="2" s="1"/>
  <c r="E72" i="2"/>
  <c r="F72" i="2" s="1"/>
  <c r="E73" i="2"/>
  <c r="G73" i="2" s="1"/>
  <c r="E74" i="2"/>
  <c r="G74" i="2" s="1"/>
  <c r="E75" i="2"/>
  <c r="F75" i="2" s="1"/>
  <c r="E76" i="2"/>
  <c r="F76" i="2" s="1"/>
  <c r="E77" i="2"/>
  <c r="G77" i="2" s="1"/>
  <c r="E78" i="2"/>
  <c r="G78" i="2" s="1"/>
  <c r="E79" i="2"/>
  <c r="F79" i="2" s="1"/>
  <c r="E80" i="2"/>
  <c r="F80" i="2" s="1"/>
  <c r="E81" i="2"/>
  <c r="G81" i="2" s="1"/>
  <c r="E82" i="2"/>
  <c r="G82" i="2" s="1"/>
  <c r="E83" i="2"/>
  <c r="F83" i="2" s="1"/>
  <c r="E84" i="2"/>
  <c r="F84" i="2" s="1"/>
  <c r="E85" i="2"/>
  <c r="G85" i="2" s="1"/>
  <c r="E86" i="2"/>
  <c r="G86" i="2" s="1"/>
  <c r="E87" i="2"/>
  <c r="F87" i="2" s="1"/>
  <c r="E88" i="2"/>
  <c r="F88" i="2" s="1"/>
  <c r="E89" i="2"/>
  <c r="G89" i="2" s="1"/>
  <c r="E90" i="2"/>
  <c r="G90" i="2" s="1"/>
  <c r="E91" i="2"/>
  <c r="F91" i="2" s="1"/>
  <c r="E92" i="2"/>
  <c r="F92" i="2" s="1"/>
  <c r="E93" i="2"/>
  <c r="G93" i="2" s="1"/>
  <c r="E94" i="2"/>
  <c r="G94" i="2" s="1"/>
  <c r="E95" i="2"/>
  <c r="F95" i="2" s="1"/>
  <c r="E96" i="2"/>
  <c r="F96" i="2" s="1"/>
  <c r="E97" i="2"/>
  <c r="G97" i="2" s="1"/>
  <c r="E98" i="2"/>
  <c r="G98" i="2" s="1"/>
  <c r="E99" i="2"/>
  <c r="F99" i="2" s="1"/>
  <c r="E100" i="2"/>
  <c r="F100" i="2" s="1"/>
  <c r="E101" i="2"/>
  <c r="G101" i="2" s="1"/>
  <c r="E102" i="2"/>
  <c r="G102" i="2" s="1"/>
  <c r="E103" i="2"/>
  <c r="F103" i="2" s="1"/>
  <c r="E104" i="2"/>
  <c r="F104" i="2" s="1"/>
  <c r="E105" i="2"/>
  <c r="G105" i="2" s="1"/>
  <c r="E106" i="2"/>
  <c r="G106" i="2" s="1"/>
  <c r="E107" i="2"/>
  <c r="F107" i="2" s="1"/>
  <c r="E108" i="2"/>
  <c r="F108" i="2" s="1"/>
  <c r="E109" i="2"/>
  <c r="G109" i="2" s="1"/>
  <c r="E110" i="2"/>
  <c r="G110" i="2" s="1"/>
  <c r="E111" i="2"/>
  <c r="F111" i="2" s="1"/>
  <c r="E112" i="2"/>
  <c r="F112" i="2" s="1"/>
  <c r="E113" i="2"/>
  <c r="G113" i="2" s="1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5" i="2"/>
  <c r="C106" i="2"/>
  <c r="C107" i="2"/>
  <c r="C108" i="2"/>
  <c r="C109" i="2"/>
  <c r="C110" i="2"/>
  <c r="C111" i="2"/>
  <c r="C112" i="2"/>
  <c r="C113" i="2"/>
  <c r="C17" i="2"/>
  <c r="E62" i="2"/>
  <c r="G62" i="2" s="1"/>
  <c r="D62" i="2"/>
  <c r="E61" i="2"/>
  <c r="G61" i="2" s="1"/>
  <c r="D61" i="2"/>
  <c r="E60" i="2"/>
  <c r="D60" i="2"/>
  <c r="E59" i="2"/>
  <c r="F59" i="2" s="1"/>
  <c r="H59" i="2" s="1"/>
  <c r="D59" i="2"/>
  <c r="E58" i="2"/>
  <c r="G58" i="2" s="1"/>
  <c r="D58" i="2"/>
  <c r="E57" i="2"/>
  <c r="G57" i="2" s="1"/>
  <c r="D57" i="2"/>
  <c r="E56" i="2"/>
  <c r="D56" i="2"/>
  <c r="E55" i="2"/>
  <c r="F55" i="2" s="1"/>
  <c r="H55" i="2" s="1"/>
  <c r="D55" i="2"/>
  <c r="E54" i="2"/>
  <c r="G54" i="2" s="1"/>
  <c r="D54" i="2"/>
  <c r="E53" i="2"/>
  <c r="G53" i="2" s="1"/>
  <c r="D53" i="2"/>
  <c r="E52" i="2"/>
  <c r="D52" i="2"/>
  <c r="E51" i="2"/>
  <c r="F51" i="2" s="1"/>
  <c r="D51" i="2"/>
  <c r="E50" i="2"/>
  <c r="G50" i="2" s="1"/>
  <c r="D50" i="2"/>
  <c r="E49" i="2"/>
  <c r="G49" i="2" s="1"/>
  <c r="D49" i="2"/>
  <c r="E48" i="2"/>
  <c r="D48" i="2"/>
  <c r="E47" i="2"/>
  <c r="F47" i="2" s="1"/>
  <c r="D47" i="2"/>
  <c r="E46" i="2"/>
  <c r="G46" i="2" s="1"/>
  <c r="D46" i="2"/>
  <c r="E45" i="2"/>
  <c r="G45" i="2" s="1"/>
  <c r="D45" i="2"/>
  <c r="E44" i="2"/>
  <c r="D44" i="2"/>
  <c r="E43" i="2"/>
  <c r="F43" i="2" s="1"/>
  <c r="H43" i="2" s="1"/>
  <c r="D43" i="2"/>
  <c r="E42" i="2"/>
  <c r="G42" i="2" s="1"/>
  <c r="D42" i="2"/>
  <c r="E41" i="2"/>
  <c r="G41" i="2" s="1"/>
  <c r="D41" i="2"/>
  <c r="E40" i="2"/>
  <c r="D40" i="2"/>
  <c r="E39" i="2"/>
  <c r="F39" i="2" s="1"/>
  <c r="H39" i="2" s="1"/>
  <c r="D39" i="2"/>
  <c r="E38" i="2"/>
  <c r="G38" i="2" s="1"/>
  <c r="D38" i="2"/>
  <c r="E37" i="2"/>
  <c r="G37" i="2" s="1"/>
  <c r="D37" i="2"/>
  <c r="E36" i="2"/>
  <c r="D36" i="2"/>
  <c r="E35" i="2"/>
  <c r="F35" i="2" s="1"/>
  <c r="D35" i="2"/>
  <c r="E34" i="2"/>
  <c r="G34" i="2" s="1"/>
  <c r="D34" i="2"/>
  <c r="E33" i="2"/>
  <c r="G33" i="2" s="1"/>
  <c r="D33" i="2"/>
  <c r="E32" i="2"/>
  <c r="D32" i="2"/>
  <c r="E31" i="2"/>
  <c r="F31" i="2" s="1"/>
  <c r="D31" i="2"/>
  <c r="E30" i="2"/>
  <c r="G30" i="2" s="1"/>
  <c r="D30" i="2"/>
  <c r="E29" i="2"/>
  <c r="G29" i="2" s="1"/>
  <c r="D29" i="2"/>
  <c r="E28" i="2"/>
  <c r="D28" i="2"/>
  <c r="E27" i="2"/>
  <c r="F27" i="2" s="1"/>
  <c r="H27" i="2" s="1"/>
  <c r="D27" i="2"/>
  <c r="E26" i="2"/>
  <c r="G26" i="2" s="1"/>
  <c r="D26" i="2"/>
  <c r="E25" i="2"/>
  <c r="G25" i="2" s="1"/>
  <c r="D25" i="2"/>
  <c r="E24" i="2"/>
  <c r="D24" i="2"/>
  <c r="E23" i="2"/>
  <c r="F23" i="2" s="1"/>
  <c r="H23" i="2" s="1"/>
  <c r="D23" i="2"/>
  <c r="E22" i="2"/>
  <c r="G22" i="2" s="1"/>
  <c r="D22" i="2"/>
  <c r="E21" i="2"/>
  <c r="G21" i="2" s="1"/>
  <c r="D21" i="2"/>
  <c r="E20" i="2"/>
  <c r="D20" i="2"/>
  <c r="E19" i="2"/>
  <c r="F19" i="2" s="1"/>
  <c r="D19" i="2"/>
  <c r="E18" i="2"/>
  <c r="G18" i="2" s="1"/>
  <c r="D18" i="2"/>
  <c r="E17" i="2"/>
  <c r="G17" i="2" s="1"/>
  <c r="D17" i="2"/>
  <c r="J16" i="2"/>
  <c r="K16" i="2" s="1"/>
  <c r="E16" i="2"/>
  <c r="G16" i="2" s="1"/>
  <c r="F28" i="2" l="1"/>
  <c r="H28" i="2" s="1"/>
  <c r="G28" i="2"/>
  <c r="F32" i="2"/>
  <c r="G32" i="2"/>
  <c r="F44" i="2"/>
  <c r="H44" i="2" s="1"/>
  <c r="G44" i="2"/>
  <c r="F60" i="2"/>
  <c r="G60" i="2"/>
  <c r="F110" i="2"/>
  <c r="H110" i="2" s="1"/>
  <c r="F102" i="2"/>
  <c r="H102" i="2" s="1"/>
  <c r="F94" i="2"/>
  <c r="H94" i="2" s="1"/>
  <c r="F86" i="2"/>
  <c r="H86" i="2" s="1"/>
  <c r="F78" i="2"/>
  <c r="H78" i="2" s="1"/>
  <c r="F70" i="2"/>
  <c r="H70" i="2" s="1"/>
  <c r="F62" i="2"/>
  <c r="H62" i="2" s="1"/>
  <c r="F54" i="2"/>
  <c r="H54" i="2" s="1"/>
  <c r="F46" i="2"/>
  <c r="H46" i="2" s="1"/>
  <c r="F38" i="2"/>
  <c r="H38" i="2" s="1"/>
  <c r="F30" i="2"/>
  <c r="H30" i="2" s="1"/>
  <c r="F22" i="2"/>
  <c r="H22" i="2" s="1"/>
  <c r="H19" i="2"/>
  <c r="H31" i="2"/>
  <c r="H35" i="2"/>
  <c r="H47" i="2"/>
  <c r="H51" i="2"/>
  <c r="H108" i="2"/>
  <c r="H104" i="2"/>
  <c r="H92" i="2"/>
  <c r="H88" i="2"/>
  <c r="H76" i="2"/>
  <c r="H72" i="2"/>
  <c r="G107" i="2"/>
  <c r="H107" i="2" s="1"/>
  <c r="G91" i="2"/>
  <c r="H91" i="2" s="1"/>
  <c r="G75" i="2"/>
  <c r="F20" i="2"/>
  <c r="G20" i="2"/>
  <c r="F24" i="2"/>
  <c r="H24" i="2" s="1"/>
  <c r="G24" i="2"/>
  <c r="F36" i="2"/>
  <c r="G36" i="2"/>
  <c r="F40" i="2"/>
  <c r="H40" i="2" s="1"/>
  <c r="G40" i="2"/>
  <c r="F48" i="2"/>
  <c r="G48" i="2"/>
  <c r="F52" i="2"/>
  <c r="H52" i="2" s="1"/>
  <c r="G52" i="2"/>
  <c r="F56" i="2"/>
  <c r="G56" i="2"/>
  <c r="H111" i="2"/>
  <c r="H99" i="2"/>
  <c r="H95" i="2"/>
  <c r="H83" i="2"/>
  <c r="H79" i="2"/>
  <c r="H75" i="2"/>
  <c r="H67" i="2"/>
  <c r="H63" i="2"/>
  <c r="F16" i="2"/>
  <c r="F106" i="2"/>
  <c r="H106" i="2" s="1"/>
  <c r="F98" i="2"/>
  <c r="H98" i="2" s="1"/>
  <c r="F90" i="2"/>
  <c r="H90" i="2" s="1"/>
  <c r="F82" i="2"/>
  <c r="H82" i="2" s="1"/>
  <c r="F74" i="2"/>
  <c r="H74" i="2" s="1"/>
  <c r="F66" i="2"/>
  <c r="H66" i="2" s="1"/>
  <c r="F58" i="2"/>
  <c r="H58" i="2" s="1"/>
  <c r="F50" i="2"/>
  <c r="H50" i="2" s="1"/>
  <c r="F42" i="2"/>
  <c r="H42" i="2" s="1"/>
  <c r="F34" i="2"/>
  <c r="H34" i="2" s="1"/>
  <c r="F26" i="2"/>
  <c r="H26" i="2" s="1"/>
  <c r="F18" i="2"/>
  <c r="H18" i="2" s="1"/>
  <c r="G103" i="2"/>
  <c r="H103" i="2" s="1"/>
  <c r="G87" i="2"/>
  <c r="H87" i="2" s="1"/>
  <c r="G71" i="2"/>
  <c r="H71" i="2" s="1"/>
  <c r="H113" i="2"/>
  <c r="H101" i="2"/>
  <c r="H93" i="2"/>
  <c r="H85" i="2"/>
  <c r="H81" i="2"/>
  <c r="H73" i="2"/>
  <c r="H65" i="2"/>
  <c r="H57" i="2"/>
  <c r="H49" i="2"/>
  <c r="H45" i="2"/>
  <c r="H37" i="2"/>
  <c r="H25" i="2"/>
  <c r="G112" i="2"/>
  <c r="H112" i="2" s="1"/>
  <c r="G108" i="2"/>
  <c r="G104" i="2"/>
  <c r="G100" i="2"/>
  <c r="H100" i="2" s="1"/>
  <c r="G96" i="2"/>
  <c r="H96" i="2" s="1"/>
  <c r="G92" i="2"/>
  <c r="G88" i="2"/>
  <c r="G84" i="2"/>
  <c r="H84" i="2" s="1"/>
  <c r="G80" i="2"/>
  <c r="H80" i="2" s="1"/>
  <c r="G76" i="2"/>
  <c r="G72" i="2"/>
  <c r="G68" i="2"/>
  <c r="H68" i="2" s="1"/>
  <c r="G64" i="2"/>
  <c r="H64" i="2" s="1"/>
  <c r="H114" i="2"/>
  <c r="H109" i="2"/>
  <c r="H105" i="2"/>
  <c r="H97" i="2"/>
  <c r="H89" i="2"/>
  <c r="H77" i="2"/>
  <c r="H69" i="2"/>
  <c r="H61" i="2"/>
  <c r="H53" i="2"/>
  <c r="H41" i="2"/>
  <c r="H33" i="2"/>
  <c r="H29" i="2"/>
  <c r="H21" i="2"/>
  <c r="H17" i="2"/>
  <c r="K110" i="2"/>
  <c r="K103" i="2"/>
  <c r="K95" i="2"/>
  <c r="K87" i="2"/>
  <c r="K79" i="2"/>
  <c r="K70" i="2"/>
  <c r="K56" i="2"/>
  <c r="K47" i="2"/>
  <c r="K38" i="2"/>
  <c r="K24" i="2"/>
  <c r="L113" i="2"/>
  <c r="L109" i="2"/>
  <c r="M109" i="2" s="1"/>
  <c r="O109" i="2" s="1"/>
  <c r="L105" i="2"/>
  <c r="L101" i="2"/>
  <c r="M101" i="2" s="1"/>
  <c r="O101" i="2" s="1"/>
  <c r="L97" i="2"/>
  <c r="M97" i="2" s="1"/>
  <c r="O97" i="2" s="1"/>
  <c r="L93" i="2"/>
  <c r="M93" i="2" s="1"/>
  <c r="O93" i="2" s="1"/>
  <c r="L89" i="2"/>
  <c r="L85" i="2"/>
  <c r="M85" i="2" s="1"/>
  <c r="O85" i="2" s="1"/>
  <c r="L81" i="2"/>
  <c r="L77" i="2"/>
  <c r="M77" i="2" s="1"/>
  <c r="O77" i="2" s="1"/>
  <c r="L73" i="2"/>
  <c r="L69" i="2"/>
  <c r="M69" i="2" s="1"/>
  <c r="O69" i="2" s="1"/>
  <c r="L65" i="2"/>
  <c r="L61" i="2"/>
  <c r="M61" i="2" s="1"/>
  <c r="O61" i="2" s="1"/>
  <c r="L57" i="2"/>
  <c r="L53" i="2"/>
  <c r="L49" i="2"/>
  <c r="L45" i="2"/>
  <c r="M45" i="2" s="1"/>
  <c r="O45" i="2" s="1"/>
  <c r="L41" i="2"/>
  <c r="L37" i="2"/>
  <c r="M37" i="2" s="1"/>
  <c r="O37" i="2" s="1"/>
  <c r="L29" i="2"/>
  <c r="L25" i="2"/>
  <c r="M25" i="2" s="1"/>
  <c r="O25" i="2" s="1"/>
  <c r="L21" i="2"/>
  <c r="L17" i="2"/>
  <c r="K102" i="2"/>
  <c r="K94" i="2"/>
  <c r="K86" i="2"/>
  <c r="K78" i="2"/>
  <c r="K64" i="2"/>
  <c r="K55" i="2"/>
  <c r="K46" i="2"/>
  <c r="K32" i="2"/>
  <c r="K23" i="2"/>
  <c r="L112" i="2"/>
  <c r="M112" i="2" s="1"/>
  <c r="O112" i="2" s="1"/>
  <c r="L108" i="2"/>
  <c r="M108" i="2" s="1"/>
  <c r="O108" i="2" s="1"/>
  <c r="L104" i="2"/>
  <c r="M104" i="2" s="1"/>
  <c r="O104" i="2" s="1"/>
  <c r="L100" i="2"/>
  <c r="M100" i="2" s="1"/>
  <c r="O100" i="2" s="1"/>
  <c r="L96" i="2"/>
  <c r="M96" i="2" s="1"/>
  <c r="O96" i="2" s="1"/>
  <c r="L92" i="2"/>
  <c r="M92" i="2" s="1"/>
  <c r="O92" i="2" s="1"/>
  <c r="L88" i="2"/>
  <c r="M88" i="2" s="1"/>
  <c r="O88" i="2" s="1"/>
  <c r="L84" i="2"/>
  <c r="M84" i="2" s="1"/>
  <c r="O84" i="2" s="1"/>
  <c r="L80" i="2"/>
  <c r="M80" i="2" s="1"/>
  <c r="O80" i="2" s="1"/>
  <c r="L76" i="2"/>
  <c r="M76" i="2" s="1"/>
  <c r="O76" i="2" s="1"/>
  <c r="L72" i="2"/>
  <c r="M72" i="2" s="1"/>
  <c r="O72" i="2" s="1"/>
  <c r="L68" i="2"/>
  <c r="M68" i="2" s="1"/>
  <c r="O68" i="2" s="1"/>
  <c r="L60" i="2"/>
  <c r="M60" i="2" s="1"/>
  <c r="O60" i="2" s="1"/>
  <c r="L52" i="2"/>
  <c r="M52" i="2" s="1"/>
  <c r="O52" i="2" s="1"/>
  <c r="L48" i="2"/>
  <c r="M48" i="2" s="1"/>
  <c r="O48" i="2" s="1"/>
  <c r="L44" i="2"/>
  <c r="M44" i="2" s="1"/>
  <c r="O44" i="2" s="1"/>
  <c r="L40" i="2"/>
  <c r="M40" i="2" s="1"/>
  <c r="O40" i="2" s="1"/>
  <c r="L36" i="2"/>
  <c r="K63" i="2"/>
  <c r="K54" i="2"/>
  <c r="K31" i="2"/>
  <c r="K22" i="2"/>
  <c r="L111" i="2"/>
  <c r="M111" i="2" s="1"/>
  <c r="O111" i="2" s="1"/>
  <c r="L107" i="2"/>
  <c r="M107" i="2" s="1"/>
  <c r="O107" i="2" s="1"/>
  <c r="L99" i="2"/>
  <c r="M99" i="2" s="1"/>
  <c r="O99" i="2" s="1"/>
  <c r="L91" i="2"/>
  <c r="M91" i="2" s="1"/>
  <c r="O91" i="2" s="1"/>
  <c r="L83" i="2"/>
  <c r="M83" i="2" s="1"/>
  <c r="O83" i="2" s="1"/>
  <c r="L75" i="2"/>
  <c r="M75" i="2" s="1"/>
  <c r="O75" i="2" s="1"/>
  <c r="L71" i="2"/>
  <c r="M71" i="2" s="1"/>
  <c r="O71" i="2" s="1"/>
  <c r="L67" i="2"/>
  <c r="M67" i="2" s="1"/>
  <c r="O67" i="2" s="1"/>
  <c r="L59" i="2"/>
  <c r="M59" i="2" s="1"/>
  <c r="O59" i="2" s="1"/>
  <c r="L51" i="2"/>
  <c r="M51" i="2" s="1"/>
  <c r="O51" i="2" s="1"/>
  <c r="L43" i="2"/>
  <c r="M43" i="2" s="1"/>
  <c r="O43" i="2" s="1"/>
  <c r="L39" i="2"/>
  <c r="M39" i="2" s="1"/>
  <c r="O39" i="2" s="1"/>
  <c r="L35" i="2"/>
  <c r="M35" i="2" s="1"/>
  <c r="O35" i="2" s="1"/>
  <c r="W35" i="2" s="1"/>
  <c r="L27" i="2"/>
  <c r="M27" i="2" s="1"/>
  <c r="O27" i="2" s="1"/>
  <c r="M113" i="2"/>
  <c r="O113" i="2" s="1"/>
  <c r="M105" i="2"/>
  <c r="O105" i="2" s="1"/>
  <c r="M89" i="2"/>
  <c r="O89" i="2" s="1"/>
  <c r="M81" i="2"/>
  <c r="O81" i="2" s="1"/>
  <c r="M73" i="2"/>
  <c r="O73" i="2" s="1"/>
  <c r="M65" i="2"/>
  <c r="O65" i="2" s="1"/>
  <c r="M57" i="2"/>
  <c r="O57" i="2" s="1"/>
  <c r="M53" i="2"/>
  <c r="O53" i="2" s="1"/>
  <c r="M49" i="2"/>
  <c r="O49" i="2" s="1"/>
  <c r="M41" i="2"/>
  <c r="O41" i="2" s="1"/>
  <c r="M29" i="2"/>
  <c r="O29" i="2" s="1"/>
  <c r="M21" i="2"/>
  <c r="O21" i="2" s="1"/>
  <c r="W21" i="2" s="1"/>
  <c r="M17" i="2"/>
  <c r="O17" i="2" s="1"/>
  <c r="K62" i="2"/>
  <c r="K30" i="2"/>
  <c r="L16" i="2"/>
  <c r="M16" i="2" s="1"/>
  <c r="L106" i="2"/>
  <c r="M106" i="2" s="1"/>
  <c r="O106" i="2" s="1"/>
  <c r="L98" i="2"/>
  <c r="M98" i="2" s="1"/>
  <c r="O98" i="2" s="1"/>
  <c r="L82" i="2"/>
  <c r="M82" i="2" s="1"/>
  <c r="O82" i="2" s="1"/>
  <c r="L66" i="2"/>
  <c r="M66" i="2" s="1"/>
  <c r="O66" i="2" s="1"/>
  <c r="L58" i="2"/>
  <c r="M58" i="2" s="1"/>
  <c r="O58" i="2" s="1"/>
  <c r="L50" i="2"/>
  <c r="M50" i="2" s="1"/>
  <c r="O50" i="2" s="1"/>
  <c r="L42" i="2"/>
  <c r="M42" i="2" s="1"/>
  <c r="O42" i="2" s="1"/>
  <c r="L34" i="2"/>
  <c r="M34" i="2" s="1"/>
  <c r="O34" i="2" s="1"/>
  <c r="L26" i="2"/>
  <c r="M26" i="2" s="1"/>
  <c r="O26" i="2" s="1"/>
  <c r="L18" i="2"/>
  <c r="M18" i="2" s="1"/>
  <c r="O18" i="2" s="1"/>
  <c r="M114" i="2"/>
  <c r="O114" i="2" s="1"/>
  <c r="K20" i="2"/>
  <c r="K19" i="2"/>
  <c r="K90" i="2"/>
  <c r="K74" i="2"/>
  <c r="K28" i="2"/>
  <c r="K33" i="2"/>
  <c r="G127" i="2" l="1"/>
  <c r="G125" i="2"/>
  <c r="G130" i="2"/>
  <c r="G123" i="2"/>
  <c r="G128" i="2"/>
  <c r="G122" i="2"/>
  <c r="F128" i="2"/>
  <c r="F127" i="2"/>
  <c r="F123" i="2"/>
  <c r="F122" i="2"/>
  <c r="H60" i="2"/>
  <c r="H32" i="2"/>
  <c r="H56" i="2"/>
  <c r="H48" i="2"/>
  <c r="H36" i="2"/>
  <c r="H20" i="2"/>
  <c r="I16" i="2"/>
  <c r="H16" i="2"/>
  <c r="I114" i="2" s="1"/>
  <c r="E128" i="2"/>
  <c r="O16" i="2"/>
  <c r="T16" i="2" s="1"/>
  <c r="S82" i="2"/>
  <c r="Y82" i="2"/>
  <c r="T82" i="2"/>
  <c r="X82" i="2"/>
  <c r="U82" i="2"/>
  <c r="V82" i="2"/>
  <c r="W82" i="2"/>
  <c r="M33" i="2"/>
  <c r="O33" i="2" s="1"/>
  <c r="M90" i="2"/>
  <c r="O90" i="2" s="1"/>
  <c r="M63" i="2"/>
  <c r="O63" i="2" s="1"/>
  <c r="M23" i="2"/>
  <c r="O23" i="2" s="1"/>
  <c r="W23" i="2" s="1"/>
  <c r="O64" i="2"/>
  <c r="W64" i="2" s="1"/>
  <c r="M64" i="2"/>
  <c r="M102" i="2"/>
  <c r="O102" i="2" s="1"/>
  <c r="M38" i="2"/>
  <c r="O38" i="2" s="1"/>
  <c r="M79" i="2"/>
  <c r="O79" i="2" s="1"/>
  <c r="M110" i="2"/>
  <c r="O110" i="2" s="1"/>
  <c r="E127" i="2"/>
  <c r="M19" i="2"/>
  <c r="O19" i="2" s="1"/>
  <c r="M30" i="2"/>
  <c r="O30" i="2" s="1"/>
  <c r="O22" i="2"/>
  <c r="M22" i="2"/>
  <c r="M32" i="2"/>
  <c r="O32" i="2" s="1"/>
  <c r="M78" i="2"/>
  <c r="O78" i="2" s="1"/>
  <c r="M47" i="2"/>
  <c r="O47" i="2" s="1"/>
  <c r="M87" i="2"/>
  <c r="O87" i="2" s="1"/>
  <c r="M36" i="2"/>
  <c r="M28" i="2"/>
  <c r="O28" i="2" s="1"/>
  <c r="U28" i="2" s="1"/>
  <c r="M20" i="2"/>
  <c r="O20" i="2" s="1"/>
  <c r="W20" i="2" s="1"/>
  <c r="M62" i="2"/>
  <c r="O62" i="2" s="1"/>
  <c r="Y62" i="2" s="1"/>
  <c r="D122" i="2"/>
  <c r="M31" i="2"/>
  <c r="O31" i="2" s="1"/>
  <c r="S31" i="2" s="1"/>
  <c r="M46" i="2"/>
  <c r="M86" i="2"/>
  <c r="O86" i="2" s="1"/>
  <c r="M56" i="2"/>
  <c r="G124" i="2" s="1"/>
  <c r="M95" i="2"/>
  <c r="O95" i="2" s="1"/>
  <c r="E123" i="2"/>
  <c r="E122" i="2"/>
  <c r="M74" i="2"/>
  <c r="O74" i="2" s="1"/>
  <c r="M54" i="2"/>
  <c r="O54" i="2" s="1"/>
  <c r="M55" i="2"/>
  <c r="O55" i="2" s="1"/>
  <c r="M94" i="2"/>
  <c r="O94" i="2" s="1"/>
  <c r="M24" i="2"/>
  <c r="O24" i="2" s="1"/>
  <c r="M70" i="2"/>
  <c r="O70" i="2" s="1"/>
  <c r="M103" i="2"/>
  <c r="O103" i="2" s="1"/>
  <c r="U114" i="2"/>
  <c r="Y114" i="2"/>
  <c r="V114" i="2"/>
  <c r="S114" i="2"/>
  <c r="W114" i="2"/>
  <c r="T114" i="2"/>
  <c r="X114" i="2"/>
  <c r="W51" i="2"/>
  <c r="W29" i="2"/>
  <c r="Y42" i="2"/>
  <c r="T52" i="2"/>
  <c r="Y58" i="2"/>
  <c r="U29" i="2"/>
  <c r="U66" i="2"/>
  <c r="Y66" i="2"/>
  <c r="X66" i="2"/>
  <c r="W66" i="2"/>
  <c r="Y92" i="2"/>
  <c r="W92" i="2"/>
  <c r="X92" i="2"/>
  <c r="U92" i="2"/>
  <c r="U104" i="2"/>
  <c r="W104" i="2"/>
  <c r="X104" i="2"/>
  <c r="Y104" i="2"/>
  <c r="Y98" i="2"/>
  <c r="W98" i="2"/>
  <c r="U98" i="2"/>
  <c r="X98" i="2"/>
  <c r="W72" i="2"/>
  <c r="U72" i="2"/>
  <c r="X72" i="2"/>
  <c r="Y72" i="2"/>
  <c r="U93" i="2"/>
  <c r="X93" i="2"/>
  <c r="Y93" i="2"/>
  <c r="W93" i="2"/>
  <c r="U109" i="2"/>
  <c r="X109" i="2"/>
  <c r="Y109" i="2"/>
  <c r="W109" i="2"/>
  <c r="W40" i="2"/>
  <c r="U40" i="2"/>
  <c r="X40" i="2"/>
  <c r="Y40" i="2"/>
  <c r="U64" i="2"/>
  <c r="U77" i="2"/>
  <c r="X77" i="2"/>
  <c r="W77" i="2"/>
  <c r="Y77" i="2"/>
  <c r="U52" i="2"/>
  <c r="X81" i="2"/>
  <c r="U81" i="2"/>
  <c r="Y81" i="2"/>
  <c r="W81" i="2"/>
  <c r="W99" i="2"/>
  <c r="X99" i="2"/>
  <c r="Y99" i="2"/>
  <c r="U99" i="2"/>
  <c r="U88" i="2"/>
  <c r="W88" i="2"/>
  <c r="X88" i="2"/>
  <c r="Y88" i="2"/>
  <c r="X67" i="2"/>
  <c r="Y67" i="2"/>
  <c r="U67" i="2"/>
  <c r="X97" i="2"/>
  <c r="Y97" i="2"/>
  <c r="W97" i="2"/>
  <c r="U97" i="2"/>
  <c r="Y83" i="2"/>
  <c r="X83" i="2"/>
  <c r="U83" i="2"/>
  <c r="W60" i="2"/>
  <c r="Y60" i="2"/>
  <c r="U60" i="2"/>
  <c r="X60" i="2"/>
  <c r="Y108" i="2"/>
  <c r="W108" i="2"/>
  <c r="X108" i="2"/>
  <c r="U108" i="2"/>
  <c r="Y76" i="2"/>
  <c r="W76" i="2"/>
  <c r="U76" i="2"/>
  <c r="X76" i="2"/>
  <c r="X113" i="2"/>
  <c r="Y113" i="2"/>
  <c r="W113" i="2"/>
  <c r="U113" i="2"/>
  <c r="W34" i="2"/>
  <c r="U34" i="2"/>
  <c r="W50" i="2"/>
  <c r="U50" i="2"/>
  <c r="X50" i="2"/>
  <c r="Y50" i="2"/>
  <c r="W58" i="2"/>
  <c r="X58" i="2"/>
  <c r="W96" i="2"/>
  <c r="U96" i="2"/>
  <c r="X96" i="2"/>
  <c r="Y96" i="2"/>
  <c r="W83" i="2"/>
  <c r="U53" i="2"/>
  <c r="X53" i="2"/>
  <c r="Y53" i="2"/>
  <c r="W53" i="2"/>
  <c r="W44" i="2"/>
  <c r="Y44" i="2"/>
  <c r="U44" i="2"/>
  <c r="X44" i="2"/>
  <c r="X65" i="2"/>
  <c r="U65" i="2"/>
  <c r="Y65" i="2"/>
  <c r="W65" i="2"/>
  <c r="Y51" i="2"/>
  <c r="U51" i="2"/>
  <c r="U85" i="2"/>
  <c r="X85" i="2"/>
  <c r="Y85" i="2"/>
  <c r="W85" i="2"/>
  <c r="U112" i="2"/>
  <c r="W112" i="2"/>
  <c r="X112" i="2"/>
  <c r="Y112" i="2"/>
  <c r="W26" i="2"/>
  <c r="U26" i="2"/>
  <c r="X106" i="2"/>
  <c r="Y106" i="2"/>
  <c r="W106" i="2"/>
  <c r="U106" i="2"/>
  <c r="X35" i="2"/>
  <c r="T35" i="2"/>
  <c r="U35" i="2"/>
  <c r="Y35" i="2"/>
  <c r="W67" i="2"/>
  <c r="S77" i="2"/>
  <c r="T77" i="2"/>
  <c r="V77" i="2"/>
  <c r="T81" i="2"/>
  <c r="S81" i="2"/>
  <c r="V81" i="2"/>
  <c r="T97" i="2"/>
  <c r="S97" i="2"/>
  <c r="V97" i="2"/>
  <c r="T113" i="2"/>
  <c r="V113" i="2"/>
  <c r="S113" i="2"/>
  <c r="T72" i="2"/>
  <c r="V72" i="2"/>
  <c r="S72" i="2"/>
  <c r="V85" i="2"/>
  <c r="S85" i="2"/>
  <c r="T85" i="2"/>
  <c r="T92" i="2"/>
  <c r="V92" i="2"/>
  <c r="S92" i="2"/>
  <c r="T44" i="2"/>
  <c r="V44" i="2"/>
  <c r="S44" i="2"/>
  <c r="T112" i="2"/>
  <c r="V112" i="2"/>
  <c r="S112" i="2"/>
  <c r="S93" i="2"/>
  <c r="T93" i="2"/>
  <c r="V93" i="2"/>
  <c r="T104" i="2"/>
  <c r="V104" i="2"/>
  <c r="S104" i="2"/>
  <c r="T26" i="2"/>
  <c r="S26" i="2"/>
  <c r="T106" i="2"/>
  <c r="V106" i="2"/>
  <c r="S106" i="2"/>
  <c r="T60" i="2"/>
  <c r="V60" i="2"/>
  <c r="S60" i="2"/>
  <c r="T88" i="2"/>
  <c r="V88" i="2"/>
  <c r="S88" i="2"/>
  <c r="V109" i="2"/>
  <c r="S109" i="2"/>
  <c r="T109" i="2"/>
  <c r="T50" i="2"/>
  <c r="V50" i="2"/>
  <c r="S50" i="2"/>
  <c r="V52" i="2"/>
  <c r="T66" i="2"/>
  <c r="V66" i="2"/>
  <c r="S66" i="2"/>
  <c r="T65" i="2"/>
  <c r="S65" i="2"/>
  <c r="V65" i="2"/>
  <c r="T98" i="2"/>
  <c r="V98" i="2"/>
  <c r="S98" i="2"/>
  <c r="S99" i="2"/>
  <c r="T99" i="2"/>
  <c r="V99" i="2"/>
  <c r="V53" i="2"/>
  <c r="S53" i="2"/>
  <c r="T53" i="2"/>
  <c r="T108" i="2"/>
  <c r="V108" i="2"/>
  <c r="S108" i="2"/>
  <c r="S83" i="2"/>
  <c r="T83" i="2"/>
  <c r="V83" i="2"/>
  <c r="S67" i="2"/>
  <c r="T67" i="2"/>
  <c r="V67" i="2"/>
  <c r="T51" i="2"/>
  <c r="V51" i="2"/>
  <c r="T34" i="2"/>
  <c r="S34" i="2"/>
  <c r="T76" i="2"/>
  <c r="V76" i="2"/>
  <c r="S76" i="2"/>
  <c r="T96" i="2"/>
  <c r="V96" i="2"/>
  <c r="S96" i="2"/>
  <c r="T40" i="2"/>
  <c r="V40" i="2"/>
  <c r="S40" i="2"/>
  <c r="S35" i="2"/>
  <c r="V35" i="2"/>
  <c r="S21" i="2"/>
  <c r="T21" i="2"/>
  <c r="W18" i="2"/>
  <c r="W19" i="2" l="1"/>
  <c r="S19" i="2"/>
  <c r="O36" i="2"/>
  <c r="W36" i="2" s="1"/>
  <c r="E126" i="2"/>
  <c r="E131" i="2"/>
  <c r="O46" i="2"/>
  <c r="X46" i="2" s="1"/>
  <c r="F131" i="2"/>
  <c r="F129" i="2"/>
  <c r="F126" i="2"/>
  <c r="O56" i="2"/>
  <c r="Y56" i="2" s="1"/>
  <c r="G126" i="2"/>
  <c r="G131" i="2"/>
  <c r="G129" i="2"/>
  <c r="F124" i="2"/>
  <c r="E124" i="2"/>
  <c r="X78" i="2"/>
  <c r="T78" i="2"/>
  <c r="S78" i="2"/>
  <c r="W78" i="2"/>
  <c r="Y78" i="2"/>
  <c r="V78" i="2"/>
  <c r="U78" i="2"/>
  <c r="Y38" i="2"/>
  <c r="U38" i="2"/>
  <c r="V38" i="2"/>
  <c r="X38" i="2"/>
  <c r="W38" i="2"/>
  <c r="T38" i="2"/>
  <c r="S38" i="2"/>
  <c r="Y110" i="2"/>
  <c r="V110" i="2"/>
  <c r="W110" i="2"/>
  <c r="U110" i="2"/>
  <c r="T110" i="2"/>
  <c r="X110" i="2"/>
  <c r="S110" i="2"/>
  <c r="V64" i="2"/>
  <c r="X64" i="2"/>
  <c r="N114" i="2"/>
  <c r="N34" i="2"/>
  <c r="S64" i="2"/>
  <c r="Y64" i="2"/>
  <c r="T64" i="2"/>
  <c r="W94" i="2"/>
  <c r="T94" i="2"/>
  <c r="U94" i="2"/>
  <c r="V94" i="2"/>
  <c r="X94" i="2"/>
  <c r="S94" i="2"/>
  <c r="Y94" i="2"/>
  <c r="W86" i="2"/>
  <c r="U86" i="2"/>
  <c r="T86" i="2"/>
  <c r="Y86" i="2"/>
  <c r="V86" i="2"/>
  <c r="X86" i="2"/>
  <c r="S86" i="2"/>
  <c r="Y47" i="2"/>
  <c r="X47" i="2"/>
  <c r="V47" i="2"/>
  <c r="U47" i="2"/>
  <c r="S47" i="2"/>
  <c r="W47" i="2"/>
  <c r="T47" i="2"/>
  <c r="Y46" i="2"/>
  <c r="W46" i="2"/>
  <c r="U46" i="2"/>
  <c r="Y90" i="2"/>
  <c r="X90" i="2"/>
  <c r="W90" i="2"/>
  <c r="V90" i="2"/>
  <c r="U90" i="2"/>
  <c r="S90" i="2"/>
  <c r="T90" i="2"/>
  <c r="W70" i="2"/>
  <c r="T70" i="2"/>
  <c r="Y70" i="2"/>
  <c r="V70" i="2"/>
  <c r="U70" i="2"/>
  <c r="S70" i="2"/>
  <c r="X70" i="2"/>
  <c r="Y54" i="2"/>
  <c r="U54" i="2"/>
  <c r="V54" i="2"/>
  <c r="W54" i="2"/>
  <c r="U30" i="2"/>
  <c r="T30" i="2"/>
  <c r="W30" i="2"/>
  <c r="S30" i="2"/>
  <c r="W24" i="2"/>
  <c r="T24" i="2"/>
  <c r="S24" i="2"/>
  <c r="X74" i="2"/>
  <c r="T74" i="2"/>
  <c r="Y74" i="2"/>
  <c r="V74" i="2"/>
  <c r="W74" i="2"/>
  <c r="S74" i="2"/>
  <c r="U74" i="2"/>
  <c r="X56" i="2"/>
  <c r="T56" i="2"/>
  <c r="V56" i="2"/>
  <c r="S56" i="2"/>
  <c r="T32" i="2"/>
  <c r="W32" i="2"/>
  <c r="S32" i="2"/>
  <c r="U32" i="2"/>
  <c r="X102" i="2"/>
  <c r="V102" i="2"/>
  <c r="W102" i="2"/>
  <c r="S102" i="2"/>
  <c r="Y102" i="2"/>
  <c r="U102" i="2"/>
  <c r="T102" i="2"/>
  <c r="D126" i="2"/>
  <c r="D131" i="2"/>
  <c r="S52" i="2"/>
  <c r="T54" i="2"/>
  <c r="X54" i="2"/>
  <c r="S36" i="2"/>
  <c r="W31" i="2"/>
  <c r="P114" i="2"/>
  <c r="U42" i="2"/>
  <c r="X62" i="2"/>
  <c r="W28" i="2"/>
  <c r="S28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8" i="2"/>
  <c r="N22" i="2"/>
  <c r="N26" i="2"/>
  <c r="N30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84" i="2"/>
  <c r="N100" i="2"/>
  <c r="N72" i="2"/>
  <c r="N88" i="2"/>
  <c r="N104" i="2"/>
  <c r="N76" i="2"/>
  <c r="N92" i="2"/>
  <c r="N108" i="2"/>
  <c r="N80" i="2"/>
  <c r="N96" i="2"/>
  <c r="N112" i="2"/>
  <c r="T28" i="2"/>
  <c r="S51" i="2"/>
  <c r="X51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8" i="2"/>
  <c r="I22" i="2"/>
  <c r="I26" i="2"/>
  <c r="I30" i="2"/>
  <c r="I34" i="2"/>
  <c r="I38" i="2"/>
  <c r="I42" i="2"/>
  <c r="I46" i="2"/>
  <c r="I50" i="2"/>
  <c r="I108" i="2"/>
  <c r="I104" i="2"/>
  <c r="I112" i="2"/>
  <c r="S54" i="2"/>
  <c r="U31" i="2"/>
  <c r="Y52" i="2"/>
  <c r="T19" i="2"/>
  <c r="W52" i="2"/>
  <c r="V42" i="2"/>
  <c r="T42" i="2"/>
  <c r="X36" i="2"/>
  <c r="W42" i="2"/>
  <c r="X42" i="2"/>
  <c r="S42" i="2"/>
  <c r="Y36" i="2"/>
  <c r="N16" i="2"/>
  <c r="Y80" i="2"/>
  <c r="V80" i="2"/>
  <c r="U80" i="2"/>
  <c r="T80" i="2"/>
  <c r="W80" i="2"/>
  <c r="X80" i="2"/>
  <c r="S80" i="2"/>
  <c r="S62" i="2"/>
  <c r="U62" i="2"/>
  <c r="V62" i="2"/>
  <c r="W62" i="2"/>
  <c r="T62" i="2"/>
  <c r="V36" i="2"/>
  <c r="T36" i="2"/>
  <c r="T29" i="2"/>
  <c r="S29" i="2"/>
  <c r="U36" i="2"/>
  <c r="T31" i="2"/>
  <c r="X52" i="2"/>
  <c r="V58" i="2"/>
  <c r="U58" i="2"/>
  <c r="S58" i="2"/>
  <c r="T58" i="2"/>
  <c r="X107" i="2"/>
  <c r="Y107" i="2"/>
  <c r="W107" i="2"/>
  <c r="U107" i="2"/>
  <c r="X75" i="2"/>
  <c r="Y75" i="2"/>
  <c r="U75" i="2"/>
  <c r="W75" i="2"/>
  <c r="W63" i="2"/>
  <c r="U63" i="2"/>
  <c r="X63" i="2"/>
  <c r="Y63" i="2"/>
  <c r="X103" i="2"/>
  <c r="Y103" i="2"/>
  <c r="W103" i="2"/>
  <c r="U103" i="2"/>
  <c r="U100" i="2"/>
  <c r="X100" i="2"/>
  <c r="Y100" i="2"/>
  <c r="W100" i="2"/>
  <c r="U27" i="2"/>
  <c r="W27" i="2"/>
  <c r="X49" i="2"/>
  <c r="W49" i="2"/>
  <c r="Y49" i="2"/>
  <c r="U49" i="2"/>
  <c r="U101" i="2"/>
  <c r="X101" i="2"/>
  <c r="Y101" i="2"/>
  <c r="W101" i="2"/>
  <c r="X89" i="2"/>
  <c r="W89" i="2"/>
  <c r="Y89" i="2"/>
  <c r="U89" i="2"/>
  <c r="U25" i="2"/>
  <c r="W25" i="2"/>
  <c r="U39" i="2"/>
  <c r="X39" i="2"/>
  <c r="Y39" i="2"/>
  <c r="W39" i="2"/>
  <c r="X73" i="2"/>
  <c r="W73" i="2"/>
  <c r="Y73" i="2"/>
  <c r="U73" i="2"/>
  <c r="U45" i="2"/>
  <c r="X45" i="2"/>
  <c r="W45" i="2"/>
  <c r="Y45" i="2"/>
  <c r="X105" i="2"/>
  <c r="W105" i="2"/>
  <c r="U105" i="2"/>
  <c r="Y105" i="2"/>
  <c r="W111" i="2"/>
  <c r="X111" i="2"/>
  <c r="Y111" i="2"/>
  <c r="U111" i="2"/>
  <c r="W87" i="2"/>
  <c r="X87" i="2"/>
  <c r="U87" i="2"/>
  <c r="Y87" i="2"/>
  <c r="X43" i="2"/>
  <c r="Y43" i="2"/>
  <c r="U43" i="2"/>
  <c r="W43" i="2"/>
  <c r="X55" i="2"/>
  <c r="Y55" i="2"/>
  <c r="U55" i="2"/>
  <c r="W55" i="2"/>
  <c r="W33" i="2"/>
  <c r="U33" i="2"/>
  <c r="W95" i="2"/>
  <c r="Y95" i="2"/>
  <c r="U95" i="2"/>
  <c r="X95" i="2"/>
  <c r="P26" i="2"/>
  <c r="X79" i="2"/>
  <c r="Y79" i="2"/>
  <c r="U79" i="2"/>
  <c r="W79" i="2"/>
  <c r="T55" i="2"/>
  <c r="U61" i="2"/>
  <c r="X61" i="2"/>
  <c r="Y61" i="2"/>
  <c r="W61" i="2"/>
  <c r="V55" i="2"/>
  <c r="U48" i="2"/>
  <c r="X48" i="2"/>
  <c r="Y48" i="2"/>
  <c r="W48" i="2"/>
  <c r="W84" i="2"/>
  <c r="X84" i="2"/>
  <c r="U84" i="2"/>
  <c r="Y84" i="2"/>
  <c r="W68" i="2"/>
  <c r="X68" i="2"/>
  <c r="Y68" i="2"/>
  <c r="U68" i="2"/>
  <c r="U37" i="2"/>
  <c r="X37" i="2"/>
  <c r="Y37" i="2"/>
  <c r="W37" i="2"/>
  <c r="X91" i="2"/>
  <c r="Y91" i="2"/>
  <c r="W91" i="2"/>
  <c r="U91" i="2"/>
  <c r="X41" i="2"/>
  <c r="Y41" i="2"/>
  <c r="W41" i="2"/>
  <c r="U41" i="2"/>
  <c r="X57" i="2"/>
  <c r="Y57" i="2"/>
  <c r="U57" i="2"/>
  <c r="W57" i="2"/>
  <c r="Y71" i="2"/>
  <c r="U71" i="2"/>
  <c r="W71" i="2"/>
  <c r="X71" i="2"/>
  <c r="Y59" i="2"/>
  <c r="X59" i="2"/>
  <c r="U59" i="2"/>
  <c r="W59" i="2"/>
  <c r="S55" i="2"/>
  <c r="P21" i="2"/>
  <c r="S111" i="2"/>
  <c r="V111" i="2"/>
  <c r="T111" i="2"/>
  <c r="S71" i="2"/>
  <c r="V71" i="2"/>
  <c r="T71" i="2"/>
  <c r="T73" i="2"/>
  <c r="V73" i="2"/>
  <c r="S73" i="2"/>
  <c r="V79" i="2"/>
  <c r="S79" i="2"/>
  <c r="T79" i="2"/>
  <c r="V95" i="2"/>
  <c r="S95" i="2"/>
  <c r="T95" i="2"/>
  <c r="V103" i="2"/>
  <c r="S103" i="2"/>
  <c r="T103" i="2"/>
  <c r="T49" i="2"/>
  <c r="S49" i="2"/>
  <c r="V49" i="2"/>
  <c r="S75" i="2"/>
  <c r="T75" i="2"/>
  <c r="V75" i="2"/>
  <c r="S39" i="2"/>
  <c r="V39" i="2"/>
  <c r="T39" i="2"/>
  <c r="V63" i="2"/>
  <c r="T63" i="2"/>
  <c r="S63" i="2"/>
  <c r="T68" i="2"/>
  <c r="V68" i="2"/>
  <c r="S68" i="2"/>
  <c r="T89" i="2"/>
  <c r="V89" i="2"/>
  <c r="S89" i="2"/>
  <c r="T33" i="2"/>
  <c r="S33" i="2"/>
  <c r="T48" i="2"/>
  <c r="V48" i="2"/>
  <c r="S48" i="2"/>
  <c r="W16" i="2"/>
  <c r="T57" i="2"/>
  <c r="V57" i="2"/>
  <c r="S57" i="2"/>
  <c r="S91" i="2"/>
  <c r="T91" i="2"/>
  <c r="V91" i="2"/>
  <c r="S23" i="2"/>
  <c r="T23" i="2"/>
  <c r="S18" i="2"/>
  <c r="T18" i="2"/>
  <c r="T105" i="2"/>
  <c r="S105" i="2"/>
  <c r="V105" i="2"/>
  <c r="S61" i="2"/>
  <c r="T61" i="2"/>
  <c r="V61" i="2"/>
  <c r="S43" i="2"/>
  <c r="T43" i="2"/>
  <c r="V43" i="2"/>
  <c r="T100" i="2"/>
  <c r="V100" i="2"/>
  <c r="S100" i="2"/>
  <c r="S27" i="2"/>
  <c r="T27" i="2"/>
  <c r="S107" i="2"/>
  <c r="T107" i="2"/>
  <c r="V107" i="2"/>
  <c r="S87" i="2"/>
  <c r="V87" i="2"/>
  <c r="T87" i="2"/>
  <c r="T41" i="2"/>
  <c r="V41" i="2"/>
  <c r="S41" i="2"/>
  <c r="V37" i="2"/>
  <c r="S37" i="2"/>
  <c r="T37" i="2"/>
  <c r="V101" i="2"/>
  <c r="S101" i="2"/>
  <c r="T101" i="2"/>
  <c r="S20" i="2"/>
  <c r="T20" i="2"/>
  <c r="T84" i="2"/>
  <c r="V84" i="2"/>
  <c r="S84" i="2"/>
  <c r="S25" i="2"/>
  <c r="T25" i="2"/>
  <c r="S45" i="2"/>
  <c r="T45" i="2"/>
  <c r="V45" i="2"/>
  <c r="S59" i="2"/>
  <c r="T59" i="2"/>
  <c r="V59" i="2"/>
  <c r="W22" i="2"/>
  <c r="W17" i="2"/>
  <c r="W56" i="2" l="1"/>
  <c r="P24" i="2"/>
  <c r="S46" i="2"/>
  <c r="T46" i="2"/>
  <c r="P19" i="2"/>
  <c r="U56" i="2"/>
  <c r="V46" i="2"/>
  <c r="P28" i="2"/>
  <c r="U69" i="2"/>
  <c r="X69" i="2"/>
  <c r="Y69" i="2"/>
  <c r="W69" i="2"/>
  <c r="P20" i="2"/>
  <c r="P18" i="2"/>
  <c r="P23" i="2"/>
  <c r="P30" i="2"/>
  <c r="V69" i="2"/>
  <c r="S69" i="2"/>
  <c r="T69" i="2"/>
  <c r="T17" i="2"/>
  <c r="S17" i="2"/>
  <c r="T22" i="2"/>
  <c r="S22" i="2"/>
  <c r="P16" i="2"/>
  <c r="Q16" i="2" l="1"/>
  <c r="R16" i="2" s="1"/>
  <c r="P22" i="2"/>
  <c r="P17" i="2"/>
  <c r="Q20" i="2" s="1"/>
  <c r="R20" i="2" s="1"/>
  <c r="P32" i="2"/>
  <c r="P25" i="2"/>
  <c r="Q17" i="2" l="1"/>
  <c r="R17" i="2" s="1"/>
  <c r="Q18" i="2"/>
  <c r="R18" i="2" s="1"/>
  <c r="Q22" i="2"/>
  <c r="R22" i="2" s="1"/>
  <c r="Q23" i="2"/>
  <c r="R23" i="2" s="1"/>
  <c r="Q21" i="2"/>
  <c r="R21" i="2" s="1"/>
  <c r="Q19" i="2"/>
  <c r="R19" i="2" s="1"/>
  <c r="Q24" i="2"/>
  <c r="R24" i="2" s="1"/>
  <c r="Q26" i="2"/>
  <c r="R26" i="2" s="1"/>
  <c r="Q25" i="2"/>
  <c r="R25" i="2" s="1"/>
  <c r="P27" i="2"/>
  <c r="P34" i="2"/>
  <c r="Q27" i="2" l="1"/>
  <c r="R27" i="2" s="1"/>
  <c r="Q28" i="2"/>
  <c r="R28" i="2" s="1"/>
  <c r="P36" i="2"/>
  <c r="P29" i="2"/>
  <c r="Q30" i="2" s="1"/>
  <c r="R30" i="2" s="1"/>
  <c r="Q29" i="2" l="1"/>
  <c r="R29" i="2" s="1"/>
  <c r="P31" i="2"/>
  <c r="P38" i="2"/>
  <c r="Q32" i="2" l="1"/>
  <c r="R32" i="2" s="1"/>
  <c r="Q31" i="2"/>
  <c r="R31" i="2" s="1"/>
  <c r="P40" i="2"/>
  <c r="P33" i="2"/>
  <c r="Q34" i="2" l="1"/>
  <c r="R34" i="2" s="1"/>
  <c r="Q33" i="2"/>
  <c r="R33" i="2" s="1"/>
  <c r="P42" i="2"/>
  <c r="P44" i="2" l="1"/>
  <c r="P37" i="2"/>
  <c r="P39" i="2" l="1"/>
  <c r="P46" i="2"/>
  <c r="P41" i="2" l="1"/>
  <c r="P48" i="2"/>
  <c r="P50" i="2" l="1"/>
  <c r="P43" i="2"/>
  <c r="P45" i="2" l="1"/>
  <c r="P52" i="2"/>
  <c r="P47" i="2" l="1"/>
  <c r="P54" i="2"/>
  <c r="P56" i="2" l="1"/>
  <c r="P49" i="2"/>
  <c r="P51" i="2" l="1"/>
  <c r="P58" i="2"/>
  <c r="P53" i="2" l="1"/>
  <c r="P60" i="2"/>
  <c r="P62" i="2" l="1"/>
  <c r="P55" i="2"/>
  <c r="P57" i="2" l="1"/>
  <c r="P64" i="2"/>
  <c r="P66" i="2" l="1"/>
  <c r="P59" i="2"/>
  <c r="P61" i="2" l="1"/>
  <c r="P68" i="2"/>
  <c r="P70" i="2" l="1"/>
  <c r="P63" i="2"/>
  <c r="P65" i="2" l="1"/>
  <c r="P72" i="2"/>
  <c r="P74" i="2" l="1"/>
  <c r="P67" i="2"/>
  <c r="P69" i="2" l="1"/>
  <c r="P76" i="2"/>
  <c r="P78" i="2" l="1"/>
  <c r="P71" i="2"/>
  <c r="P73" i="2" l="1"/>
  <c r="P80" i="2"/>
  <c r="P82" i="2" l="1"/>
  <c r="P75" i="2"/>
  <c r="P77" i="2" l="1"/>
  <c r="P84" i="2"/>
  <c r="P86" i="2" l="1"/>
  <c r="P79" i="2"/>
  <c r="P81" i="2" l="1"/>
  <c r="P88" i="2"/>
  <c r="P90" i="2" l="1"/>
  <c r="P83" i="2"/>
  <c r="P92" i="2" l="1"/>
  <c r="P85" i="2"/>
  <c r="P94" i="2" l="1"/>
  <c r="P87" i="2"/>
  <c r="P89" i="2" l="1"/>
  <c r="P96" i="2"/>
  <c r="P91" i="2" l="1"/>
  <c r="P98" i="2"/>
  <c r="P93" i="2" l="1"/>
  <c r="P100" i="2"/>
  <c r="P102" i="2" l="1"/>
  <c r="P95" i="2"/>
  <c r="P97" i="2" l="1"/>
  <c r="P104" i="2"/>
  <c r="P106" i="2" l="1"/>
  <c r="P99" i="2"/>
  <c r="P101" i="2" l="1"/>
  <c r="P108" i="2"/>
  <c r="P110" i="2" l="1"/>
  <c r="P112" i="2"/>
  <c r="P103" i="2"/>
  <c r="P105" i="2" l="1"/>
  <c r="P107" i="2" l="1"/>
  <c r="P109" i="2" l="1"/>
  <c r="P113" i="2" l="1"/>
  <c r="P111" i="2"/>
  <c r="P35" i="2"/>
  <c r="Q54" i="2" s="1"/>
  <c r="R54" i="2" s="1"/>
  <c r="Q114" i="2" l="1"/>
  <c r="R114" i="2" s="1"/>
  <c r="Q113" i="2"/>
  <c r="R113" i="2" s="1"/>
  <c r="Q78" i="2"/>
  <c r="R78" i="2" s="1"/>
  <c r="Q84" i="2"/>
  <c r="R84" i="2" s="1"/>
  <c r="Q80" i="2"/>
  <c r="R80" i="2" s="1"/>
  <c r="Q97" i="2"/>
  <c r="R97" i="2" s="1"/>
  <c r="Q66" i="2"/>
  <c r="R66" i="2" s="1"/>
  <c r="Q63" i="2"/>
  <c r="R63" i="2" s="1"/>
  <c r="Q67" i="2"/>
  <c r="R67" i="2" s="1"/>
  <c r="Q83" i="2"/>
  <c r="R83" i="2" s="1"/>
  <c r="Q38" i="2"/>
  <c r="R38" i="2" s="1"/>
  <c r="Q100" i="2"/>
  <c r="R100" i="2" s="1"/>
  <c r="Q61" i="2"/>
  <c r="R61" i="2" s="1"/>
  <c r="Q106" i="2"/>
  <c r="R106" i="2" s="1"/>
  <c r="Q101" i="2"/>
  <c r="R101" i="2" s="1"/>
  <c r="Q88" i="2"/>
  <c r="R88" i="2" s="1"/>
  <c r="Q99" i="2"/>
  <c r="R99" i="2" s="1"/>
  <c r="Q82" i="2"/>
  <c r="R82" i="2" s="1"/>
  <c r="Q103" i="2"/>
  <c r="R103" i="2" s="1"/>
  <c r="Q79" i="2"/>
  <c r="R79" i="2" s="1"/>
  <c r="Q59" i="2"/>
  <c r="R59" i="2" s="1"/>
  <c r="Q35" i="2"/>
  <c r="R35" i="2" s="1"/>
  <c r="Q98" i="2"/>
  <c r="R98" i="2" s="1"/>
  <c r="Q110" i="2"/>
  <c r="R110" i="2" s="1"/>
  <c r="Q109" i="2"/>
  <c r="R109" i="2" s="1"/>
  <c r="Q40" i="2"/>
  <c r="R40" i="2" s="1"/>
  <c r="Q39" i="2"/>
  <c r="R39" i="2" s="1"/>
  <c r="Q51" i="2"/>
  <c r="R51" i="2" s="1"/>
  <c r="Q37" i="2"/>
  <c r="R37" i="2" s="1"/>
  <c r="Q60" i="2"/>
  <c r="R60" i="2" s="1"/>
  <c r="Q71" i="2"/>
  <c r="R71" i="2" s="1"/>
  <c r="Q107" i="2"/>
  <c r="R107" i="2" s="1"/>
  <c r="Q112" i="2"/>
  <c r="R112" i="2" s="1"/>
  <c r="Q68" i="2"/>
  <c r="R68" i="2" s="1"/>
  <c r="Q87" i="2"/>
  <c r="R87" i="2" s="1"/>
  <c r="Q85" i="2"/>
  <c r="R85" i="2" s="1"/>
  <c r="Q65" i="2"/>
  <c r="R65" i="2" s="1"/>
  <c r="Q94" i="2"/>
  <c r="R94" i="2" s="1"/>
  <c r="Q108" i="2"/>
  <c r="R108" i="2" s="1"/>
  <c r="Q90" i="2"/>
  <c r="R90" i="2" s="1"/>
  <c r="Q92" i="2"/>
  <c r="R92" i="2" s="1"/>
  <c r="Q36" i="2"/>
  <c r="R36" i="2" s="1"/>
  <c r="Q96" i="2"/>
  <c r="R96" i="2" s="1"/>
  <c r="Q70" i="2"/>
  <c r="R70" i="2" s="1"/>
  <c r="Q45" i="2"/>
  <c r="R45" i="2" s="1"/>
  <c r="Q48" i="2"/>
  <c r="R48" i="2" s="1"/>
  <c r="Q44" i="2"/>
  <c r="R44" i="2" s="1"/>
  <c r="Q73" i="2"/>
  <c r="R73" i="2" s="1"/>
  <c r="Q49" i="2"/>
  <c r="R49" i="2" s="1"/>
  <c r="Q95" i="2"/>
  <c r="R95" i="2" s="1"/>
  <c r="Q77" i="2"/>
  <c r="R77" i="2" s="1"/>
  <c r="Q42" i="2"/>
  <c r="R42" i="2" s="1"/>
  <c r="Q57" i="2"/>
  <c r="R57" i="2" s="1"/>
  <c r="Q74" i="2"/>
  <c r="R74" i="2" s="1"/>
  <c r="Q76" i="2"/>
  <c r="R76" i="2" s="1"/>
  <c r="Q89" i="2"/>
  <c r="R89" i="2" s="1"/>
  <c r="Q46" i="2"/>
  <c r="R46" i="2" s="1"/>
  <c r="Q64" i="2"/>
  <c r="R64" i="2" s="1"/>
  <c r="Q75" i="2"/>
  <c r="R75" i="2" s="1"/>
  <c r="Q47" i="2"/>
  <c r="R47" i="2" s="1"/>
  <c r="Q93" i="2"/>
  <c r="R93" i="2" s="1"/>
  <c r="Q81" i="2"/>
  <c r="R81" i="2" s="1"/>
  <c r="Q41" i="2"/>
  <c r="R41" i="2" s="1"/>
  <c r="Q86" i="2"/>
  <c r="R86" i="2" s="1"/>
  <c r="Q53" i="2"/>
  <c r="R53" i="2" s="1"/>
  <c r="Q104" i="2"/>
  <c r="R104" i="2" s="1"/>
  <c r="Q91" i="2"/>
  <c r="R91" i="2" s="1"/>
  <c r="Q50" i="2"/>
  <c r="R50" i="2" s="1"/>
  <c r="Q56" i="2"/>
  <c r="R56" i="2" s="1"/>
  <c r="Q58" i="2"/>
  <c r="R58" i="2" s="1"/>
  <c r="Q52" i="2"/>
  <c r="R52" i="2" s="1"/>
  <c r="Q72" i="2"/>
  <c r="R72" i="2" s="1"/>
  <c r="Q105" i="2"/>
  <c r="R105" i="2" s="1"/>
  <c r="Q62" i="2"/>
  <c r="R62" i="2" s="1"/>
  <c r="Q102" i="2"/>
  <c r="R102" i="2" s="1"/>
  <c r="Q55" i="2"/>
  <c r="R55" i="2" s="1"/>
  <c r="Q69" i="2"/>
  <c r="R69" i="2" s="1"/>
  <c r="Q43" i="2"/>
  <c r="R43" i="2" s="1"/>
  <c r="Q111" i="2"/>
  <c r="R111" i="2" s="1"/>
</calcChain>
</file>

<file path=xl/sharedStrings.xml><?xml version="1.0" encoding="utf-8"?>
<sst xmlns="http://schemas.openxmlformats.org/spreadsheetml/2006/main" count="196" uniqueCount="118">
  <si>
    <t>货币产出</t>
    <phoneticPr fontId="1" type="noConversion"/>
  </si>
  <si>
    <t>货币回收</t>
    <phoneticPr fontId="1" type="noConversion"/>
  </si>
  <si>
    <t>技能学习</t>
  </si>
  <si>
    <t>道具合成</t>
  </si>
  <si>
    <t>拍卖手续费</t>
  </si>
  <si>
    <t>任务回收</t>
    <phoneticPr fontId="1" type="noConversion"/>
  </si>
  <si>
    <t>日常消耗品</t>
  </si>
  <si>
    <t>赌博道具</t>
  </si>
  <si>
    <t>怪物装备强化</t>
    <phoneticPr fontId="1" type="noConversion"/>
  </si>
  <si>
    <t>怪物装备进阶</t>
    <phoneticPr fontId="1" type="noConversion"/>
  </si>
  <si>
    <t>怪物进化</t>
    <phoneticPr fontId="1" type="noConversion"/>
  </si>
  <si>
    <t>装备洗练</t>
    <phoneticPr fontId="1" type="noConversion"/>
  </si>
  <si>
    <t>怪物升星</t>
    <phoneticPr fontId="1" type="noConversion"/>
  </si>
  <si>
    <t>宝石镶嵌/合成</t>
    <phoneticPr fontId="1" type="noConversion"/>
  </si>
  <si>
    <t>每副本平均杀怪数</t>
    <phoneticPr fontId="1" type="noConversion"/>
  </si>
  <si>
    <t>单个怪基础经验</t>
    <phoneticPr fontId="1" type="noConversion"/>
  </si>
  <si>
    <t>经验等级系数</t>
    <phoneticPr fontId="1" type="noConversion"/>
  </si>
  <si>
    <t>单个怪基础金钱</t>
    <phoneticPr fontId="1" type="noConversion"/>
  </si>
  <si>
    <t>金钱等级系数</t>
    <phoneticPr fontId="1" type="noConversion"/>
  </si>
  <si>
    <t>每级金钱消耗/收益</t>
    <phoneticPr fontId="1" type="noConversion"/>
  </si>
  <si>
    <t>经验收益</t>
    <phoneticPr fontId="1" type="noConversion"/>
  </si>
  <si>
    <t>金钱收益</t>
    <phoneticPr fontId="1" type="noConversion"/>
  </si>
  <si>
    <t>金钱消耗</t>
    <phoneticPr fontId="1" type="noConversion"/>
  </si>
  <si>
    <t>等级</t>
    <phoneticPr fontId="1" type="noConversion"/>
  </si>
  <si>
    <t>副本次数</t>
    <phoneticPr fontId="1" type="noConversion"/>
  </si>
  <si>
    <t>总副本次数</t>
    <phoneticPr fontId="1" type="noConversion"/>
  </si>
  <si>
    <t>杀怪数量</t>
    <phoneticPr fontId="1" type="noConversion"/>
  </si>
  <si>
    <t>每怪经验</t>
    <phoneticPr fontId="1" type="noConversion"/>
  </si>
  <si>
    <t>杀怪经验</t>
    <phoneticPr fontId="1" type="noConversion"/>
  </si>
  <si>
    <t>任务经验</t>
    <phoneticPr fontId="1" type="noConversion"/>
  </si>
  <si>
    <t>总收益经验</t>
    <phoneticPr fontId="1" type="noConversion"/>
  </si>
  <si>
    <t>每怪金钱</t>
    <phoneticPr fontId="1" type="noConversion"/>
  </si>
  <si>
    <t>杀怪金钱</t>
    <phoneticPr fontId="1" type="noConversion"/>
  </si>
  <si>
    <t>任务金钱</t>
    <phoneticPr fontId="1" type="noConversion"/>
  </si>
  <si>
    <t>预计消耗</t>
    <phoneticPr fontId="1" type="noConversion"/>
  </si>
  <si>
    <t>实际消耗</t>
    <phoneticPr fontId="1" type="noConversion"/>
  </si>
  <si>
    <t>总消耗</t>
    <phoneticPr fontId="1" type="noConversion"/>
  </si>
  <si>
    <t>总结余</t>
    <phoneticPr fontId="1" type="noConversion"/>
  </si>
  <si>
    <t>2级</t>
    <phoneticPr fontId="1" type="noConversion"/>
  </si>
  <si>
    <t>1级</t>
    <phoneticPr fontId="1" type="noConversion"/>
  </si>
  <si>
    <t>20级</t>
    <phoneticPr fontId="1" type="noConversion"/>
  </si>
  <si>
    <t>20级</t>
    <phoneticPr fontId="1" type="noConversion"/>
  </si>
  <si>
    <t>20级</t>
    <phoneticPr fontId="1" type="noConversion"/>
  </si>
  <si>
    <t>1级</t>
    <phoneticPr fontId="1" type="noConversion"/>
  </si>
  <si>
    <t>10级</t>
    <phoneticPr fontId="1" type="noConversion"/>
  </si>
  <si>
    <t>副本经验</t>
    <phoneticPr fontId="1" type="noConversion"/>
  </si>
  <si>
    <t>副本/杀怪经验比</t>
    <phoneticPr fontId="1" type="noConversion"/>
  </si>
  <si>
    <t>副本/杀怪金钱比</t>
    <phoneticPr fontId="1" type="noConversion"/>
  </si>
  <si>
    <t>副本金钱</t>
    <phoneticPr fontId="1" type="noConversion"/>
  </si>
  <si>
    <t>总收益金钱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</si>
  <si>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</si>
  <si>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</si>
  <si>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</si>
  <si>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</si>
  <si>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</si>
  <si>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通天塔</t>
    <phoneticPr fontId="1" type="noConversion"/>
  </si>
  <si>
    <t>降临boss</t>
    <phoneticPr fontId="1" type="noConversion"/>
  </si>
  <si>
    <t>大冒险</t>
    <phoneticPr fontId="1" type="noConversion"/>
  </si>
  <si>
    <t>世界boss</t>
    <phoneticPr fontId="1" type="noConversion"/>
  </si>
  <si>
    <t>活动指引</t>
    <phoneticPr fontId="1" type="noConversion"/>
  </si>
  <si>
    <t>根据任务金钱拆分出活动金钱</t>
    <phoneticPr fontId="1" type="noConversion"/>
  </si>
  <si>
    <t>任务/（杀怪+副本）经验比</t>
    <phoneticPr fontId="1" type="noConversion"/>
  </si>
  <si>
    <t>任务/（杀怪+副本）金钱比</t>
    <phoneticPr fontId="1" type="noConversion"/>
  </si>
  <si>
    <t>人物经验产出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</si>
  <si>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</si>
  <si>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</si>
  <si>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</si>
  <si>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</si>
  <si>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</si>
  <si>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答题</t>
    <phoneticPr fontId="1" type="noConversion"/>
  </si>
  <si>
    <t>通天塔</t>
    <phoneticPr fontId="1" type="noConversion"/>
  </si>
  <si>
    <t>大冒险</t>
    <phoneticPr fontId="1" type="noConversion"/>
  </si>
  <si>
    <t>世界boss</t>
    <phoneticPr fontId="1" type="noConversion"/>
  </si>
  <si>
    <t>活动指引</t>
    <phoneticPr fontId="1" type="noConversion"/>
  </si>
  <si>
    <t>经验回收</t>
    <phoneticPr fontId="1" type="noConversion"/>
  </si>
  <si>
    <t>等级</t>
    <phoneticPr fontId="1" type="noConversion"/>
  </si>
  <si>
    <t>占比</t>
    <phoneticPr fontId="1" type="noConversion"/>
  </si>
  <si>
    <t>方式</t>
    <phoneticPr fontId="1" type="noConversion"/>
  </si>
  <si>
    <t>怪物经验产出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</si>
  <si>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</si>
  <si>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</si>
  <si>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</si>
  <si>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</si>
  <si>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</si>
  <si>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答题</t>
    <phoneticPr fontId="1" type="noConversion"/>
  </si>
  <si>
    <t>通天塔</t>
    <phoneticPr fontId="1" type="noConversion"/>
  </si>
  <si>
    <t>家园</t>
    <phoneticPr fontId="1" type="noConversion"/>
  </si>
  <si>
    <t>大冒险</t>
    <phoneticPr fontId="1" type="noConversion"/>
  </si>
  <si>
    <t>公会副本</t>
    <phoneticPr fontId="1" type="noConversion"/>
  </si>
  <si>
    <t>活动指引</t>
    <phoneticPr fontId="1" type="noConversion"/>
  </si>
  <si>
    <t>怪物经验收益</t>
    <phoneticPr fontId="1" type="noConversion"/>
  </si>
  <si>
    <t>经验药/（杀怪+副本）经验比</t>
    <phoneticPr fontId="1" type="noConversion"/>
  </si>
  <si>
    <t>经验药经验</t>
    <phoneticPr fontId="1" type="noConversion"/>
  </si>
  <si>
    <t>原因是副本可以让5只怪物同时获得经验</t>
    <phoneticPr fontId="1" type="noConversion"/>
  </si>
  <si>
    <t>副本和杀怪的产出要乘5</t>
    <phoneticPr fontId="1" type="noConversion"/>
  </si>
  <si>
    <t>怪物装备强化</t>
    <phoneticPr fontId="1" type="noConversion"/>
  </si>
  <si>
    <t>怪物进化</t>
    <phoneticPr fontId="1" type="noConversion"/>
  </si>
  <si>
    <t>怪物装备进阶</t>
    <phoneticPr fontId="1" type="noConversion"/>
  </si>
  <si>
    <t>根据任务经验拆分出活动经验</t>
    <phoneticPr fontId="1" type="noConversion"/>
  </si>
  <si>
    <t>任务分配</t>
    <phoneticPr fontId="1" type="noConversion"/>
  </si>
  <si>
    <t>副本分配</t>
    <phoneticPr fontId="1" type="noConversion"/>
  </si>
  <si>
    <t>混合</t>
    <phoneticPr fontId="1" type="noConversion"/>
  </si>
  <si>
    <t>1-20</t>
    <phoneticPr fontId="1" type="noConversion"/>
  </si>
  <si>
    <t>21-30</t>
    <phoneticPr fontId="1" type="noConversion"/>
  </si>
  <si>
    <t>31-40</t>
    <phoneticPr fontId="1" type="noConversion"/>
  </si>
  <si>
    <t>41-99</t>
    <phoneticPr fontId="1" type="noConversion"/>
  </si>
  <si>
    <t xml:space="preserve"> </t>
    <phoneticPr fontId="1" type="noConversion"/>
  </si>
  <si>
    <t>金币：</t>
    <phoneticPr fontId="1" type="noConversion"/>
  </si>
  <si>
    <t>人物经验：</t>
    <phoneticPr fontId="1" type="noConversion"/>
  </si>
  <si>
    <t>1-10</t>
    <phoneticPr fontId="1" type="noConversion"/>
  </si>
  <si>
    <t>11-20</t>
    <phoneticPr fontId="1" type="noConversion"/>
  </si>
  <si>
    <t>21-30</t>
    <phoneticPr fontId="1" type="noConversion"/>
  </si>
  <si>
    <t>31-40</t>
    <phoneticPr fontId="1" type="noConversion"/>
  </si>
  <si>
    <t>41-99</t>
    <phoneticPr fontId="1" type="noConversion"/>
  </si>
  <si>
    <t>怪物经验：</t>
    <phoneticPr fontId="1" type="noConversion"/>
  </si>
  <si>
    <t>1-20</t>
    <phoneticPr fontId="1" type="noConversion"/>
  </si>
  <si>
    <t>20-40</t>
    <phoneticPr fontId="1" type="noConversion"/>
  </si>
  <si>
    <t>40-99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</si>
</sst>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FF6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58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9" fontId="6" fillId="6" borderId="0" xfId="0" applyNumberFormat="1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9" fontId="2" fillId="7" borderId="1" xfId="0" applyNumberFormat="1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4" fillId="0" borderId="0" xfId="0" applyFont="1" applyFill="1" applyBorder="1" applyAlignment="1">
      <alignment vertical="center"/>
    </xf>
    <xf numFmtId="9" fontId="2" fillId="8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9" fontId="2" fillId="6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58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4" borderId="1" xfId="0" applyFont="1" applyFill="1" applyBorder="1">
      <alignment vertical="center"/>
    </xf>
    <xf numFmtId="176" fontId="2" fillId="0" borderId="0" xfId="0" applyNumberFormat="1" applyFont="1" applyBorder="1">
      <alignment vertical="center"/>
    </xf>
    <xf numFmtId="0" fontId="2" fillId="4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9" fontId="3" fillId="5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4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</xdr:row>
      <xdr:rowOff>0</xdr:rowOff>
    </xdr:from>
    <xdr:to>
      <xdr:col>15</xdr:col>
      <xdr:colOff>75454</xdr:colOff>
      <xdr:row>29</xdr:row>
      <xdr:rowOff>161171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0"/>
          <a:ext cx="5971429" cy="6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29</xdr:row>
      <xdr:rowOff>95250</xdr:rowOff>
    </xdr:from>
    <xdr:to>
      <xdr:col>15</xdr:col>
      <xdr:colOff>199284</xdr:colOff>
      <xdr:row>56</xdr:row>
      <xdr:rowOff>200025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5962650"/>
          <a:ext cx="5923809" cy="5762625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58</xdr:row>
      <xdr:rowOff>47625</xdr:rowOff>
    </xdr:from>
    <xdr:to>
      <xdr:col>13</xdr:col>
      <xdr:colOff>637548</xdr:colOff>
      <xdr:row>89</xdr:row>
      <xdr:rowOff>27765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4875" y="11991975"/>
          <a:ext cx="5019048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55" workbookViewId="0">
      <selection activeCell="B12" activeCellId="2" sqref="B4:B7 B9:B10 B12"/>
    </sheetView>
  </sheetViews>
  <sheetFormatPr defaultColWidth="8.875" defaultRowHeight="16.5" x14ac:dyDescent="0.15"/>
  <cols>
    <col min="1" max="3" width="8.875" style="1"/>
    <col min="4" max="4" width="12.875" style="1" customWidth="1"/>
    <col min="5" max="16384" width="8.875" style="1"/>
  </cols>
  <sheetData>
    <row r="1" spans="1:11" x14ac:dyDescent="0.15">
      <c r="A1" s="1" t="s">
        <v>99</v>
      </c>
      <c r="B1" s="14"/>
      <c r="C1" s="1" t="s">
        <v>100</v>
      </c>
      <c r="D1" s="15"/>
      <c r="E1" s="1" t="s">
        <v>101</v>
      </c>
      <c r="F1" s="16"/>
    </row>
    <row r="2" spans="1:11" x14ac:dyDescent="0.15">
      <c r="A2" s="20" t="s">
        <v>0</v>
      </c>
      <c r="B2" s="20"/>
      <c r="C2" s="20"/>
      <c r="D2" s="20" t="s">
        <v>1</v>
      </c>
      <c r="E2" s="20"/>
      <c r="G2" s="21"/>
      <c r="H2" s="6"/>
      <c r="I2" s="6"/>
      <c r="J2" s="6"/>
      <c r="K2" s="6"/>
    </row>
    <row r="3" spans="1:11" x14ac:dyDescent="0.15">
      <c r="A3" s="22" t="s">
        <v>77</v>
      </c>
      <c r="B3" s="22" t="s">
        <v>75</v>
      </c>
      <c r="C3" s="22" t="s">
        <v>76</v>
      </c>
      <c r="D3" s="22" t="s">
        <v>77</v>
      </c>
      <c r="E3" s="22" t="s">
        <v>76</v>
      </c>
      <c r="G3" s="21"/>
      <c r="H3" s="6"/>
      <c r="I3" s="6"/>
      <c r="J3" s="6"/>
      <c r="K3" s="6"/>
    </row>
    <row r="4" spans="1:11" x14ac:dyDescent="0.15">
      <c r="A4" s="11" t="s">
        <v>50</v>
      </c>
      <c r="B4" s="11">
        <v>1</v>
      </c>
      <c r="C4" s="23">
        <v>0.1</v>
      </c>
      <c r="D4" s="2" t="s">
        <v>2</v>
      </c>
      <c r="E4" s="24">
        <v>0.4</v>
      </c>
      <c r="G4" s="6"/>
      <c r="H4" s="6"/>
      <c r="I4" s="21"/>
      <c r="J4" s="21"/>
      <c r="K4" s="6"/>
    </row>
    <row r="5" spans="1:11" x14ac:dyDescent="0.15">
      <c r="A5" s="11" t="s">
        <v>51</v>
      </c>
      <c r="B5" s="11">
        <v>20</v>
      </c>
      <c r="C5" s="23">
        <v>0.1</v>
      </c>
      <c r="D5" s="2" t="s">
        <v>8</v>
      </c>
      <c r="E5" s="24">
        <v>0.15</v>
      </c>
      <c r="G5" s="6"/>
      <c r="H5" s="25"/>
      <c r="I5" s="6"/>
      <c r="J5" s="6"/>
      <c r="K5" s="6"/>
    </row>
    <row r="6" spans="1:11" x14ac:dyDescent="0.15">
      <c r="A6" s="12" t="s">
        <v>52</v>
      </c>
      <c r="B6" s="12">
        <v>20</v>
      </c>
      <c r="C6" s="26">
        <v>0.2</v>
      </c>
      <c r="D6" s="2" t="s">
        <v>9</v>
      </c>
      <c r="E6" s="24">
        <v>0.1</v>
      </c>
      <c r="G6" s="6"/>
      <c r="H6" s="25"/>
      <c r="I6" s="6"/>
      <c r="J6" s="6"/>
      <c r="K6" s="6"/>
    </row>
    <row r="7" spans="1:11" x14ac:dyDescent="0.15">
      <c r="A7" s="11" t="s">
        <v>53</v>
      </c>
      <c r="B7" s="11">
        <v>40</v>
      </c>
      <c r="C7" s="23">
        <v>0.1</v>
      </c>
      <c r="D7" s="27" t="s">
        <v>10</v>
      </c>
      <c r="E7" s="24">
        <v>0.05</v>
      </c>
      <c r="G7" s="6"/>
      <c r="H7" s="25"/>
      <c r="I7" s="6"/>
      <c r="J7" s="6"/>
      <c r="K7" s="6"/>
    </row>
    <row r="8" spans="1:11" x14ac:dyDescent="0.15">
      <c r="A8" s="10" t="s">
        <v>54</v>
      </c>
      <c r="B8" s="10">
        <v>1</v>
      </c>
      <c r="C8" s="28">
        <v>0.1</v>
      </c>
      <c r="D8" s="27" t="s">
        <v>12</v>
      </c>
      <c r="E8" s="24">
        <v>0.1</v>
      </c>
      <c r="G8" s="6"/>
      <c r="H8" s="25"/>
      <c r="I8" s="6"/>
      <c r="J8" s="6"/>
      <c r="K8" s="6"/>
    </row>
    <row r="9" spans="1:11" x14ac:dyDescent="0.15">
      <c r="A9" s="11" t="s">
        <v>55</v>
      </c>
      <c r="B9" s="11">
        <v>20</v>
      </c>
      <c r="C9" s="23">
        <v>0.2</v>
      </c>
      <c r="D9" s="27" t="s">
        <v>13</v>
      </c>
      <c r="E9" s="24">
        <v>0.1</v>
      </c>
      <c r="G9" s="6"/>
      <c r="H9" s="25"/>
      <c r="I9" s="6"/>
      <c r="J9" s="6"/>
      <c r="K9" s="6"/>
    </row>
    <row r="10" spans="1:11" x14ac:dyDescent="0.15">
      <c r="A10" s="11" t="s">
        <v>56</v>
      </c>
      <c r="B10" s="11">
        <v>20</v>
      </c>
      <c r="C10" s="23">
        <v>0.2</v>
      </c>
      <c r="D10" s="27" t="s">
        <v>11</v>
      </c>
      <c r="E10" s="24">
        <v>0.1</v>
      </c>
      <c r="G10" s="6"/>
      <c r="H10" s="25"/>
      <c r="I10" s="6"/>
      <c r="J10" s="6"/>
      <c r="K10" s="6"/>
    </row>
    <row r="11" spans="1:11" x14ac:dyDescent="0.15">
      <c r="A11" s="10" t="s">
        <v>57</v>
      </c>
      <c r="B11" s="10">
        <v>30</v>
      </c>
      <c r="C11" s="28">
        <v>0.5</v>
      </c>
      <c r="D11" s="2" t="s">
        <v>4</v>
      </c>
      <c r="E11" s="24"/>
      <c r="G11" s="6"/>
      <c r="H11" s="25"/>
      <c r="I11" s="6"/>
      <c r="J11" s="6"/>
      <c r="K11" s="6"/>
    </row>
    <row r="12" spans="1:11" x14ac:dyDescent="0.15">
      <c r="A12" s="11" t="s">
        <v>58</v>
      </c>
      <c r="B12" s="11">
        <v>40</v>
      </c>
      <c r="C12" s="23">
        <v>0.1</v>
      </c>
      <c r="D12" s="2" t="s">
        <v>5</v>
      </c>
      <c r="E12" s="24"/>
      <c r="G12" s="6"/>
      <c r="H12" s="25"/>
      <c r="I12" s="6"/>
      <c r="J12" s="6"/>
      <c r="K12" s="6"/>
    </row>
    <row r="13" spans="1:11" x14ac:dyDescent="0.15">
      <c r="A13" s="10" t="s">
        <v>59</v>
      </c>
      <c r="B13" s="10">
        <v>1</v>
      </c>
      <c r="C13" s="28">
        <v>0.1</v>
      </c>
      <c r="D13" s="2" t="s">
        <v>6</v>
      </c>
      <c r="E13" s="2"/>
      <c r="G13" s="6"/>
      <c r="H13" s="25"/>
      <c r="I13" s="6"/>
      <c r="J13" s="6"/>
      <c r="K13" s="6"/>
    </row>
    <row r="14" spans="1:11" x14ac:dyDescent="0.15">
      <c r="A14" s="2"/>
      <c r="B14" s="2"/>
      <c r="C14" s="2"/>
      <c r="D14" s="2" t="s">
        <v>7</v>
      </c>
      <c r="E14" s="2"/>
      <c r="G14" s="6"/>
      <c r="H14" s="25"/>
      <c r="I14" s="6"/>
      <c r="J14" s="6"/>
      <c r="K14" s="6"/>
    </row>
    <row r="15" spans="1:11" x14ac:dyDescent="0.15">
      <c r="A15" s="2"/>
      <c r="B15" s="2"/>
      <c r="C15" s="2"/>
      <c r="D15" s="2" t="s">
        <v>3</v>
      </c>
      <c r="E15" s="2"/>
      <c r="G15" s="6"/>
      <c r="H15" s="25"/>
      <c r="I15" s="6"/>
      <c r="J15" s="6"/>
      <c r="K15" s="6"/>
    </row>
    <row r="16" spans="1:11" x14ac:dyDescent="0.15">
      <c r="G16" s="6"/>
      <c r="H16" s="25"/>
      <c r="I16" s="6"/>
      <c r="J16" s="6"/>
      <c r="K16" s="6"/>
    </row>
    <row r="22" spans="1:5" x14ac:dyDescent="0.15">
      <c r="D22" s="1" t="s">
        <v>106</v>
      </c>
    </row>
    <row r="31" spans="1:5" x14ac:dyDescent="0.15">
      <c r="A31" s="20" t="s">
        <v>63</v>
      </c>
      <c r="B31" s="20"/>
      <c r="C31" s="20"/>
      <c r="D31" s="20" t="s">
        <v>74</v>
      </c>
      <c r="E31" s="20"/>
    </row>
    <row r="32" spans="1:5" x14ac:dyDescent="0.15">
      <c r="A32" s="22" t="s">
        <v>77</v>
      </c>
      <c r="B32" s="22" t="s">
        <v>75</v>
      </c>
      <c r="C32" s="22" t="s">
        <v>76</v>
      </c>
      <c r="D32" s="22" t="s">
        <v>77</v>
      </c>
      <c r="E32" s="22" t="s">
        <v>76</v>
      </c>
    </row>
    <row r="33" spans="1:5" x14ac:dyDescent="0.15">
      <c r="A33" s="11" t="s">
        <v>64</v>
      </c>
      <c r="B33" s="11">
        <v>1</v>
      </c>
      <c r="C33" s="23">
        <v>0.1</v>
      </c>
      <c r="D33" s="2"/>
      <c r="E33" s="24"/>
    </row>
    <row r="34" spans="1:5" x14ac:dyDescent="0.15">
      <c r="A34" s="11" t="s">
        <v>65</v>
      </c>
      <c r="B34" s="11">
        <v>20</v>
      </c>
      <c r="C34" s="23">
        <v>0.1</v>
      </c>
      <c r="D34" s="2"/>
      <c r="E34" s="24"/>
    </row>
    <row r="35" spans="1:5" x14ac:dyDescent="0.15">
      <c r="A35" s="12" t="s">
        <v>66</v>
      </c>
      <c r="B35" s="12">
        <v>20</v>
      </c>
      <c r="C35" s="26">
        <v>0.2</v>
      </c>
      <c r="D35" s="2"/>
      <c r="E35" s="24"/>
    </row>
    <row r="36" spans="1:5" x14ac:dyDescent="0.15">
      <c r="A36" s="11" t="s">
        <v>67</v>
      </c>
      <c r="B36" s="11">
        <v>40</v>
      </c>
      <c r="C36" s="23">
        <v>0.1</v>
      </c>
      <c r="D36" s="27"/>
      <c r="E36" s="24"/>
    </row>
    <row r="37" spans="1:5" x14ac:dyDescent="0.15">
      <c r="A37" s="10" t="s">
        <v>68</v>
      </c>
      <c r="B37" s="10">
        <v>1</v>
      </c>
      <c r="C37" s="19">
        <v>0.1</v>
      </c>
      <c r="D37" s="27"/>
      <c r="E37" s="24"/>
    </row>
    <row r="38" spans="1:5" x14ac:dyDescent="0.15">
      <c r="A38" s="10" t="s">
        <v>69</v>
      </c>
      <c r="B38" s="10">
        <v>30</v>
      </c>
      <c r="C38" s="28">
        <v>0.2</v>
      </c>
      <c r="D38" s="27"/>
      <c r="E38" s="24"/>
    </row>
    <row r="39" spans="1:5" x14ac:dyDescent="0.15">
      <c r="A39" s="11" t="s">
        <v>70</v>
      </c>
      <c r="B39" s="11">
        <v>20</v>
      </c>
      <c r="C39" s="23">
        <v>0.25</v>
      </c>
      <c r="D39" s="27"/>
      <c r="E39" s="24"/>
    </row>
    <row r="40" spans="1:5" x14ac:dyDescent="0.15">
      <c r="A40" s="10" t="s">
        <v>71</v>
      </c>
      <c r="B40" s="10">
        <v>30</v>
      </c>
      <c r="C40" s="28">
        <v>0.4</v>
      </c>
      <c r="D40" s="2"/>
      <c r="E40" s="24"/>
    </row>
    <row r="41" spans="1:5" x14ac:dyDescent="0.15">
      <c r="A41" s="11" t="s">
        <v>72</v>
      </c>
      <c r="B41" s="11">
        <v>40</v>
      </c>
      <c r="C41" s="23">
        <v>0.25</v>
      </c>
      <c r="D41" s="2"/>
      <c r="E41" s="24"/>
    </row>
    <row r="42" spans="1:5" x14ac:dyDescent="0.15">
      <c r="A42" s="10" t="s">
        <v>73</v>
      </c>
      <c r="B42" s="10">
        <v>1</v>
      </c>
      <c r="C42" s="19">
        <v>0.1</v>
      </c>
      <c r="D42" s="2"/>
      <c r="E42" s="2"/>
    </row>
    <row r="43" spans="1:5" x14ac:dyDescent="0.15">
      <c r="A43" s="2"/>
      <c r="B43" s="2"/>
      <c r="C43" s="2"/>
      <c r="D43" s="2"/>
      <c r="E43" s="2"/>
    </row>
    <row r="44" spans="1:5" x14ac:dyDescent="0.15">
      <c r="A44" s="2"/>
      <c r="B44" s="2"/>
      <c r="C44" s="2"/>
      <c r="D44" s="2"/>
      <c r="E44" s="2"/>
    </row>
    <row r="61" spans="1:5" x14ac:dyDescent="0.15">
      <c r="A61" s="20" t="s">
        <v>78</v>
      </c>
      <c r="B61" s="20"/>
      <c r="C61" s="20"/>
      <c r="D61" s="20" t="s">
        <v>74</v>
      </c>
      <c r="E61" s="20"/>
    </row>
    <row r="62" spans="1:5" x14ac:dyDescent="0.15">
      <c r="A62" s="22" t="s">
        <v>77</v>
      </c>
      <c r="B62" s="22" t="s">
        <v>75</v>
      </c>
      <c r="C62" s="22" t="s">
        <v>76</v>
      </c>
      <c r="D62" s="22" t="s">
        <v>77</v>
      </c>
      <c r="E62" s="22" t="s">
        <v>76</v>
      </c>
    </row>
    <row r="63" spans="1:5" x14ac:dyDescent="0.15">
      <c r="A63" s="11" t="s">
        <v>79</v>
      </c>
      <c r="B63" s="11">
        <v>1</v>
      </c>
      <c r="C63" s="23">
        <v>0.1</v>
      </c>
      <c r="D63" s="2"/>
      <c r="E63" s="24"/>
    </row>
    <row r="64" spans="1:5" x14ac:dyDescent="0.15">
      <c r="A64" s="11" t="s">
        <v>80</v>
      </c>
      <c r="B64" s="11">
        <v>20</v>
      </c>
      <c r="C64" s="23">
        <v>0.1</v>
      </c>
      <c r="D64" s="2"/>
      <c r="E64" s="24"/>
    </row>
    <row r="65" spans="1:5" x14ac:dyDescent="0.15">
      <c r="A65" s="12" t="s">
        <v>81</v>
      </c>
      <c r="B65" s="12">
        <v>20</v>
      </c>
      <c r="C65" s="26">
        <v>0.2</v>
      </c>
      <c r="D65" s="2"/>
      <c r="E65" s="24"/>
    </row>
    <row r="66" spans="1:5" x14ac:dyDescent="0.15">
      <c r="A66" s="11" t="s">
        <v>82</v>
      </c>
      <c r="B66" s="11">
        <v>40</v>
      </c>
      <c r="C66" s="23">
        <v>0.1</v>
      </c>
      <c r="D66" s="27"/>
      <c r="E66" s="24"/>
    </row>
    <row r="67" spans="1:5" x14ac:dyDescent="0.15">
      <c r="A67" s="10" t="s">
        <v>83</v>
      </c>
      <c r="B67" s="10">
        <v>1</v>
      </c>
      <c r="C67" s="28">
        <v>0.1</v>
      </c>
      <c r="D67" s="27"/>
      <c r="E67" s="24"/>
    </row>
    <row r="68" spans="1:5" x14ac:dyDescent="0.15">
      <c r="A68" s="10" t="s">
        <v>84</v>
      </c>
      <c r="B68" s="10">
        <v>30</v>
      </c>
      <c r="C68" s="28">
        <v>0.3</v>
      </c>
      <c r="D68" s="27"/>
      <c r="E68" s="24"/>
    </row>
    <row r="69" spans="1:5" x14ac:dyDescent="0.15">
      <c r="A69" s="11" t="s">
        <v>85</v>
      </c>
      <c r="B69" s="11">
        <v>20</v>
      </c>
      <c r="C69" s="23">
        <v>0.3</v>
      </c>
      <c r="D69" s="27"/>
      <c r="E69" s="24"/>
    </row>
    <row r="70" spans="1:5" x14ac:dyDescent="0.15">
      <c r="A70" s="10" t="s">
        <v>86</v>
      </c>
      <c r="B70" s="10">
        <v>10</v>
      </c>
      <c r="C70" s="28">
        <v>0.1</v>
      </c>
      <c r="D70" s="2"/>
      <c r="E70" s="24"/>
    </row>
    <row r="71" spans="1:5" x14ac:dyDescent="0.15">
      <c r="A71" s="10" t="s">
        <v>87</v>
      </c>
      <c r="B71" s="10">
        <v>30</v>
      </c>
      <c r="C71" s="28">
        <v>0.2</v>
      </c>
      <c r="D71" s="2"/>
      <c r="E71" s="24"/>
    </row>
    <row r="72" spans="1:5" x14ac:dyDescent="0.15">
      <c r="A72" s="11" t="s">
        <v>88</v>
      </c>
      <c r="B72" s="11">
        <v>40</v>
      </c>
      <c r="C72" s="23">
        <v>0.2</v>
      </c>
      <c r="D72" s="2"/>
      <c r="E72" s="2"/>
    </row>
    <row r="73" spans="1:5" x14ac:dyDescent="0.15">
      <c r="A73" s="10" t="s">
        <v>89</v>
      </c>
      <c r="B73" s="10">
        <v>1</v>
      </c>
      <c r="C73" s="28">
        <v>0.1</v>
      </c>
      <c r="D73" s="2"/>
      <c r="E73" s="2"/>
    </row>
    <row r="74" spans="1:5" x14ac:dyDescent="0.15">
      <c r="A74" s="2"/>
      <c r="B74" s="2"/>
      <c r="C74" s="2"/>
      <c r="D74" s="2"/>
      <c r="E74" s="2"/>
    </row>
  </sheetData>
  <mergeCells count="6">
    <mergeCell ref="A2:C2"/>
    <mergeCell ref="D2:E2"/>
    <mergeCell ref="A31:C31"/>
    <mergeCell ref="D31:E31"/>
    <mergeCell ref="A61:C61"/>
    <mergeCell ref="D61:E6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5"/>
  <sheetViews>
    <sheetView topLeftCell="A85" workbookViewId="0">
      <selection activeCell="B16" sqref="B16:B114"/>
    </sheetView>
  </sheetViews>
  <sheetFormatPr defaultColWidth="8.875" defaultRowHeight="16.5" x14ac:dyDescent="0.15"/>
  <cols>
    <col min="1" max="2" width="9" style="1" bestFit="1" customWidth="1"/>
    <col min="3" max="3" width="10" style="1" customWidth="1"/>
    <col min="4" max="5" width="9" style="1" bestFit="1" customWidth="1"/>
    <col min="6" max="6" width="11.625" style="1" bestFit="1" customWidth="1"/>
    <col min="7" max="7" width="11.625" style="1" customWidth="1"/>
    <col min="8" max="8" width="11.625" style="1" bestFit="1" customWidth="1"/>
    <col min="9" max="9" width="17" style="1" customWidth="1"/>
    <col min="10" max="10" width="9" style="1" bestFit="1" customWidth="1"/>
    <col min="11" max="11" width="11.625" style="1" bestFit="1" customWidth="1"/>
    <col min="12" max="12" width="11.625" style="1" customWidth="1"/>
    <col min="13" max="13" width="11.625" style="1" bestFit="1" customWidth="1"/>
    <col min="14" max="14" width="11.75" style="1" customWidth="1"/>
    <col min="15" max="15" width="14.5" style="1" bestFit="1" customWidth="1"/>
    <col min="16" max="16" width="11.625" style="1" bestFit="1" customWidth="1"/>
    <col min="17" max="17" width="14.125" style="1" bestFit="1" customWidth="1"/>
    <col min="18" max="18" width="10.5" style="1" customWidth="1"/>
    <col min="19" max="19" width="11.625" style="1" bestFit="1" customWidth="1"/>
    <col min="20" max="25" width="9" style="1" bestFit="1" customWidth="1"/>
    <col min="26" max="16384" width="8.875" style="1"/>
  </cols>
  <sheetData>
    <row r="2" spans="1:25" x14ac:dyDescent="0.15">
      <c r="A2" s="32" t="s">
        <v>14</v>
      </c>
      <c r="B2" s="32"/>
      <c r="C2" s="33">
        <v>6</v>
      </c>
    </row>
    <row r="3" spans="1:25" x14ac:dyDescent="0.15">
      <c r="A3" s="32" t="s">
        <v>15</v>
      </c>
      <c r="B3" s="32"/>
      <c r="C3" s="33">
        <v>10</v>
      </c>
      <c r="W3" s="9"/>
    </row>
    <row r="4" spans="1:25" x14ac:dyDescent="0.15">
      <c r="A4" s="32" t="s">
        <v>16</v>
      </c>
      <c r="B4" s="32"/>
      <c r="C4" s="33">
        <v>0.1</v>
      </c>
      <c r="W4" s="9"/>
    </row>
    <row r="5" spans="1:25" x14ac:dyDescent="0.15">
      <c r="A5" s="32" t="s">
        <v>17</v>
      </c>
      <c r="B5" s="32"/>
      <c r="C5" s="42">
        <v>20</v>
      </c>
      <c r="W5" s="9"/>
    </row>
    <row r="6" spans="1:25" x14ac:dyDescent="0.15">
      <c r="A6" s="32" t="s">
        <v>18</v>
      </c>
      <c r="B6" s="32"/>
      <c r="C6" s="42">
        <v>0.05</v>
      </c>
      <c r="W6" s="9"/>
    </row>
    <row r="7" spans="1:25" x14ac:dyDescent="0.15">
      <c r="W7" s="6"/>
    </row>
    <row r="8" spans="1:25" x14ac:dyDescent="0.15">
      <c r="A8" s="3" t="s">
        <v>47</v>
      </c>
      <c r="B8" s="3"/>
      <c r="C8" s="4">
        <v>0.8</v>
      </c>
      <c r="W8" s="6"/>
    </row>
    <row r="9" spans="1:25" x14ac:dyDescent="0.15">
      <c r="A9" s="3" t="s">
        <v>46</v>
      </c>
      <c r="B9" s="3"/>
      <c r="C9" s="4">
        <v>0.8</v>
      </c>
      <c r="W9" s="6"/>
    </row>
    <row r="10" spans="1:25" x14ac:dyDescent="0.15">
      <c r="A10" s="35" t="s">
        <v>61</v>
      </c>
      <c r="B10" s="35"/>
      <c r="C10" s="36">
        <v>1</v>
      </c>
      <c r="D10" s="1" t="s">
        <v>98</v>
      </c>
      <c r="W10" s="6"/>
    </row>
    <row r="11" spans="1:25" x14ac:dyDescent="0.15">
      <c r="A11" s="35" t="s">
        <v>62</v>
      </c>
      <c r="B11" s="35"/>
      <c r="C11" s="36">
        <v>1</v>
      </c>
      <c r="D11" s="1" t="s">
        <v>60</v>
      </c>
      <c r="W11" s="6"/>
    </row>
    <row r="12" spans="1:25" x14ac:dyDescent="0.15">
      <c r="A12" s="35" t="s">
        <v>19</v>
      </c>
      <c r="B12" s="35"/>
      <c r="C12" s="43">
        <v>0.75</v>
      </c>
      <c r="W12" s="6"/>
    </row>
    <row r="13" spans="1:25" x14ac:dyDescent="0.15">
      <c r="S13" s="8" t="s">
        <v>38</v>
      </c>
      <c r="T13" s="8" t="s">
        <v>39</v>
      </c>
      <c r="U13" s="8" t="s">
        <v>44</v>
      </c>
      <c r="V13" s="8" t="s">
        <v>42</v>
      </c>
      <c r="W13" s="44" t="s">
        <v>43</v>
      </c>
      <c r="X13" s="8" t="s">
        <v>40</v>
      </c>
      <c r="Y13" s="8" t="s">
        <v>41</v>
      </c>
    </row>
    <row r="14" spans="1:25" s="9" customFormat="1" x14ac:dyDescent="0.15">
      <c r="A14" s="5"/>
      <c r="B14" s="5"/>
      <c r="C14" s="5"/>
      <c r="D14" s="5"/>
      <c r="E14" s="37" t="s">
        <v>20</v>
      </c>
      <c r="F14" s="37"/>
      <c r="G14" s="37"/>
      <c r="H14" s="37"/>
      <c r="I14" s="37"/>
      <c r="J14" s="45" t="s">
        <v>21</v>
      </c>
      <c r="K14" s="45"/>
      <c r="L14" s="45"/>
      <c r="M14" s="45"/>
      <c r="N14" s="45"/>
      <c r="O14" s="46" t="s">
        <v>22</v>
      </c>
      <c r="P14" s="47"/>
      <c r="Q14" s="47"/>
      <c r="R14" s="48"/>
      <c r="S14" s="49">
        <f>总体!E4</f>
        <v>0.4</v>
      </c>
      <c r="T14" s="49">
        <f>总体!E5</f>
        <v>0.15</v>
      </c>
      <c r="U14" s="49">
        <f>总体!E6</f>
        <v>0.1</v>
      </c>
      <c r="V14" s="49">
        <f>总体!E7</f>
        <v>0.05</v>
      </c>
      <c r="W14" s="49">
        <f>总体!E8</f>
        <v>0.1</v>
      </c>
      <c r="X14" s="49">
        <f>总体!E9</f>
        <v>0.1</v>
      </c>
      <c r="Y14" s="49">
        <f>总体!E10</f>
        <v>0.1</v>
      </c>
    </row>
    <row r="15" spans="1:25" s="9" customFormat="1" x14ac:dyDescent="0.15">
      <c r="A15" s="7" t="s">
        <v>23</v>
      </c>
      <c r="B15" s="7" t="s">
        <v>24</v>
      </c>
      <c r="C15" s="38" t="s">
        <v>25</v>
      </c>
      <c r="D15" s="7" t="s">
        <v>26</v>
      </c>
      <c r="E15" s="39" t="s">
        <v>27</v>
      </c>
      <c r="F15" s="39" t="s">
        <v>28</v>
      </c>
      <c r="G15" s="39" t="s">
        <v>45</v>
      </c>
      <c r="H15" s="39" t="s">
        <v>29</v>
      </c>
      <c r="I15" s="39" t="s">
        <v>30</v>
      </c>
      <c r="J15" s="50" t="s">
        <v>31</v>
      </c>
      <c r="K15" s="50" t="s">
        <v>32</v>
      </c>
      <c r="L15" s="50" t="s">
        <v>48</v>
      </c>
      <c r="M15" s="50" t="s">
        <v>33</v>
      </c>
      <c r="N15" s="50" t="s">
        <v>49</v>
      </c>
      <c r="O15" s="50" t="s">
        <v>34</v>
      </c>
      <c r="P15" s="50" t="s">
        <v>35</v>
      </c>
      <c r="Q15" s="50" t="s">
        <v>36</v>
      </c>
      <c r="R15" s="50" t="s">
        <v>37</v>
      </c>
      <c r="S15" s="7" t="s">
        <v>2</v>
      </c>
      <c r="T15" s="7" t="s">
        <v>95</v>
      </c>
      <c r="U15" s="7" t="s">
        <v>97</v>
      </c>
      <c r="V15" s="13" t="s">
        <v>96</v>
      </c>
      <c r="W15" s="13" t="s">
        <v>12</v>
      </c>
      <c r="X15" s="13" t="s">
        <v>13</v>
      </c>
      <c r="Y15" s="13" t="s">
        <v>11</v>
      </c>
    </row>
    <row r="16" spans="1:25" s="9" customFormat="1" x14ac:dyDescent="0.15">
      <c r="A16" s="9">
        <v>1</v>
      </c>
      <c r="B16" s="40">
        <v>0.39794659882916006</v>
      </c>
      <c r="C16" s="40">
        <f>B16</f>
        <v>0.39794659882916006</v>
      </c>
      <c r="D16" s="9">
        <f>B16*$C$2</f>
        <v>2.3876795929749601</v>
      </c>
      <c r="E16" s="41">
        <f>$C$3*(1+(A16-1)*$C$4)</f>
        <v>10</v>
      </c>
      <c r="F16" s="41">
        <f>E16*D16*(1-$C$9)</f>
        <v>4.7753591859499194</v>
      </c>
      <c r="G16" s="41">
        <f>E16*D16*$C$9</f>
        <v>19.101436743799681</v>
      </c>
      <c r="H16" s="41">
        <f>(F16+G16)*$C$10</f>
        <v>23.876795929749601</v>
      </c>
      <c r="I16" s="41">
        <f>SUM($F16:F$16)+SUM($H16:H$16)+SUM($G$16:G16)</f>
        <v>47.753591859499203</v>
      </c>
      <c r="J16" s="51">
        <f t="shared" ref="J16" si="0">$C$5*(1+(A16-1)*$C$6)</f>
        <v>20</v>
      </c>
      <c r="K16" s="51">
        <f>J16*D16*(1-$C$8)</f>
        <v>9.5507183718998387</v>
      </c>
      <c r="L16" s="51">
        <f>J16*D16*$C$8</f>
        <v>38.202873487599362</v>
      </c>
      <c r="M16" s="51">
        <f>(K16+L16)*$C$11</f>
        <v>47.753591859499203</v>
      </c>
      <c r="N16" s="51">
        <f>SUM($K$16:K16)+SUM($M$16:M16)+SUM($L$16:L16)</f>
        <v>95.507183718998405</v>
      </c>
      <c r="O16" s="51">
        <f>(K16+M16+L16)*$C$12</f>
        <v>71.6303877892488</v>
      </c>
      <c r="P16" s="51">
        <f>SUM(S16:Y16)</f>
        <v>17.9075969473122</v>
      </c>
      <c r="Q16" s="51">
        <f>SUM($P$16:P16)</f>
        <v>17.9075969473122</v>
      </c>
      <c r="R16" s="51">
        <f>N16-Q16</f>
        <v>77.599586771686205</v>
      </c>
      <c r="T16" s="9">
        <f>$O16*T$14</f>
        <v>10.74455816838732</v>
      </c>
      <c r="W16" s="9">
        <f>O16*$W$14</f>
        <v>7.1630387789248804</v>
      </c>
    </row>
    <row r="17" spans="1:23" s="9" customFormat="1" x14ac:dyDescent="0.15">
      <c r="A17" s="9">
        <v>2</v>
      </c>
      <c r="B17" s="40">
        <v>0.50520725944903044</v>
      </c>
      <c r="C17" s="40">
        <f>SUM($B$16:B17)</f>
        <v>0.9031538582781905</v>
      </c>
      <c r="D17" s="9">
        <f t="shared" ref="D17:D79" si="1">B17*$C$2</f>
        <v>3.0312435566941827</v>
      </c>
      <c r="E17" s="41">
        <f t="shared" ref="E17:E80" si="2">$C$3*(1+(A17-1)*$C$4)</f>
        <v>11</v>
      </c>
      <c r="F17" s="41">
        <f t="shared" ref="F17:F80" si="3">E17*D17*(1-$C$9)</f>
        <v>6.6687358247272002</v>
      </c>
      <c r="G17" s="41">
        <f t="shared" ref="G17:G80" si="4">E17*D17*$C$9</f>
        <v>26.674943298908808</v>
      </c>
      <c r="H17" s="41">
        <f t="shared" ref="H17:H80" si="5">(F17+G17)*$C$10</f>
        <v>33.343679123636008</v>
      </c>
      <c r="I17" s="41">
        <f>SUM($F$16:F17)+SUM($H$16:H17)+SUM($G$16:G17)</f>
        <v>114.44095010677123</v>
      </c>
      <c r="J17" s="51">
        <f t="shared" ref="J17:J80" si="6">$C$5*(1+(A17-1)*$C$6)</f>
        <v>21</v>
      </c>
      <c r="K17" s="51">
        <f t="shared" ref="K17:K80" si="7">J17*D17*(1-$C$8)</f>
        <v>12.731222938115565</v>
      </c>
      <c r="L17" s="51">
        <f t="shared" ref="L17:L80" si="8">J17*D17*$C$8</f>
        <v>50.924891752462273</v>
      </c>
      <c r="M17" s="51">
        <f t="shared" ref="M17:M80" si="9">(K17+L17)*$C$11</f>
        <v>63.656114690577837</v>
      </c>
      <c r="N17" s="51">
        <f>SUM($K$16:K17)+SUM($M$16:M17)+SUM($L$16:L17)</f>
        <v>222.81941310015407</v>
      </c>
      <c r="O17" s="51">
        <f t="shared" ref="O17:O80" si="10">(K17+M17+L17)*$C$12</f>
        <v>95.484172035866749</v>
      </c>
      <c r="P17" s="51">
        <f t="shared" ref="P17:P80" si="11">SUM(S17:Y17)</f>
        <v>62.064711823313388</v>
      </c>
      <c r="Q17" s="51">
        <f>SUM($P$16:P17)</f>
        <v>79.972308770625588</v>
      </c>
      <c r="R17" s="51">
        <f t="shared" ref="R17:R63" si="12">N17-Q17</f>
        <v>142.84710432952846</v>
      </c>
      <c r="S17" s="9">
        <f t="shared" ref="S17:S48" si="13">$O17*S$14</f>
        <v>38.193668814346701</v>
      </c>
      <c r="T17" s="9">
        <f>$O17*T$14</f>
        <v>14.322625805380012</v>
      </c>
      <c r="W17" s="9">
        <f t="shared" ref="W17:W80" si="14">O17*$W$14</f>
        <v>9.5484172035866752</v>
      </c>
    </row>
    <row r="18" spans="1:23" s="9" customFormat="1" x14ac:dyDescent="0.15">
      <c r="A18" s="9">
        <v>3</v>
      </c>
      <c r="B18" s="40">
        <v>0.62478231912178206</v>
      </c>
      <c r="C18" s="40">
        <f>SUM($B$16:B18)</f>
        <v>1.5279361773999725</v>
      </c>
      <c r="D18" s="9">
        <f t="shared" si="1"/>
        <v>3.7486939147306924</v>
      </c>
      <c r="E18" s="41">
        <f t="shared" si="2"/>
        <v>12</v>
      </c>
      <c r="F18" s="41">
        <f t="shared" si="3"/>
        <v>8.9968653953536588</v>
      </c>
      <c r="G18" s="41">
        <f t="shared" si="4"/>
        <v>35.987461581414649</v>
      </c>
      <c r="H18" s="41">
        <f t="shared" si="5"/>
        <v>44.984326976768308</v>
      </c>
      <c r="I18" s="41">
        <f>SUM($F$16:F18)+SUM($H$16:H18)+SUM($G$16:G18)</f>
        <v>204.40960406030786</v>
      </c>
      <c r="J18" s="51">
        <f t="shared" si="6"/>
        <v>22</v>
      </c>
      <c r="K18" s="51">
        <f t="shared" si="7"/>
        <v>16.494253224815044</v>
      </c>
      <c r="L18" s="51">
        <f t="shared" si="8"/>
        <v>65.977012899260188</v>
      </c>
      <c r="M18" s="51">
        <f t="shared" si="9"/>
        <v>82.471266124075228</v>
      </c>
      <c r="N18" s="51">
        <f>SUM($K$16:K18)+SUM($M$16:M18)+SUM($L$16:L18)</f>
        <v>387.76194534830449</v>
      </c>
      <c r="O18" s="51">
        <f t="shared" si="10"/>
        <v>123.70689918611285</v>
      </c>
      <c r="P18" s="51">
        <f t="shared" si="11"/>
        <v>80.409484470973354</v>
      </c>
      <c r="Q18" s="51">
        <f>SUM($P$16:P18)</f>
        <v>160.38179324159893</v>
      </c>
      <c r="R18" s="51">
        <f t="shared" si="12"/>
        <v>227.38015210670557</v>
      </c>
      <c r="S18" s="9">
        <f t="shared" si="13"/>
        <v>49.482759674445141</v>
      </c>
      <c r="T18" s="9">
        <f>$O18*T$14</f>
        <v>18.556034877916925</v>
      </c>
      <c r="W18" s="9">
        <f t="shared" si="14"/>
        <v>12.370689918611285</v>
      </c>
    </row>
    <row r="19" spans="1:23" s="9" customFormat="1" x14ac:dyDescent="0.15">
      <c r="A19" s="9">
        <v>4</v>
      </c>
      <c r="B19" s="40">
        <v>0.76729333295948932</v>
      </c>
      <c r="C19" s="40">
        <f>SUM($B$16:B19)</f>
        <v>2.2952295103594618</v>
      </c>
      <c r="D19" s="9">
        <f>B19*$C$2</f>
        <v>4.6037599977569359</v>
      </c>
      <c r="E19" s="41">
        <f t="shared" si="2"/>
        <v>13</v>
      </c>
      <c r="F19" s="41">
        <f t="shared" si="3"/>
        <v>11.96977599416803</v>
      </c>
      <c r="G19" s="41">
        <f t="shared" si="4"/>
        <v>47.879103976672134</v>
      </c>
      <c r="H19" s="41">
        <f t="shared" si="5"/>
        <v>59.848879970840166</v>
      </c>
      <c r="I19" s="41">
        <f>SUM($F$16:F19)+SUM($H$16:H19)+SUM($G$16:G19)</f>
        <v>324.10736400198812</v>
      </c>
      <c r="J19" s="51">
        <f t="shared" si="6"/>
        <v>23</v>
      </c>
      <c r="K19" s="51">
        <f t="shared" si="7"/>
        <v>21.177295989681902</v>
      </c>
      <c r="L19" s="51">
        <f t="shared" si="8"/>
        <v>84.709183958727635</v>
      </c>
      <c r="M19" s="51">
        <f t="shared" si="9"/>
        <v>105.88647994840954</v>
      </c>
      <c r="N19" s="51">
        <f>SUM($K$16:K19)+SUM($M$16:M19)+SUM($L$16:L19)</f>
        <v>599.53490524512358</v>
      </c>
      <c r="O19" s="51">
        <f t="shared" si="10"/>
        <v>158.82971992261432</v>
      </c>
      <c r="P19" s="51">
        <f t="shared" si="11"/>
        <v>103.2393179496993</v>
      </c>
      <c r="Q19" s="51">
        <f>SUM($P$16:P19)</f>
        <v>263.62111119129821</v>
      </c>
      <c r="R19" s="51">
        <f t="shared" si="12"/>
        <v>335.91379405382537</v>
      </c>
      <c r="S19" s="9">
        <f t="shared" si="13"/>
        <v>63.531887969045727</v>
      </c>
      <c r="T19" s="9">
        <f>$O19*T$14</f>
        <v>23.824457988392147</v>
      </c>
      <c r="W19" s="9">
        <f t="shared" si="14"/>
        <v>15.882971992261432</v>
      </c>
    </row>
    <row r="20" spans="1:23" s="9" customFormat="1" x14ac:dyDescent="0.15">
      <c r="A20" s="9">
        <v>5</v>
      </c>
      <c r="B20" s="40">
        <v>0.9367348880117029</v>
      </c>
      <c r="C20" s="40">
        <f>SUM($B$16:B20)</f>
        <v>3.2319643983711646</v>
      </c>
      <c r="D20" s="9">
        <f t="shared" si="1"/>
        <v>5.6204093280702176</v>
      </c>
      <c r="E20" s="41">
        <f t="shared" si="2"/>
        <v>14</v>
      </c>
      <c r="F20" s="41">
        <f t="shared" si="3"/>
        <v>15.737146118596606</v>
      </c>
      <c r="G20" s="41">
        <f t="shared" si="4"/>
        <v>62.948584474386443</v>
      </c>
      <c r="H20" s="41">
        <f t="shared" si="5"/>
        <v>78.685730592983049</v>
      </c>
      <c r="I20" s="41">
        <f>SUM($F$16:F20)+SUM($H$16:H20)+SUM($G$16:G20)</f>
        <v>481.47882518795427</v>
      </c>
      <c r="J20" s="51">
        <f t="shared" si="6"/>
        <v>24</v>
      </c>
      <c r="K20" s="51">
        <f t="shared" si="7"/>
        <v>26.977964774737039</v>
      </c>
      <c r="L20" s="51">
        <f t="shared" si="8"/>
        <v>107.91185909894818</v>
      </c>
      <c r="M20" s="51">
        <f t="shared" si="9"/>
        <v>134.88982387368523</v>
      </c>
      <c r="N20" s="51">
        <f>SUM($K$16:K20)+SUM($M$16:M20)+SUM($L$16:L20)</f>
        <v>869.3145529924941</v>
      </c>
      <c r="O20" s="51">
        <f t="shared" si="10"/>
        <v>202.33473581052783</v>
      </c>
      <c r="P20" s="51">
        <f t="shared" si="11"/>
        <v>131.5175782768431</v>
      </c>
      <c r="Q20" s="51">
        <f>SUM($P$16:P20)</f>
        <v>395.13868946814131</v>
      </c>
      <c r="R20" s="51">
        <f t="shared" si="12"/>
        <v>474.17586352435279</v>
      </c>
      <c r="S20" s="9">
        <f t="shared" si="13"/>
        <v>80.933894324211138</v>
      </c>
      <c r="T20" s="9">
        <f>$O20*T$14</f>
        <v>30.350210371579173</v>
      </c>
      <c r="W20" s="9">
        <f t="shared" si="14"/>
        <v>20.233473581052785</v>
      </c>
    </row>
    <row r="21" spans="1:23" s="9" customFormat="1" x14ac:dyDescent="0.15">
      <c r="A21" s="9">
        <v>6</v>
      </c>
      <c r="B21" s="40">
        <v>1.1175552263556341</v>
      </c>
      <c r="C21" s="40">
        <f>SUM($B$16:B21)</f>
        <v>4.3495196247267991</v>
      </c>
      <c r="D21" s="9">
        <f t="shared" si="1"/>
        <v>6.7053313581338045</v>
      </c>
      <c r="E21" s="41">
        <f t="shared" si="2"/>
        <v>15</v>
      </c>
      <c r="F21" s="41">
        <f t="shared" si="3"/>
        <v>20.11599407440141</v>
      </c>
      <c r="G21" s="41">
        <f t="shared" si="4"/>
        <v>80.463976297605655</v>
      </c>
      <c r="H21" s="41">
        <f t="shared" si="5"/>
        <v>100.57997037200707</v>
      </c>
      <c r="I21" s="41">
        <f>SUM($F$16:F21)+SUM($H$16:H21)+SUM($G$16:G21)</f>
        <v>682.63876593196846</v>
      </c>
      <c r="J21" s="51">
        <f t="shared" si="6"/>
        <v>25</v>
      </c>
      <c r="K21" s="51">
        <f t="shared" si="7"/>
        <v>33.526656790669016</v>
      </c>
      <c r="L21" s="51">
        <f t="shared" si="8"/>
        <v>134.10662716267609</v>
      </c>
      <c r="M21" s="51">
        <f t="shared" si="9"/>
        <v>167.63328395334511</v>
      </c>
      <c r="N21" s="51">
        <f>SUM($K$16:K21)+SUM($M$16:M21)+SUM($L$16:L21)</f>
        <v>1204.5811208991843</v>
      </c>
      <c r="O21" s="51">
        <f t="shared" si="10"/>
        <v>251.44992593001768</v>
      </c>
      <c r="P21" s="51">
        <f t="shared" si="11"/>
        <v>163.44245185451152</v>
      </c>
      <c r="Q21" s="51">
        <f>SUM($P$16:P21)</f>
        <v>558.5811413226528</v>
      </c>
      <c r="R21" s="51">
        <f t="shared" si="12"/>
        <v>645.99997957653147</v>
      </c>
      <c r="S21" s="9">
        <f t="shared" si="13"/>
        <v>100.57997037200708</v>
      </c>
      <c r="T21" s="9">
        <f>$O21*T$14</f>
        <v>37.717488889502654</v>
      </c>
      <c r="W21" s="9">
        <f t="shared" si="14"/>
        <v>25.144992593001771</v>
      </c>
    </row>
    <row r="22" spans="1:23" s="9" customFormat="1" x14ac:dyDescent="0.15">
      <c r="A22" s="9">
        <v>7</v>
      </c>
      <c r="B22" s="40">
        <v>1.3273540905459515</v>
      </c>
      <c r="C22" s="40">
        <f>SUM($B$16:B22)</f>
        <v>5.6768737152727509</v>
      </c>
      <c r="D22" s="9">
        <f t="shared" si="1"/>
        <v>7.9641245432757088</v>
      </c>
      <c r="E22" s="41">
        <f t="shared" si="2"/>
        <v>16</v>
      </c>
      <c r="F22" s="41">
        <f t="shared" si="3"/>
        <v>25.485198538482262</v>
      </c>
      <c r="G22" s="41">
        <f t="shared" si="4"/>
        <v>101.94079415392908</v>
      </c>
      <c r="H22" s="41">
        <f t="shared" si="5"/>
        <v>127.42599269241134</v>
      </c>
      <c r="I22" s="41">
        <f>SUM($F$16:F22)+SUM($H$16:H22)+SUM($G$16:G22)</f>
        <v>937.49075131679115</v>
      </c>
      <c r="J22" s="51">
        <f t="shared" si="6"/>
        <v>26</v>
      </c>
      <c r="K22" s="51">
        <f t="shared" si="7"/>
        <v>41.413447625033683</v>
      </c>
      <c r="L22" s="51">
        <f t="shared" si="8"/>
        <v>165.65379050013476</v>
      </c>
      <c r="M22" s="51">
        <f t="shared" si="9"/>
        <v>207.06723812516844</v>
      </c>
      <c r="N22" s="51">
        <f>SUM($K$16:K22)+SUM($M$16:M22)+SUM($L$16:L22)</f>
        <v>1618.7155971495213</v>
      </c>
      <c r="O22" s="51">
        <f t="shared" si="10"/>
        <v>310.60085718775269</v>
      </c>
      <c r="P22" s="51">
        <f t="shared" si="11"/>
        <v>201.89055717203925</v>
      </c>
      <c r="Q22" s="51">
        <f>SUM($P$16:P22)</f>
        <v>760.47169849469208</v>
      </c>
      <c r="R22" s="51">
        <f t="shared" si="12"/>
        <v>858.2438986548292</v>
      </c>
      <c r="S22" s="9">
        <f t="shared" si="13"/>
        <v>124.24034287510108</v>
      </c>
      <c r="T22" s="9">
        <f>$O22*T$14</f>
        <v>46.590128578162904</v>
      </c>
      <c r="W22" s="9">
        <f t="shared" si="14"/>
        <v>31.060085718775269</v>
      </c>
    </row>
    <row r="23" spans="1:23" s="9" customFormat="1" x14ac:dyDescent="0.15">
      <c r="A23" s="9">
        <v>8</v>
      </c>
      <c r="B23" s="40">
        <v>1.5424933265636938</v>
      </c>
      <c r="C23" s="40">
        <f>SUM($B$16:B23)</f>
        <v>7.2193670418364446</v>
      </c>
      <c r="D23" s="9">
        <f t="shared" si="1"/>
        <v>9.2549599593821625</v>
      </c>
      <c r="E23" s="41">
        <f t="shared" si="2"/>
        <v>17</v>
      </c>
      <c r="F23" s="41">
        <f t="shared" si="3"/>
        <v>31.466863861899348</v>
      </c>
      <c r="G23" s="41">
        <f t="shared" si="4"/>
        <v>125.86745544759742</v>
      </c>
      <c r="H23" s="41">
        <f t="shared" si="5"/>
        <v>157.33431930949678</v>
      </c>
      <c r="I23" s="41">
        <f>SUM($F$16:F23)+SUM($H$16:H23)+SUM($G$16:G23)</f>
        <v>1252.1593899357847</v>
      </c>
      <c r="J23" s="51">
        <f t="shared" si="6"/>
        <v>27</v>
      </c>
      <c r="K23" s="51">
        <f t="shared" si="7"/>
        <v>49.976783780663666</v>
      </c>
      <c r="L23" s="51">
        <f t="shared" si="8"/>
        <v>199.90713512265472</v>
      </c>
      <c r="M23" s="51">
        <f t="shared" si="9"/>
        <v>249.88391890331837</v>
      </c>
      <c r="N23" s="51">
        <f>SUM($K$16:K23)+SUM($M$16:M23)+SUM($L$16:L23)</f>
        <v>2118.4834349561579</v>
      </c>
      <c r="O23" s="51">
        <f t="shared" si="10"/>
        <v>374.82587835497759</v>
      </c>
      <c r="P23" s="51">
        <f t="shared" si="11"/>
        <v>243.63682093073544</v>
      </c>
      <c r="Q23" s="51">
        <f>SUM($P$16:P23)</f>
        <v>1004.1085194254275</v>
      </c>
      <c r="R23" s="51">
        <f t="shared" si="12"/>
        <v>1114.3749155307305</v>
      </c>
      <c r="S23" s="9">
        <f t="shared" si="13"/>
        <v>149.93035134199104</v>
      </c>
      <c r="T23" s="9">
        <f>$O23*T$14</f>
        <v>56.223881753246637</v>
      </c>
      <c r="W23" s="9">
        <f t="shared" si="14"/>
        <v>37.48258783549776</v>
      </c>
    </row>
    <row r="24" spans="1:23" s="9" customFormat="1" x14ac:dyDescent="0.15">
      <c r="A24" s="9">
        <v>9</v>
      </c>
      <c r="B24" s="40">
        <v>1.7863001719132294</v>
      </c>
      <c r="C24" s="40">
        <f>SUM($B$16:B24)</f>
        <v>9.0056672137496747</v>
      </c>
      <c r="D24" s="9">
        <f t="shared" si="1"/>
        <v>10.717801031479377</v>
      </c>
      <c r="E24" s="41">
        <f t="shared" si="2"/>
        <v>18</v>
      </c>
      <c r="F24" s="41">
        <f t="shared" si="3"/>
        <v>38.584083713325754</v>
      </c>
      <c r="G24" s="41">
        <f t="shared" si="4"/>
        <v>154.33633485330304</v>
      </c>
      <c r="H24" s="41">
        <f t="shared" si="5"/>
        <v>192.9204185666288</v>
      </c>
      <c r="I24" s="41">
        <f>SUM($F$16:F24)+SUM($H$16:H24)+SUM($G$16:G24)</f>
        <v>1638.0002270690422</v>
      </c>
      <c r="J24" s="51">
        <f t="shared" si="6"/>
        <v>28</v>
      </c>
      <c r="K24" s="51">
        <f t="shared" si="7"/>
        <v>60.019685776284497</v>
      </c>
      <c r="L24" s="51">
        <f t="shared" si="8"/>
        <v>240.07874310513805</v>
      </c>
      <c r="M24" s="51">
        <f t="shared" si="9"/>
        <v>300.09842888142254</v>
      </c>
      <c r="N24" s="51">
        <f>SUM($K$16:K24)+SUM($M$16:M24)+SUM($L$16:L24)</f>
        <v>2718.6802927190029</v>
      </c>
      <c r="O24" s="51">
        <f t="shared" si="10"/>
        <v>450.14764332213383</v>
      </c>
      <c r="P24" s="51">
        <f t="shared" si="11"/>
        <v>292.59596815938698</v>
      </c>
      <c r="Q24" s="51">
        <f>SUM($P$16:P24)</f>
        <v>1296.7044875848146</v>
      </c>
      <c r="R24" s="51">
        <f t="shared" si="12"/>
        <v>1421.9758051341882</v>
      </c>
      <c r="S24" s="9">
        <f t="shared" si="13"/>
        <v>180.05905732885356</v>
      </c>
      <c r="T24" s="9">
        <f>$O24*T$14</f>
        <v>67.522146498320069</v>
      </c>
      <c r="W24" s="9">
        <f t="shared" si="14"/>
        <v>45.014764332213389</v>
      </c>
    </row>
    <row r="25" spans="1:23" s="9" customFormat="1" x14ac:dyDescent="0.15">
      <c r="A25" s="9">
        <v>10</v>
      </c>
      <c r="B25" s="40">
        <v>2.0622584814031395</v>
      </c>
      <c r="C25" s="40">
        <f>SUM($B$16:B25)</f>
        <v>11.067925695152814</v>
      </c>
      <c r="D25" s="9">
        <f t="shared" si="1"/>
        <v>12.373550888418837</v>
      </c>
      <c r="E25" s="41">
        <f t="shared" si="2"/>
        <v>19</v>
      </c>
      <c r="F25" s="41">
        <f t="shared" si="3"/>
        <v>47.019493375991566</v>
      </c>
      <c r="G25" s="41">
        <f t="shared" si="4"/>
        <v>188.07797350396632</v>
      </c>
      <c r="H25" s="41">
        <f t="shared" si="5"/>
        <v>235.09746687995789</v>
      </c>
      <c r="I25" s="41">
        <f>SUM($F$16:F25)+SUM($H$16:H25)+SUM($G$16:G25)</f>
        <v>2108.1951608289583</v>
      </c>
      <c r="J25" s="51">
        <f t="shared" si="6"/>
        <v>29</v>
      </c>
      <c r="K25" s="51">
        <f t="shared" si="7"/>
        <v>71.76659515282924</v>
      </c>
      <c r="L25" s="51">
        <f t="shared" si="8"/>
        <v>287.06638061131702</v>
      </c>
      <c r="M25" s="51">
        <f t="shared" si="9"/>
        <v>358.83297576414623</v>
      </c>
      <c r="N25" s="51">
        <f>SUM($K$16:K25)+SUM($M$16:M25)+SUM($L$16:L25)</f>
        <v>3436.3462442472955</v>
      </c>
      <c r="O25" s="51">
        <f t="shared" si="10"/>
        <v>538.24946364621928</v>
      </c>
      <c r="P25" s="51">
        <f t="shared" si="11"/>
        <v>403.68709773466452</v>
      </c>
      <c r="Q25" s="51">
        <f>SUM($P$16:P25)</f>
        <v>1700.3915853194792</v>
      </c>
      <c r="R25" s="51">
        <f t="shared" si="12"/>
        <v>1735.9546589278164</v>
      </c>
      <c r="S25" s="9">
        <f t="shared" si="13"/>
        <v>215.29978545848772</v>
      </c>
      <c r="T25" s="9">
        <f>$O25*T$14</f>
        <v>80.737419546932884</v>
      </c>
      <c r="U25" s="9">
        <f t="shared" ref="U25:U56" si="15">O25*$U$14</f>
        <v>53.82494636462193</v>
      </c>
      <c r="W25" s="9">
        <f t="shared" si="14"/>
        <v>53.82494636462193</v>
      </c>
    </row>
    <row r="26" spans="1:23" s="9" customFormat="1" x14ac:dyDescent="0.15">
      <c r="A26" s="9">
        <v>11</v>
      </c>
      <c r="B26" s="40">
        <v>2.332091269532687</v>
      </c>
      <c r="C26" s="40">
        <f>SUM($B$16:B26)</f>
        <v>13.400016964685502</v>
      </c>
      <c r="D26" s="9">
        <f t="shared" si="1"/>
        <v>13.992547617196122</v>
      </c>
      <c r="E26" s="41">
        <f t="shared" si="2"/>
        <v>20</v>
      </c>
      <c r="F26" s="41">
        <f t="shared" si="3"/>
        <v>55.970190468784473</v>
      </c>
      <c r="G26" s="41">
        <f t="shared" si="4"/>
        <v>223.88076187513795</v>
      </c>
      <c r="H26" s="41">
        <f t="shared" si="5"/>
        <v>279.85095234392242</v>
      </c>
      <c r="I26" s="41">
        <f>SUM($F$16:F26)+SUM($H$16:H26)+SUM($G$16:G26)</f>
        <v>2667.8970655168032</v>
      </c>
      <c r="J26" s="51">
        <f t="shared" si="6"/>
        <v>30</v>
      </c>
      <c r="K26" s="51">
        <f t="shared" si="7"/>
        <v>83.955285703176713</v>
      </c>
      <c r="L26" s="51">
        <f t="shared" si="8"/>
        <v>335.82114281270697</v>
      </c>
      <c r="M26" s="51">
        <f t="shared" si="9"/>
        <v>419.77642851588371</v>
      </c>
      <c r="N26" s="51">
        <f>SUM($K$16:K26)+SUM($M$16:M26)+SUM($L$16:L26)</f>
        <v>4275.899101279063</v>
      </c>
      <c r="O26" s="51">
        <f t="shared" si="10"/>
        <v>629.66464277382556</v>
      </c>
      <c r="P26" s="51">
        <f t="shared" si="11"/>
        <v>472.24848208036917</v>
      </c>
      <c r="Q26" s="51">
        <f>SUM($P$16:P26)</f>
        <v>2172.6400673998482</v>
      </c>
      <c r="R26" s="51">
        <f t="shared" si="12"/>
        <v>2103.2590338792147</v>
      </c>
      <c r="S26" s="9">
        <f t="shared" si="13"/>
        <v>251.86585710953022</v>
      </c>
      <c r="T26" s="9">
        <f>$O26*T$14</f>
        <v>94.449696416073834</v>
      </c>
      <c r="U26" s="9">
        <f t="shared" si="15"/>
        <v>62.966464277382556</v>
      </c>
      <c r="W26" s="9">
        <f t="shared" si="14"/>
        <v>62.966464277382556</v>
      </c>
    </row>
    <row r="27" spans="1:23" s="9" customFormat="1" x14ac:dyDescent="0.15">
      <c r="A27" s="9">
        <v>12</v>
      </c>
      <c r="B27" s="40">
        <v>2.6306368062629337</v>
      </c>
      <c r="C27" s="40">
        <f>SUM($B$16:B27)</f>
        <v>16.030653770948437</v>
      </c>
      <c r="D27" s="9">
        <f t="shared" si="1"/>
        <v>15.783820837577602</v>
      </c>
      <c r="E27" s="41">
        <f t="shared" si="2"/>
        <v>21</v>
      </c>
      <c r="F27" s="41">
        <f t="shared" si="3"/>
        <v>66.292047517825907</v>
      </c>
      <c r="G27" s="41">
        <f t="shared" si="4"/>
        <v>265.16819007130374</v>
      </c>
      <c r="H27" s="41">
        <f t="shared" si="5"/>
        <v>331.46023758912963</v>
      </c>
      <c r="I27" s="41">
        <f>SUM($F$16:F27)+SUM($H$16:H27)+SUM($G$16:G27)</f>
        <v>3330.8175406950622</v>
      </c>
      <c r="J27" s="51">
        <f t="shared" si="6"/>
        <v>31</v>
      </c>
      <c r="K27" s="51">
        <f t="shared" si="7"/>
        <v>97.859689192981108</v>
      </c>
      <c r="L27" s="51">
        <f t="shared" si="8"/>
        <v>391.43875677192455</v>
      </c>
      <c r="M27" s="51">
        <f t="shared" si="9"/>
        <v>489.29844596490568</v>
      </c>
      <c r="N27" s="51">
        <f>SUM($K$16:K27)+SUM($M$16:M27)+SUM($L$16:L27)</f>
        <v>5254.495993208875</v>
      </c>
      <c r="O27" s="51">
        <f t="shared" si="10"/>
        <v>733.94766894735858</v>
      </c>
      <c r="P27" s="51">
        <f t="shared" si="11"/>
        <v>550.46075171051893</v>
      </c>
      <c r="Q27" s="51">
        <f>SUM($P$16:P27)</f>
        <v>2723.1008191103674</v>
      </c>
      <c r="R27" s="51">
        <f t="shared" si="12"/>
        <v>2531.3951740985076</v>
      </c>
      <c r="S27" s="9">
        <f t="shared" si="13"/>
        <v>293.57906757894347</v>
      </c>
      <c r="T27" s="9">
        <f>$O27*T$14</f>
        <v>110.09215034210378</v>
      </c>
      <c r="U27" s="9">
        <f t="shared" si="15"/>
        <v>73.394766894735866</v>
      </c>
      <c r="W27" s="9">
        <f t="shared" si="14"/>
        <v>73.394766894735866</v>
      </c>
    </row>
    <row r="28" spans="1:23" s="9" customFormat="1" x14ac:dyDescent="0.15">
      <c r="A28" s="9">
        <v>13</v>
      </c>
      <c r="B28" s="40">
        <v>2.9080965139919384</v>
      </c>
      <c r="C28" s="40">
        <f>SUM($B$16:B28)</f>
        <v>18.938750284940376</v>
      </c>
      <c r="D28" s="9">
        <f t="shared" si="1"/>
        <v>17.448579083951628</v>
      </c>
      <c r="E28" s="41">
        <f t="shared" si="2"/>
        <v>22</v>
      </c>
      <c r="F28" s="41">
        <f t="shared" si="3"/>
        <v>76.773747969387145</v>
      </c>
      <c r="G28" s="41">
        <f t="shared" si="4"/>
        <v>307.09499187754864</v>
      </c>
      <c r="H28" s="41">
        <f t="shared" si="5"/>
        <v>383.8687398469358</v>
      </c>
      <c r="I28" s="41">
        <f>SUM($F$16:F28)+SUM($H$16:H28)+SUM($G$16:G28)</f>
        <v>4098.5550203889343</v>
      </c>
      <c r="J28" s="51">
        <f t="shared" si="6"/>
        <v>32</v>
      </c>
      <c r="K28" s="51">
        <f t="shared" si="7"/>
        <v>111.6709061372904</v>
      </c>
      <c r="L28" s="51">
        <f t="shared" si="8"/>
        <v>446.68362454916172</v>
      </c>
      <c r="M28" s="51">
        <f t="shared" si="9"/>
        <v>558.35453068645211</v>
      </c>
      <c r="N28" s="51">
        <f>SUM($K$16:K28)+SUM($M$16:M28)+SUM($L$16:L28)</f>
        <v>6371.2050545817783</v>
      </c>
      <c r="O28" s="51">
        <f t="shared" si="10"/>
        <v>837.53179602967816</v>
      </c>
      <c r="P28" s="51">
        <f t="shared" si="11"/>
        <v>628.14884702225868</v>
      </c>
      <c r="Q28" s="51">
        <f>SUM($P$16:P28)</f>
        <v>3351.2496661326259</v>
      </c>
      <c r="R28" s="51">
        <f t="shared" si="12"/>
        <v>3019.9553884491525</v>
      </c>
      <c r="S28" s="9">
        <f t="shared" si="13"/>
        <v>335.01271841187128</v>
      </c>
      <c r="T28" s="9">
        <f>$O28*T$14</f>
        <v>125.62976940445172</v>
      </c>
      <c r="U28" s="9">
        <f t="shared" si="15"/>
        <v>83.753179602967819</v>
      </c>
      <c r="W28" s="9">
        <f t="shared" si="14"/>
        <v>83.753179602967819</v>
      </c>
    </row>
    <row r="29" spans="1:23" s="9" customFormat="1" x14ac:dyDescent="0.15">
      <c r="A29" s="9">
        <v>14</v>
      </c>
      <c r="B29" s="40">
        <v>3.2081783854613382</v>
      </c>
      <c r="C29" s="40">
        <f>SUM($B$16:B29)</f>
        <v>22.146928670401714</v>
      </c>
      <c r="D29" s="9">
        <f t="shared" si="1"/>
        <v>19.24907031276803</v>
      </c>
      <c r="E29" s="41">
        <f t="shared" si="2"/>
        <v>23</v>
      </c>
      <c r="F29" s="41">
        <f t="shared" si="3"/>
        <v>88.545723438732907</v>
      </c>
      <c r="G29" s="41">
        <f t="shared" si="4"/>
        <v>354.18289375493174</v>
      </c>
      <c r="H29" s="41">
        <f t="shared" si="5"/>
        <v>442.72861719366466</v>
      </c>
      <c r="I29" s="41">
        <f>SUM($F$16:F29)+SUM($H$16:H29)+SUM($G$16:G29)</f>
        <v>4984.0122547762639</v>
      </c>
      <c r="J29" s="51">
        <f t="shared" si="6"/>
        <v>33</v>
      </c>
      <c r="K29" s="51">
        <f t="shared" si="7"/>
        <v>127.04386406426897</v>
      </c>
      <c r="L29" s="51">
        <f t="shared" si="8"/>
        <v>508.17545625707601</v>
      </c>
      <c r="M29" s="51">
        <f t="shared" si="9"/>
        <v>635.21932032134498</v>
      </c>
      <c r="N29" s="51">
        <f>SUM($K$16:K29)+SUM($M$16:M29)+SUM($L$16:L29)</f>
        <v>7641.6436952244694</v>
      </c>
      <c r="O29" s="51">
        <f t="shared" si="10"/>
        <v>952.82898048201741</v>
      </c>
      <c r="P29" s="51">
        <f t="shared" si="11"/>
        <v>714.62173536151317</v>
      </c>
      <c r="Q29" s="51">
        <f>SUM($P$16:P29)</f>
        <v>4065.8714014941388</v>
      </c>
      <c r="R29" s="51">
        <f t="shared" si="12"/>
        <v>3575.7722937303306</v>
      </c>
      <c r="S29" s="9">
        <f t="shared" si="13"/>
        <v>381.13159219280698</v>
      </c>
      <c r="T29" s="9">
        <f>$O29*T$14</f>
        <v>142.9243470723026</v>
      </c>
      <c r="U29" s="9">
        <f t="shared" si="15"/>
        <v>95.282898048201744</v>
      </c>
      <c r="W29" s="9">
        <f t="shared" si="14"/>
        <v>95.282898048201744</v>
      </c>
    </row>
    <row r="30" spans="1:23" s="9" customFormat="1" x14ac:dyDescent="0.15">
      <c r="A30" s="9">
        <v>15</v>
      </c>
      <c r="B30" s="40">
        <v>3.6424272394344825</v>
      </c>
      <c r="C30" s="40">
        <f>SUM($B$16:B30)</f>
        <v>25.789355909836196</v>
      </c>
      <c r="D30" s="9">
        <f t="shared" si="1"/>
        <v>21.854563436606895</v>
      </c>
      <c r="E30" s="41">
        <f t="shared" si="2"/>
        <v>24.000000000000004</v>
      </c>
      <c r="F30" s="41">
        <f t="shared" si="3"/>
        <v>104.9019044957131</v>
      </c>
      <c r="G30" s="41">
        <f t="shared" si="4"/>
        <v>419.6076179828525</v>
      </c>
      <c r="H30" s="41">
        <f t="shared" si="5"/>
        <v>524.5095224785656</v>
      </c>
      <c r="I30" s="41">
        <f>SUM($F$16:F30)+SUM($H$16:H30)+SUM($G$16:G30)</f>
        <v>6033.0312997333949</v>
      </c>
      <c r="J30" s="51">
        <f t="shared" si="6"/>
        <v>34</v>
      </c>
      <c r="K30" s="51">
        <f t="shared" si="7"/>
        <v>148.61103136892686</v>
      </c>
      <c r="L30" s="51">
        <f t="shared" si="8"/>
        <v>594.44412547570755</v>
      </c>
      <c r="M30" s="51">
        <f t="shared" si="9"/>
        <v>743.05515684463444</v>
      </c>
      <c r="N30" s="51">
        <f>SUM($K$16:K30)+SUM($M$16:M30)+SUM($L$16:L30)</f>
        <v>9127.7540089137365</v>
      </c>
      <c r="O30" s="51">
        <f t="shared" si="10"/>
        <v>1114.5827352669517</v>
      </c>
      <c r="P30" s="51">
        <f t="shared" si="11"/>
        <v>835.93705145021374</v>
      </c>
      <c r="Q30" s="51">
        <f>SUM($P$16:P30)</f>
        <v>4901.8084529443522</v>
      </c>
      <c r="R30" s="51">
        <f t="shared" si="12"/>
        <v>4225.9455559693843</v>
      </c>
      <c r="S30" s="9">
        <f t="shared" si="13"/>
        <v>445.83309410678066</v>
      </c>
      <c r="T30" s="9">
        <f>$O30*T$14</f>
        <v>167.18741029004275</v>
      </c>
      <c r="U30" s="9">
        <f t="shared" si="15"/>
        <v>111.45827352669517</v>
      </c>
      <c r="W30" s="9">
        <f t="shared" si="14"/>
        <v>111.45827352669517</v>
      </c>
    </row>
    <row r="31" spans="1:23" s="9" customFormat="1" x14ac:dyDescent="0.15">
      <c r="A31" s="9">
        <v>16</v>
      </c>
      <c r="B31" s="40">
        <v>4.2087633831830695</v>
      </c>
      <c r="C31" s="40">
        <f>SUM($B$16:B31)</f>
        <v>29.998119293019265</v>
      </c>
      <c r="D31" s="9">
        <f t="shared" si="1"/>
        <v>25.252580299098419</v>
      </c>
      <c r="E31" s="41">
        <f t="shared" si="2"/>
        <v>25</v>
      </c>
      <c r="F31" s="41">
        <f t="shared" si="3"/>
        <v>126.26290149549206</v>
      </c>
      <c r="G31" s="41">
        <f t="shared" si="4"/>
        <v>505.05160598196835</v>
      </c>
      <c r="H31" s="41">
        <f t="shared" si="5"/>
        <v>631.31450747746044</v>
      </c>
      <c r="I31" s="41">
        <f>SUM($F$16:F31)+SUM($H$16:H31)+SUM($G$16:G31)</f>
        <v>7295.6603146883153</v>
      </c>
      <c r="J31" s="51">
        <f t="shared" si="6"/>
        <v>35</v>
      </c>
      <c r="K31" s="51">
        <f t="shared" si="7"/>
        <v>176.76806209368888</v>
      </c>
      <c r="L31" s="51">
        <f t="shared" si="8"/>
        <v>707.07224837475576</v>
      </c>
      <c r="M31" s="51">
        <f t="shared" si="9"/>
        <v>883.84031046844461</v>
      </c>
      <c r="N31" s="51">
        <f>SUM($K$16:K31)+SUM($M$16:M31)+SUM($L$16:L31)</f>
        <v>10895.434629850626</v>
      </c>
      <c r="O31" s="51">
        <f t="shared" si="10"/>
        <v>1325.7604657026668</v>
      </c>
      <c r="P31" s="51">
        <f t="shared" si="11"/>
        <v>994.32034927700022</v>
      </c>
      <c r="Q31" s="51">
        <f>SUM($P$16:P31)</f>
        <v>5896.1288022213521</v>
      </c>
      <c r="R31" s="51">
        <f t="shared" si="12"/>
        <v>4999.3058276292741</v>
      </c>
      <c r="S31" s="9">
        <f t="shared" si="13"/>
        <v>530.30418628106679</v>
      </c>
      <c r="T31" s="9">
        <f>$O31*T$14</f>
        <v>198.8640698554</v>
      </c>
      <c r="U31" s="9">
        <f t="shared" si="15"/>
        <v>132.5760465702667</v>
      </c>
      <c r="W31" s="9">
        <f t="shared" si="14"/>
        <v>132.5760465702667</v>
      </c>
    </row>
    <row r="32" spans="1:23" s="9" customFormat="1" x14ac:dyDescent="0.15">
      <c r="A32" s="9">
        <v>17</v>
      </c>
      <c r="B32" s="40">
        <v>4.59</v>
      </c>
      <c r="C32" s="40">
        <f>SUM($B$16:B32)</f>
        <v>34.588119293019261</v>
      </c>
      <c r="D32" s="9">
        <f t="shared" si="1"/>
        <v>27.54</v>
      </c>
      <c r="E32" s="41">
        <f t="shared" si="2"/>
        <v>26</v>
      </c>
      <c r="F32" s="41">
        <f t="shared" si="3"/>
        <v>143.20799999999997</v>
      </c>
      <c r="G32" s="41">
        <f t="shared" si="4"/>
        <v>572.83199999999999</v>
      </c>
      <c r="H32" s="41">
        <f t="shared" si="5"/>
        <v>716.04</v>
      </c>
      <c r="I32" s="41">
        <f>SUM($F$16:F32)+SUM($H$16:H32)+SUM($G$16:G32)</f>
        <v>8727.7403146883153</v>
      </c>
      <c r="J32" s="51">
        <f t="shared" si="6"/>
        <v>36</v>
      </c>
      <c r="K32" s="51">
        <f t="shared" si="7"/>
        <v>198.28799999999995</v>
      </c>
      <c r="L32" s="51">
        <f t="shared" si="8"/>
        <v>793.15200000000004</v>
      </c>
      <c r="M32" s="51">
        <f t="shared" si="9"/>
        <v>991.44</v>
      </c>
      <c r="N32" s="51">
        <f>SUM($K$16:K32)+SUM($M$16:M32)+SUM($L$16:L32)</f>
        <v>12878.314629850625</v>
      </c>
      <c r="O32" s="51">
        <f t="shared" si="10"/>
        <v>1487.16</v>
      </c>
      <c r="P32" s="51">
        <f t="shared" si="11"/>
        <v>1115.3700000000001</v>
      </c>
      <c r="Q32" s="51">
        <f>SUM($P$16:P32)</f>
        <v>7011.498802221352</v>
      </c>
      <c r="R32" s="51">
        <f t="shared" si="12"/>
        <v>5866.8158276292734</v>
      </c>
      <c r="S32" s="9">
        <f t="shared" si="13"/>
        <v>594.86400000000003</v>
      </c>
      <c r="T32" s="9">
        <f>$O32*T$14</f>
        <v>223.07400000000001</v>
      </c>
      <c r="U32" s="9">
        <f t="shared" si="15"/>
        <v>148.71600000000001</v>
      </c>
      <c r="W32" s="9">
        <f t="shared" si="14"/>
        <v>148.71600000000001</v>
      </c>
    </row>
    <row r="33" spans="1:25" s="9" customFormat="1" x14ac:dyDescent="0.15">
      <c r="A33" s="9">
        <v>18</v>
      </c>
      <c r="B33" s="40">
        <v>4.8631552674125063</v>
      </c>
      <c r="C33" s="40">
        <f>SUM($B$16:B33)</f>
        <v>39.45127456043177</v>
      </c>
      <c r="D33" s="9">
        <f t="shared" si="1"/>
        <v>29.178931604475039</v>
      </c>
      <c r="E33" s="41">
        <f t="shared" si="2"/>
        <v>27</v>
      </c>
      <c r="F33" s="41">
        <f t="shared" si="3"/>
        <v>157.56623066416518</v>
      </c>
      <c r="G33" s="41">
        <f t="shared" si="4"/>
        <v>630.26492265666093</v>
      </c>
      <c r="H33" s="41">
        <f t="shared" si="5"/>
        <v>787.83115332082616</v>
      </c>
      <c r="I33" s="41">
        <f>SUM($F$16:F33)+SUM($H$16:H33)+SUM($G$16:G33)</f>
        <v>10303.402621329966</v>
      </c>
      <c r="J33" s="51">
        <f t="shared" si="6"/>
        <v>37</v>
      </c>
      <c r="K33" s="51">
        <f t="shared" si="7"/>
        <v>215.92409387311523</v>
      </c>
      <c r="L33" s="51">
        <f t="shared" si="8"/>
        <v>863.69637549246113</v>
      </c>
      <c r="M33" s="51">
        <f t="shared" si="9"/>
        <v>1079.6204693655764</v>
      </c>
      <c r="N33" s="51">
        <f>SUM($K$16:K33)+SUM($M$16:M33)+SUM($L$16:L33)</f>
        <v>15037.555568581778</v>
      </c>
      <c r="O33" s="51">
        <f t="shared" si="10"/>
        <v>1619.4307040483645</v>
      </c>
      <c r="P33" s="51">
        <f t="shared" si="11"/>
        <v>1214.5730280362736</v>
      </c>
      <c r="Q33" s="51">
        <f>SUM($P$16:P33)</f>
        <v>8226.0718302576261</v>
      </c>
      <c r="R33" s="51">
        <f t="shared" si="12"/>
        <v>6811.483738324152</v>
      </c>
      <c r="S33" s="9">
        <f t="shared" si="13"/>
        <v>647.7722816193459</v>
      </c>
      <c r="T33" s="9">
        <f>$O33*T$14</f>
        <v>242.91460560725466</v>
      </c>
      <c r="U33" s="9">
        <f t="shared" si="15"/>
        <v>161.94307040483648</v>
      </c>
      <c r="W33" s="9">
        <f t="shared" si="14"/>
        <v>161.94307040483648</v>
      </c>
    </row>
    <row r="34" spans="1:25" s="9" customFormat="1" x14ac:dyDescent="0.15">
      <c r="A34" s="9">
        <v>19</v>
      </c>
      <c r="B34" s="40">
        <v>5.0057696482015777</v>
      </c>
      <c r="C34" s="40">
        <f>SUM($B$16:B34)</f>
        <v>44.457044208633349</v>
      </c>
      <c r="D34" s="9">
        <f t="shared" si="1"/>
        <v>30.034617889209464</v>
      </c>
      <c r="E34" s="41">
        <f t="shared" si="2"/>
        <v>28</v>
      </c>
      <c r="F34" s="41">
        <f t="shared" si="3"/>
        <v>168.19386017957297</v>
      </c>
      <c r="G34" s="41">
        <f t="shared" si="4"/>
        <v>672.77544071829197</v>
      </c>
      <c r="H34" s="41">
        <f t="shared" si="5"/>
        <v>840.96930089786497</v>
      </c>
      <c r="I34" s="41">
        <f>SUM($F$16:F34)+SUM($H$16:H34)+SUM($G$16:G34)</f>
        <v>11985.341223125697</v>
      </c>
      <c r="J34" s="51">
        <f t="shared" si="6"/>
        <v>38</v>
      </c>
      <c r="K34" s="51">
        <f t="shared" si="7"/>
        <v>228.26309595799188</v>
      </c>
      <c r="L34" s="51">
        <f t="shared" si="8"/>
        <v>913.05238383196775</v>
      </c>
      <c r="M34" s="51">
        <f t="shared" si="9"/>
        <v>1141.3154797899597</v>
      </c>
      <c r="N34" s="51">
        <f>SUM($K$16:K34)+SUM($M$16:M34)+SUM($L$16:L34)</f>
        <v>17320.186528161699</v>
      </c>
      <c r="O34" s="51">
        <f t="shared" si="10"/>
        <v>1711.9732196849395</v>
      </c>
      <c r="P34" s="51">
        <f t="shared" si="11"/>
        <v>1283.9799147637048</v>
      </c>
      <c r="Q34" s="51">
        <f>SUM($P$16:P34)</f>
        <v>9510.0517450213301</v>
      </c>
      <c r="R34" s="51">
        <f t="shared" si="12"/>
        <v>7810.1347831403691</v>
      </c>
      <c r="S34" s="9">
        <f t="shared" si="13"/>
        <v>684.78928787397581</v>
      </c>
      <c r="T34" s="9">
        <f>$O34*T$14</f>
        <v>256.79598295274093</v>
      </c>
      <c r="U34" s="9">
        <f t="shared" si="15"/>
        <v>171.19732196849395</v>
      </c>
      <c r="W34" s="9">
        <f t="shared" si="14"/>
        <v>171.19732196849395</v>
      </c>
    </row>
    <row r="35" spans="1:25" s="9" customFormat="1" x14ac:dyDescent="0.15">
      <c r="A35" s="9">
        <v>20</v>
      </c>
      <c r="B35" s="40">
        <v>7.5345504773996801</v>
      </c>
      <c r="C35" s="40">
        <f>SUM($B$16:B35)</f>
        <v>51.991594686033025</v>
      </c>
      <c r="D35" s="9">
        <f t="shared" si="1"/>
        <v>45.207302864398081</v>
      </c>
      <c r="E35" s="41">
        <f t="shared" si="2"/>
        <v>29.000000000000004</v>
      </c>
      <c r="F35" s="41">
        <f t="shared" si="3"/>
        <v>262.20235661350881</v>
      </c>
      <c r="G35" s="41">
        <f t="shared" si="4"/>
        <v>1048.8094264540357</v>
      </c>
      <c r="H35" s="41">
        <f t="shared" si="5"/>
        <v>1311.0117830675445</v>
      </c>
      <c r="I35" s="41">
        <f>SUM($F$16:F35)+SUM($H$16:H35)+SUM($G$16:G35)</f>
        <v>14607.364789260786</v>
      </c>
      <c r="J35" s="51">
        <f t="shared" si="6"/>
        <v>39</v>
      </c>
      <c r="K35" s="51">
        <f t="shared" si="7"/>
        <v>352.61696234230493</v>
      </c>
      <c r="L35" s="51">
        <f t="shared" si="8"/>
        <v>1410.4678493692202</v>
      </c>
      <c r="M35" s="51">
        <f t="shared" si="9"/>
        <v>1763.0848117115252</v>
      </c>
      <c r="N35" s="51">
        <f>SUM($K$16:K35)+SUM($M$16:M35)+SUM($L$16:L35)</f>
        <v>20846.35615158475</v>
      </c>
      <c r="O35" s="51">
        <f t="shared" si="10"/>
        <v>2644.6272175672875</v>
      </c>
      <c r="P35" s="51">
        <f t="shared" si="11"/>
        <v>2644.6272175672871</v>
      </c>
      <c r="Q35" s="51">
        <f>SUM($P$16:P35)</f>
        <v>12154.678962588618</v>
      </c>
      <c r="R35" s="51">
        <f t="shared" si="12"/>
        <v>8691.6771889961328</v>
      </c>
      <c r="S35" s="9">
        <f t="shared" si="13"/>
        <v>1057.850887026915</v>
      </c>
      <c r="T35" s="9">
        <f>$O35*T$14</f>
        <v>396.69408263509314</v>
      </c>
      <c r="U35" s="9">
        <f t="shared" si="15"/>
        <v>264.46272175672874</v>
      </c>
      <c r="V35" s="9">
        <f t="shared" ref="V35:V66" si="16">$O35*V$14</f>
        <v>132.23136087836437</v>
      </c>
      <c r="W35" s="9">
        <f t="shared" si="14"/>
        <v>264.46272175672874</v>
      </c>
      <c r="X35" s="9">
        <f>O35*$X$14</f>
        <v>264.46272175672874</v>
      </c>
      <c r="Y35" s="9">
        <f>O35*$Y$14</f>
        <v>264.46272175672874</v>
      </c>
    </row>
    <row r="36" spans="1:25" s="9" customFormat="1" x14ac:dyDescent="0.15">
      <c r="A36" s="9">
        <v>21</v>
      </c>
      <c r="B36" s="40">
        <v>8.1470646749266944</v>
      </c>
      <c r="C36" s="40">
        <f>SUM($B$16:B36)</f>
        <v>60.138659360959721</v>
      </c>
      <c r="D36" s="9">
        <f t="shared" si="1"/>
        <v>48.882388049560163</v>
      </c>
      <c r="E36" s="41">
        <f t="shared" si="2"/>
        <v>30</v>
      </c>
      <c r="F36" s="41">
        <f t="shared" si="3"/>
        <v>293.29432829736089</v>
      </c>
      <c r="G36" s="41">
        <f t="shared" si="4"/>
        <v>1173.177313189444</v>
      </c>
      <c r="H36" s="41">
        <f t="shared" si="5"/>
        <v>1466.4716414868049</v>
      </c>
      <c r="I36" s="41">
        <f>SUM($F$16:F36)+SUM($H$16:H36)+SUM($G$16:G36)</f>
        <v>17540.308072234395</v>
      </c>
      <c r="J36" s="51">
        <f t="shared" si="6"/>
        <v>40</v>
      </c>
      <c r="K36" s="51">
        <f t="shared" si="7"/>
        <v>391.05910439648125</v>
      </c>
      <c r="L36" s="51">
        <f t="shared" si="8"/>
        <v>1564.2364175859254</v>
      </c>
      <c r="M36" s="51">
        <f t="shared" si="9"/>
        <v>1955.2955219824066</v>
      </c>
      <c r="N36" s="51">
        <f>SUM($K$16:K36)+SUM($M$16:M36)+SUM($L$16:L36)</f>
        <v>24756.947195549565</v>
      </c>
      <c r="O36" s="51">
        <f t="shared" si="10"/>
        <v>2932.9432829736097</v>
      </c>
      <c r="P36" s="51">
        <f t="shared" si="11"/>
        <v>2932.9432829736102</v>
      </c>
      <c r="Q36" s="51">
        <f>SUM($P$16:P36)</f>
        <v>15087.622245562228</v>
      </c>
      <c r="R36" s="51">
        <f t="shared" si="12"/>
        <v>9669.3249499873364</v>
      </c>
      <c r="S36" s="9">
        <f t="shared" si="13"/>
        <v>1173.177313189444</v>
      </c>
      <c r="T36" s="9">
        <f>$O36*T$14</f>
        <v>439.94149244604142</v>
      </c>
      <c r="U36" s="9">
        <f t="shared" si="15"/>
        <v>293.29432829736101</v>
      </c>
      <c r="V36" s="9">
        <f t="shared" si="16"/>
        <v>146.6471641486805</v>
      </c>
      <c r="W36" s="9">
        <f t="shared" si="14"/>
        <v>293.29432829736101</v>
      </c>
      <c r="X36" s="9">
        <f t="shared" ref="X36:X99" si="17">O36*$X$14</f>
        <v>293.29432829736101</v>
      </c>
      <c r="Y36" s="9">
        <f t="shared" ref="Y36:Y99" si="18">O36*$Y$14</f>
        <v>293.29432829736101</v>
      </c>
    </row>
    <row r="37" spans="1:25" s="9" customFormat="1" x14ac:dyDescent="0.15">
      <c r="A37" s="9">
        <v>22</v>
      </c>
      <c r="B37" s="40">
        <v>9.0491543787430615</v>
      </c>
      <c r="C37" s="40">
        <f>SUM($B$16:B37)</f>
        <v>69.18781373970279</v>
      </c>
      <c r="D37" s="9">
        <f t="shared" si="1"/>
        <v>54.294926272458369</v>
      </c>
      <c r="E37" s="41">
        <f t="shared" si="2"/>
        <v>31</v>
      </c>
      <c r="F37" s="41">
        <f t="shared" si="3"/>
        <v>336.62854288924183</v>
      </c>
      <c r="G37" s="41">
        <f t="shared" si="4"/>
        <v>1346.5141715569678</v>
      </c>
      <c r="H37" s="41">
        <f t="shared" si="5"/>
        <v>1683.1427144462095</v>
      </c>
      <c r="I37" s="41">
        <f>SUM($F$16:F37)+SUM($H$16:H37)+SUM($G$16:G37)</f>
        <v>20906.593501126816</v>
      </c>
      <c r="J37" s="51">
        <f t="shared" si="6"/>
        <v>41</v>
      </c>
      <c r="K37" s="51">
        <f t="shared" si="7"/>
        <v>445.21839543415854</v>
      </c>
      <c r="L37" s="51">
        <f t="shared" si="8"/>
        <v>1780.8735817366346</v>
      </c>
      <c r="M37" s="51">
        <f t="shared" si="9"/>
        <v>2226.0919771707931</v>
      </c>
      <c r="N37" s="51">
        <f>SUM($K$16:K37)+SUM($M$16:M37)+SUM($L$16:L37)</f>
        <v>29209.131149891153</v>
      </c>
      <c r="O37" s="51">
        <f t="shared" si="10"/>
        <v>3339.1379657561897</v>
      </c>
      <c r="P37" s="51">
        <f t="shared" si="11"/>
        <v>3339.1379657561902</v>
      </c>
      <c r="Q37" s="51">
        <f>SUM($P$16:P37)</f>
        <v>18426.760211318418</v>
      </c>
      <c r="R37" s="51">
        <f t="shared" si="12"/>
        <v>10782.370938572734</v>
      </c>
      <c r="S37" s="9">
        <f t="shared" si="13"/>
        <v>1335.6551863024761</v>
      </c>
      <c r="T37" s="9">
        <f>$O37*T$14</f>
        <v>500.87069486342841</v>
      </c>
      <c r="U37" s="9">
        <f t="shared" si="15"/>
        <v>333.91379657561902</v>
      </c>
      <c r="V37" s="9">
        <f t="shared" si="16"/>
        <v>166.95689828780951</v>
      </c>
      <c r="W37" s="9">
        <f t="shared" si="14"/>
        <v>333.91379657561902</v>
      </c>
      <c r="X37" s="9">
        <f t="shared" si="17"/>
        <v>333.91379657561902</v>
      </c>
      <c r="Y37" s="9">
        <f t="shared" si="18"/>
        <v>333.91379657561902</v>
      </c>
    </row>
    <row r="38" spans="1:25" s="9" customFormat="1" x14ac:dyDescent="0.15">
      <c r="A38" s="9">
        <v>23</v>
      </c>
      <c r="B38" s="40">
        <v>9.8166641631604588</v>
      </c>
      <c r="C38" s="40">
        <f>SUM($B$16:B38)</f>
        <v>79.004477902863243</v>
      </c>
      <c r="D38" s="9">
        <f t="shared" si="1"/>
        <v>58.899984978962749</v>
      </c>
      <c r="E38" s="41">
        <f t="shared" si="2"/>
        <v>32</v>
      </c>
      <c r="F38" s="41">
        <f t="shared" si="3"/>
        <v>376.95990386536153</v>
      </c>
      <c r="G38" s="41">
        <f t="shared" si="4"/>
        <v>1507.8396154614466</v>
      </c>
      <c r="H38" s="41">
        <f t="shared" si="5"/>
        <v>1884.799519326808</v>
      </c>
      <c r="I38" s="41">
        <f>SUM($F$16:F38)+SUM($H$16:H38)+SUM($G$16:G38)</f>
        <v>24676.19253978043</v>
      </c>
      <c r="J38" s="51">
        <f t="shared" si="6"/>
        <v>42</v>
      </c>
      <c r="K38" s="51">
        <f t="shared" si="7"/>
        <v>494.75987382328702</v>
      </c>
      <c r="L38" s="51">
        <f t="shared" si="8"/>
        <v>1979.0394952931485</v>
      </c>
      <c r="M38" s="51">
        <f t="shared" si="9"/>
        <v>2473.7993691164356</v>
      </c>
      <c r="N38" s="51">
        <f>SUM($K$16:K38)+SUM($M$16:M38)+SUM($L$16:L38)</f>
        <v>34156.729888124028</v>
      </c>
      <c r="O38" s="51">
        <f t="shared" si="10"/>
        <v>3710.6990536746534</v>
      </c>
      <c r="P38" s="51">
        <f t="shared" si="11"/>
        <v>3710.699053674653</v>
      </c>
      <c r="Q38" s="51">
        <f>SUM($P$16:P38)</f>
        <v>22137.459264993071</v>
      </c>
      <c r="R38" s="51">
        <f t="shared" si="12"/>
        <v>12019.270623130957</v>
      </c>
      <c r="S38" s="9">
        <f t="shared" si="13"/>
        <v>1484.2796214698615</v>
      </c>
      <c r="T38" s="9">
        <f>$O38*T$14</f>
        <v>556.60485805119799</v>
      </c>
      <c r="U38" s="9">
        <f t="shared" si="15"/>
        <v>371.06990536746537</v>
      </c>
      <c r="V38" s="9">
        <f t="shared" si="16"/>
        <v>185.53495268373268</v>
      </c>
      <c r="W38" s="9">
        <f t="shared" si="14"/>
        <v>371.06990536746537</v>
      </c>
      <c r="X38" s="9">
        <f t="shared" si="17"/>
        <v>371.06990536746537</v>
      </c>
      <c r="Y38" s="9">
        <f t="shared" si="18"/>
        <v>371.06990536746537</v>
      </c>
    </row>
    <row r="39" spans="1:25" s="9" customFormat="1" x14ac:dyDescent="0.15">
      <c r="A39" s="9">
        <v>24</v>
      </c>
      <c r="B39" s="40">
        <v>11.00424647072785</v>
      </c>
      <c r="C39" s="40">
        <f>SUM($B$16:B39)</f>
        <v>90.008724373591093</v>
      </c>
      <c r="D39" s="9">
        <f t="shared" si="1"/>
        <v>66.025478824367099</v>
      </c>
      <c r="E39" s="41">
        <f t="shared" si="2"/>
        <v>33</v>
      </c>
      <c r="F39" s="41">
        <f t="shared" si="3"/>
        <v>435.76816024082274</v>
      </c>
      <c r="G39" s="41">
        <f t="shared" si="4"/>
        <v>1743.0726409632914</v>
      </c>
      <c r="H39" s="41">
        <f t="shared" si="5"/>
        <v>2178.8408012041141</v>
      </c>
      <c r="I39" s="41">
        <f>SUM($F$16:F39)+SUM($H$16:H39)+SUM($G$16:G39)</f>
        <v>29033.874142188659</v>
      </c>
      <c r="J39" s="51">
        <f t="shared" si="6"/>
        <v>43.000000000000007</v>
      </c>
      <c r="K39" s="51">
        <f t="shared" si="7"/>
        <v>567.81911788955699</v>
      </c>
      <c r="L39" s="51">
        <f t="shared" si="8"/>
        <v>2271.2764715582284</v>
      </c>
      <c r="M39" s="51">
        <f t="shared" si="9"/>
        <v>2839.0955894477856</v>
      </c>
      <c r="N39" s="51">
        <f>SUM($K$16:K39)+SUM($M$16:M39)+SUM($L$16:L39)</f>
        <v>39834.92106701959</v>
      </c>
      <c r="O39" s="51">
        <f t="shared" si="10"/>
        <v>4258.6433841716789</v>
      </c>
      <c r="P39" s="51">
        <f t="shared" si="11"/>
        <v>4258.6433841716789</v>
      </c>
      <c r="Q39" s="51">
        <f>SUM($P$16:P39)</f>
        <v>26396.10264916475</v>
      </c>
      <c r="R39" s="51">
        <f t="shared" si="12"/>
        <v>13438.81841785484</v>
      </c>
      <c r="S39" s="9">
        <f t="shared" si="13"/>
        <v>1703.4573536686717</v>
      </c>
      <c r="T39" s="9">
        <f>$O39*T$14</f>
        <v>638.79650762575181</v>
      </c>
      <c r="U39" s="9">
        <f t="shared" si="15"/>
        <v>425.86433841716791</v>
      </c>
      <c r="V39" s="9">
        <f t="shared" si="16"/>
        <v>212.93216920858396</v>
      </c>
      <c r="W39" s="9">
        <f t="shared" si="14"/>
        <v>425.86433841716791</v>
      </c>
      <c r="X39" s="9">
        <f t="shared" si="17"/>
        <v>425.86433841716791</v>
      </c>
      <c r="Y39" s="9">
        <f t="shared" si="18"/>
        <v>425.86433841716791</v>
      </c>
    </row>
    <row r="40" spans="1:25" s="9" customFormat="1" x14ac:dyDescent="0.15">
      <c r="A40" s="9">
        <v>25</v>
      </c>
      <c r="B40" s="40">
        <v>11.874752301615976</v>
      </c>
      <c r="C40" s="40">
        <f>SUM($B$16:B40)</f>
        <v>101.88347667520706</v>
      </c>
      <c r="D40" s="9">
        <f t="shared" si="1"/>
        <v>71.248513809695851</v>
      </c>
      <c r="E40" s="41">
        <f t="shared" si="2"/>
        <v>34</v>
      </c>
      <c r="F40" s="41">
        <f t="shared" si="3"/>
        <v>484.48989390593169</v>
      </c>
      <c r="G40" s="41">
        <f t="shared" si="4"/>
        <v>1937.9595756237272</v>
      </c>
      <c r="H40" s="41">
        <f t="shared" si="5"/>
        <v>2422.4494695296589</v>
      </c>
      <c r="I40" s="41">
        <f>SUM($F$16:F40)+SUM($H$16:H40)+SUM($G$16:G40)</f>
        <v>33878.773081247979</v>
      </c>
      <c r="J40" s="51">
        <f t="shared" si="6"/>
        <v>44</v>
      </c>
      <c r="K40" s="51">
        <f t="shared" si="7"/>
        <v>626.9869215253234</v>
      </c>
      <c r="L40" s="51">
        <f t="shared" si="8"/>
        <v>2507.947686101294</v>
      </c>
      <c r="M40" s="51">
        <f t="shared" si="9"/>
        <v>3134.9346076266174</v>
      </c>
      <c r="N40" s="51">
        <f>SUM($K$16:K40)+SUM($M$16:M40)+SUM($L$16:L40)</f>
        <v>46104.790282272836</v>
      </c>
      <c r="O40" s="51">
        <f t="shared" si="10"/>
        <v>4702.4019114399262</v>
      </c>
      <c r="P40" s="51">
        <f t="shared" si="11"/>
        <v>4702.4019114399271</v>
      </c>
      <c r="Q40" s="51">
        <f>SUM($P$16:P40)</f>
        <v>31098.504560604677</v>
      </c>
      <c r="R40" s="51">
        <f t="shared" si="12"/>
        <v>15006.285721668159</v>
      </c>
      <c r="S40" s="9">
        <f t="shared" si="13"/>
        <v>1880.9607645759706</v>
      </c>
      <c r="T40" s="9">
        <f>$O40*T$14</f>
        <v>705.36028671598888</v>
      </c>
      <c r="U40" s="9">
        <f t="shared" si="15"/>
        <v>470.24019114399266</v>
      </c>
      <c r="V40" s="9">
        <f t="shared" si="16"/>
        <v>235.12009557199633</v>
      </c>
      <c r="W40" s="9">
        <f t="shared" si="14"/>
        <v>470.24019114399266</v>
      </c>
      <c r="X40" s="9">
        <f t="shared" si="17"/>
        <v>470.24019114399266</v>
      </c>
      <c r="Y40" s="9">
        <f t="shared" si="18"/>
        <v>470.24019114399266</v>
      </c>
    </row>
    <row r="41" spans="1:25" s="9" customFormat="1" x14ac:dyDescent="0.15">
      <c r="A41" s="9">
        <v>26</v>
      </c>
      <c r="B41" s="40">
        <v>12.814120676034536</v>
      </c>
      <c r="C41" s="40">
        <f>SUM($B$16:B41)</f>
        <v>114.6975973512416</v>
      </c>
      <c r="D41" s="9">
        <f t="shared" si="1"/>
        <v>76.884724056207219</v>
      </c>
      <c r="E41" s="41">
        <f t="shared" si="2"/>
        <v>35</v>
      </c>
      <c r="F41" s="41">
        <f t="shared" si="3"/>
        <v>538.1930683934504</v>
      </c>
      <c r="G41" s="41">
        <f t="shared" si="4"/>
        <v>2152.7722735738021</v>
      </c>
      <c r="H41" s="41">
        <f t="shared" si="5"/>
        <v>2690.9653419672522</v>
      </c>
      <c r="I41" s="41">
        <f>SUM($F$16:F41)+SUM($H$16:H41)+SUM($G$16:G41)</f>
        <v>39260.703765182479</v>
      </c>
      <c r="J41" s="51">
        <f t="shared" si="6"/>
        <v>45</v>
      </c>
      <c r="K41" s="51">
        <f t="shared" si="7"/>
        <v>691.96251650586487</v>
      </c>
      <c r="L41" s="51">
        <f t="shared" si="8"/>
        <v>2767.8500660234604</v>
      </c>
      <c r="M41" s="51">
        <f t="shared" si="9"/>
        <v>3459.8125825293255</v>
      </c>
      <c r="N41" s="51">
        <f>SUM($K$16:K41)+SUM($M$16:M41)+SUM($L$16:L41)</f>
        <v>53024.415447331485</v>
      </c>
      <c r="O41" s="51">
        <f t="shared" si="10"/>
        <v>5189.7188737939887</v>
      </c>
      <c r="P41" s="51">
        <f t="shared" si="11"/>
        <v>5189.7188737939896</v>
      </c>
      <c r="Q41" s="51">
        <f>SUM($P$16:P41)</f>
        <v>36288.223434398664</v>
      </c>
      <c r="R41" s="51">
        <f t="shared" si="12"/>
        <v>16736.192012932821</v>
      </c>
      <c r="S41" s="9">
        <f t="shared" si="13"/>
        <v>2075.8875495175957</v>
      </c>
      <c r="T41" s="9">
        <f>$O41*T$14</f>
        <v>778.45783106909823</v>
      </c>
      <c r="U41" s="9">
        <f t="shared" si="15"/>
        <v>518.97188737939894</v>
      </c>
      <c r="V41" s="9">
        <f t="shared" si="16"/>
        <v>259.48594368969947</v>
      </c>
      <c r="W41" s="9">
        <f t="shared" si="14"/>
        <v>518.97188737939894</v>
      </c>
      <c r="X41" s="9">
        <f t="shared" si="17"/>
        <v>518.97188737939894</v>
      </c>
      <c r="Y41" s="9">
        <f t="shared" si="18"/>
        <v>518.97188737939894</v>
      </c>
    </row>
    <row r="42" spans="1:25" s="9" customFormat="1" x14ac:dyDescent="0.15">
      <c r="A42" s="9">
        <v>27</v>
      </c>
      <c r="B42" s="40">
        <v>13.311314203475328</v>
      </c>
      <c r="C42" s="40">
        <f>SUM($B$16:B42)</f>
        <v>128.00891155471692</v>
      </c>
      <c r="D42" s="9">
        <f t="shared" si="1"/>
        <v>79.867885220851974</v>
      </c>
      <c r="E42" s="41">
        <f t="shared" si="2"/>
        <v>36</v>
      </c>
      <c r="F42" s="41">
        <f t="shared" si="3"/>
        <v>575.04877359013415</v>
      </c>
      <c r="G42" s="41">
        <f t="shared" si="4"/>
        <v>2300.195094360537</v>
      </c>
      <c r="H42" s="41">
        <f t="shared" si="5"/>
        <v>2875.2438679506713</v>
      </c>
      <c r="I42" s="41">
        <f>SUM($F$16:F42)+SUM($H$16:H42)+SUM($G$16:G42)</f>
        <v>45011.191501083827</v>
      </c>
      <c r="J42" s="51">
        <f t="shared" si="6"/>
        <v>46</v>
      </c>
      <c r="K42" s="51">
        <f t="shared" si="7"/>
        <v>734.78454403183798</v>
      </c>
      <c r="L42" s="51">
        <f t="shared" si="8"/>
        <v>2939.1381761273528</v>
      </c>
      <c r="M42" s="51">
        <f t="shared" si="9"/>
        <v>3673.9227201591907</v>
      </c>
      <c r="N42" s="51">
        <f>SUM($K$16:K42)+SUM($M$16:M42)+SUM($L$16:L42)</f>
        <v>60372.260887649863</v>
      </c>
      <c r="O42" s="51">
        <f t="shared" si="10"/>
        <v>5510.8840802387867</v>
      </c>
      <c r="P42" s="51">
        <f t="shared" si="11"/>
        <v>5510.8840802387867</v>
      </c>
      <c r="Q42" s="51">
        <f>SUM($P$16:P42)</f>
        <v>41799.10751463745</v>
      </c>
      <c r="R42" s="51">
        <f t="shared" si="12"/>
        <v>18573.153373012414</v>
      </c>
      <c r="S42" s="9">
        <f t="shared" si="13"/>
        <v>2204.353632095515</v>
      </c>
      <c r="T42" s="9">
        <f>$O42*T$14</f>
        <v>826.63261203581794</v>
      </c>
      <c r="U42" s="9">
        <f t="shared" si="15"/>
        <v>551.08840802387874</v>
      </c>
      <c r="V42" s="9">
        <f t="shared" si="16"/>
        <v>275.54420401193937</v>
      </c>
      <c r="W42" s="9">
        <f t="shared" si="14"/>
        <v>551.08840802387874</v>
      </c>
      <c r="X42" s="9">
        <f t="shared" si="17"/>
        <v>551.08840802387874</v>
      </c>
      <c r="Y42" s="9">
        <f t="shared" si="18"/>
        <v>551.08840802387874</v>
      </c>
    </row>
    <row r="43" spans="1:25" s="9" customFormat="1" x14ac:dyDescent="0.15">
      <c r="A43" s="9">
        <v>28</v>
      </c>
      <c r="B43" s="40">
        <v>13.827799058817471</v>
      </c>
      <c r="C43" s="40">
        <f>SUM($B$16:B43)</f>
        <v>141.83671061353439</v>
      </c>
      <c r="D43" s="9">
        <f t="shared" si="1"/>
        <v>82.966794352904827</v>
      </c>
      <c r="E43" s="41">
        <f t="shared" si="2"/>
        <v>37</v>
      </c>
      <c r="F43" s="41">
        <f t="shared" si="3"/>
        <v>613.95427821149553</v>
      </c>
      <c r="G43" s="41">
        <f t="shared" si="4"/>
        <v>2455.817112845983</v>
      </c>
      <c r="H43" s="41">
        <f t="shared" si="5"/>
        <v>3069.7713910574785</v>
      </c>
      <c r="I43" s="41">
        <f>SUM($F$16:F43)+SUM($H$16:H43)+SUM($G$16:G43)</f>
        <v>51150.734283198777</v>
      </c>
      <c r="J43" s="51">
        <f t="shared" si="6"/>
        <v>47</v>
      </c>
      <c r="K43" s="51">
        <f t="shared" si="7"/>
        <v>779.88786691730525</v>
      </c>
      <c r="L43" s="51">
        <f t="shared" si="8"/>
        <v>3119.5514676692219</v>
      </c>
      <c r="M43" s="51">
        <f t="shared" si="9"/>
        <v>3899.4393345865274</v>
      </c>
      <c r="N43" s="51">
        <f>SUM($K$16:K43)+SUM($M$16:M43)+SUM($L$16:L43)</f>
        <v>68171.13955682292</v>
      </c>
      <c r="O43" s="51">
        <f t="shared" si="10"/>
        <v>5849.1590018797906</v>
      </c>
      <c r="P43" s="51">
        <f t="shared" si="11"/>
        <v>5849.1590018797906</v>
      </c>
      <c r="Q43" s="51">
        <f>SUM($P$16:P43)</f>
        <v>47648.266516517237</v>
      </c>
      <c r="R43" s="51">
        <f t="shared" si="12"/>
        <v>20522.873040305683</v>
      </c>
      <c r="S43" s="9">
        <f t="shared" si="13"/>
        <v>2339.6636007519164</v>
      </c>
      <c r="T43" s="9">
        <f>$O43*T$14</f>
        <v>877.37385028196854</v>
      </c>
      <c r="U43" s="9">
        <f t="shared" si="15"/>
        <v>584.9159001879791</v>
      </c>
      <c r="V43" s="9">
        <f t="shared" si="16"/>
        <v>292.45795009398955</v>
      </c>
      <c r="W43" s="9">
        <f t="shared" si="14"/>
        <v>584.9159001879791</v>
      </c>
      <c r="X43" s="9">
        <f t="shared" si="17"/>
        <v>584.9159001879791</v>
      </c>
      <c r="Y43" s="9">
        <f t="shared" si="18"/>
        <v>584.9159001879791</v>
      </c>
    </row>
    <row r="44" spans="1:25" s="9" customFormat="1" x14ac:dyDescent="0.15">
      <c r="A44" s="9">
        <v>29</v>
      </c>
      <c r="B44" s="40">
        <v>14.364323754082266</v>
      </c>
      <c r="C44" s="40">
        <f>SUM($B$16:B44)</f>
        <v>156.20103436761667</v>
      </c>
      <c r="D44" s="9">
        <f t="shared" si="1"/>
        <v>86.185942524493598</v>
      </c>
      <c r="E44" s="41">
        <f t="shared" si="2"/>
        <v>38</v>
      </c>
      <c r="F44" s="41">
        <f t="shared" si="3"/>
        <v>655.01316318615125</v>
      </c>
      <c r="G44" s="41">
        <f t="shared" si="4"/>
        <v>2620.0526527446054</v>
      </c>
      <c r="H44" s="41">
        <f t="shared" si="5"/>
        <v>3275.0658159307568</v>
      </c>
      <c r="I44" s="41">
        <f>SUM($F$16:F44)+SUM($H$16:H44)+SUM($G$16:G44)</f>
        <v>57700.865915060291</v>
      </c>
      <c r="J44" s="51">
        <f t="shared" si="6"/>
        <v>48.000000000000007</v>
      </c>
      <c r="K44" s="51">
        <f t="shared" si="7"/>
        <v>827.38504823513847</v>
      </c>
      <c r="L44" s="51">
        <f t="shared" si="8"/>
        <v>3309.5401929405548</v>
      </c>
      <c r="M44" s="51">
        <f t="shared" si="9"/>
        <v>4136.9252411756934</v>
      </c>
      <c r="N44" s="51">
        <f>SUM($K$16:K44)+SUM($M$16:M44)+SUM($L$16:L44)</f>
        <v>76444.990039174299</v>
      </c>
      <c r="O44" s="51">
        <f t="shared" si="10"/>
        <v>6205.3878617635401</v>
      </c>
      <c r="P44" s="51">
        <f t="shared" si="11"/>
        <v>6205.3878617635391</v>
      </c>
      <c r="Q44" s="51">
        <f>SUM($P$16:P44)</f>
        <v>53853.654378280778</v>
      </c>
      <c r="R44" s="51">
        <f t="shared" si="12"/>
        <v>22591.335660893521</v>
      </c>
      <c r="S44" s="9">
        <f t="shared" si="13"/>
        <v>2482.1551447054162</v>
      </c>
      <c r="T44" s="9">
        <f>$O44*T$14</f>
        <v>930.80817926453096</v>
      </c>
      <c r="U44" s="9">
        <f t="shared" si="15"/>
        <v>620.53878617635405</v>
      </c>
      <c r="V44" s="9">
        <f t="shared" si="16"/>
        <v>310.26939308817703</v>
      </c>
      <c r="W44" s="9">
        <f t="shared" si="14"/>
        <v>620.53878617635405</v>
      </c>
      <c r="X44" s="9">
        <f t="shared" si="17"/>
        <v>620.53878617635405</v>
      </c>
      <c r="Y44" s="9">
        <f t="shared" si="18"/>
        <v>620.53878617635405</v>
      </c>
    </row>
    <row r="45" spans="1:25" s="9" customFormat="1" x14ac:dyDescent="0.15">
      <c r="A45" s="9">
        <v>30</v>
      </c>
      <c r="B45" s="40">
        <v>18.654307465333069</v>
      </c>
      <c r="C45" s="40">
        <f>SUM($B$16:B45)</f>
        <v>174.85534183294973</v>
      </c>
      <c r="D45" s="9">
        <f t="shared" si="1"/>
        <v>111.92584479199841</v>
      </c>
      <c r="E45" s="41">
        <f t="shared" si="2"/>
        <v>39</v>
      </c>
      <c r="F45" s="41">
        <f t="shared" si="3"/>
        <v>873.02158937758736</v>
      </c>
      <c r="G45" s="41">
        <f t="shared" si="4"/>
        <v>3492.0863575103504</v>
      </c>
      <c r="H45" s="41">
        <f t="shared" si="5"/>
        <v>4365.1079468879379</v>
      </c>
      <c r="I45" s="41">
        <f>SUM($F$16:F45)+SUM($H$16:H45)+SUM($G$16:G45)</f>
        <v>66431.08180883617</v>
      </c>
      <c r="J45" s="51">
        <f t="shared" si="6"/>
        <v>49</v>
      </c>
      <c r="K45" s="51">
        <f t="shared" si="7"/>
        <v>1096.8732789615842</v>
      </c>
      <c r="L45" s="51">
        <f t="shared" si="8"/>
        <v>4387.4931158463378</v>
      </c>
      <c r="M45" s="51">
        <f t="shared" si="9"/>
        <v>5484.366394807922</v>
      </c>
      <c r="N45" s="51">
        <f>SUM($K$16:K45)+SUM($M$16:M45)+SUM($L$16:L45)</f>
        <v>87413.722828790138</v>
      </c>
      <c r="O45" s="51">
        <f t="shared" si="10"/>
        <v>8226.5495922118826</v>
      </c>
      <c r="P45" s="51">
        <f t="shared" si="11"/>
        <v>8226.5495922118844</v>
      </c>
      <c r="Q45" s="51">
        <f>SUM($P$16:P45)</f>
        <v>62080.203970492665</v>
      </c>
      <c r="R45" s="51">
        <f t="shared" si="12"/>
        <v>25333.518858297473</v>
      </c>
      <c r="S45" s="9">
        <f t="shared" si="13"/>
        <v>3290.6198368847531</v>
      </c>
      <c r="T45" s="9">
        <f>$O45*T$14</f>
        <v>1233.9824388317822</v>
      </c>
      <c r="U45" s="9">
        <f t="shared" si="15"/>
        <v>822.65495922118828</v>
      </c>
      <c r="V45" s="9">
        <f t="shared" si="16"/>
        <v>411.32747961059414</v>
      </c>
      <c r="W45" s="9">
        <f t="shared" si="14"/>
        <v>822.65495922118828</v>
      </c>
      <c r="X45" s="9">
        <f t="shared" si="17"/>
        <v>822.65495922118828</v>
      </c>
      <c r="Y45" s="9">
        <f t="shared" si="18"/>
        <v>822.65495922118828</v>
      </c>
    </row>
    <row r="46" spans="1:25" s="9" customFormat="1" x14ac:dyDescent="0.15">
      <c r="A46" s="9">
        <v>31</v>
      </c>
      <c r="B46" s="40">
        <v>25.198997601532621</v>
      </c>
      <c r="C46" s="40">
        <f>SUM($B$16:B46)</f>
        <v>200.05433943448236</v>
      </c>
      <c r="D46" s="9">
        <f t="shared" si="1"/>
        <v>151.19398560919572</v>
      </c>
      <c r="E46" s="41">
        <f t="shared" si="2"/>
        <v>40</v>
      </c>
      <c r="F46" s="41">
        <f t="shared" si="3"/>
        <v>1209.5518848735655</v>
      </c>
      <c r="G46" s="41">
        <f t="shared" si="4"/>
        <v>4838.2075394942631</v>
      </c>
      <c r="H46" s="41">
        <f t="shared" si="5"/>
        <v>6047.7594243678286</v>
      </c>
      <c r="I46" s="41">
        <f>SUM($F$16:F46)+SUM($H$16:H46)+SUM($G$16:G46)</f>
        <v>78526.600657571835</v>
      </c>
      <c r="J46" s="51">
        <f t="shared" si="6"/>
        <v>50</v>
      </c>
      <c r="K46" s="51">
        <f t="shared" si="7"/>
        <v>1511.9398560919569</v>
      </c>
      <c r="L46" s="51">
        <f t="shared" si="8"/>
        <v>6047.7594243678286</v>
      </c>
      <c r="M46" s="51">
        <f t="shared" si="9"/>
        <v>7559.6992804597858</v>
      </c>
      <c r="N46" s="51">
        <f>SUM($K$16:K46)+SUM($M$16:M46)+SUM($L$16:L46)</f>
        <v>102533.12138970972</v>
      </c>
      <c r="O46" s="51">
        <f t="shared" si="10"/>
        <v>11339.548920689678</v>
      </c>
      <c r="P46" s="51">
        <f t="shared" si="11"/>
        <v>11339.54892068968</v>
      </c>
      <c r="Q46" s="51">
        <f>SUM($P$16:P46)</f>
        <v>73419.752891182347</v>
      </c>
      <c r="R46" s="51">
        <f t="shared" si="12"/>
        <v>29113.368498527372</v>
      </c>
      <c r="S46" s="9">
        <f t="shared" si="13"/>
        <v>4535.8195682758715</v>
      </c>
      <c r="T46" s="9">
        <f>$O46*T$14</f>
        <v>1700.9323381034517</v>
      </c>
      <c r="U46" s="9">
        <f t="shared" si="15"/>
        <v>1133.9548920689679</v>
      </c>
      <c r="V46" s="9">
        <f t="shared" si="16"/>
        <v>566.97744603448393</v>
      </c>
      <c r="W46" s="9">
        <f t="shared" si="14"/>
        <v>1133.9548920689679</v>
      </c>
      <c r="X46" s="9">
        <f t="shared" si="17"/>
        <v>1133.9548920689679</v>
      </c>
      <c r="Y46" s="9">
        <f t="shared" si="18"/>
        <v>1133.9548920689679</v>
      </c>
    </row>
    <row r="47" spans="1:25" s="9" customFormat="1" x14ac:dyDescent="0.15">
      <c r="A47" s="9">
        <v>32</v>
      </c>
      <c r="B47" s="40">
        <v>33.818448474532822</v>
      </c>
      <c r="C47" s="40">
        <f>SUM($B$16:B47)</f>
        <v>233.87278790901519</v>
      </c>
      <c r="D47" s="9">
        <f t="shared" si="1"/>
        <v>202.91069084719692</v>
      </c>
      <c r="E47" s="41">
        <f t="shared" si="2"/>
        <v>41</v>
      </c>
      <c r="F47" s="41">
        <f t="shared" si="3"/>
        <v>1663.8676649470144</v>
      </c>
      <c r="G47" s="41">
        <f t="shared" si="4"/>
        <v>6655.4706597880595</v>
      </c>
      <c r="H47" s="41">
        <f t="shared" si="5"/>
        <v>8319.3383247350739</v>
      </c>
      <c r="I47" s="41">
        <f>SUM($F$16:F47)+SUM($H$16:H47)+SUM($G$16:G47)</f>
        <v>95165.277307041979</v>
      </c>
      <c r="J47" s="51">
        <f t="shared" si="6"/>
        <v>51</v>
      </c>
      <c r="K47" s="51">
        <f t="shared" si="7"/>
        <v>2069.6890466414084</v>
      </c>
      <c r="L47" s="51">
        <f t="shared" si="8"/>
        <v>8278.7561865656353</v>
      </c>
      <c r="M47" s="51">
        <f t="shared" si="9"/>
        <v>10348.445233207043</v>
      </c>
      <c r="N47" s="51">
        <f>SUM($K$16:K47)+SUM($M$16:M47)+SUM($L$16:L47)</f>
        <v>123230.01185612381</v>
      </c>
      <c r="O47" s="51">
        <f t="shared" si="10"/>
        <v>15522.667849810565</v>
      </c>
      <c r="P47" s="51">
        <f t="shared" si="11"/>
        <v>15522.667849810567</v>
      </c>
      <c r="Q47" s="51">
        <f>SUM($P$16:P47)</f>
        <v>88942.420740992908</v>
      </c>
      <c r="R47" s="51">
        <f t="shared" si="12"/>
        <v>34287.591115130897</v>
      </c>
      <c r="S47" s="9">
        <f t="shared" si="13"/>
        <v>6209.0671399242265</v>
      </c>
      <c r="T47" s="9">
        <f>$O47*T$14</f>
        <v>2328.4001774715848</v>
      </c>
      <c r="U47" s="9">
        <f t="shared" si="15"/>
        <v>1552.2667849810566</v>
      </c>
      <c r="V47" s="9">
        <f t="shared" si="16"/>
        <v>776.13339249052831</v>
      </c>
      <c r="W47" s="9">
        <f t="shared" si="14"/>
        <v>1552.2667849810566</v>
      </c>
      <c r="X47" s="9">
        <f t="shared" si="17"/>
        <v>1552.2667849810566</v>
      </c>
      <c r="Y47" s="9">
        <f t="shared" si="18"/>
        <v>1552.2667849810566</v>
      </c>
    </row>
    <row r="48" spans="1:25" s="9" customFormat="1" x14ac:dyDescent="0.15">
      <c r="A48" s="9">
        <v>33</v>
      </c>
      <c r="B48" s="40">
        <v>42.754009400641493</v>
      </c>
      <c r="C48" s="40">
        <f>SUM($B$16:B48)</f>
        <v>276.62679730965669</v>
      </c>
      <c r="D48" s="9">
        <f t="shared" si="1"/>
        <v>256.52405640384893</v>
      </c>
      <c r="E48" s="41">
        <f t="shared" si="2"/>
        <v>42</v>
      </c>
      <c r="F48" s="41">
        <f t="shared" si="3"/>
        <v>2154.8020737923307</v>
      </c>
      <c r="G48" s="41">
        <f t="shared" si="4"/>
        <v>8619.2082951693246</v>
      </c>
      <c r="H48" s="41">
        <f t="shared" si="5"/>
        <v>10774.010368961655</v>
      </c>
      <c r="I48" s="41">
        <f>SUM($F$16:F48)+SUM($H$16:H48)+SUM($G$16:G48)</f>
        <v>116713.29804496528</v>
      </c>
      <c r="J48" s="51">
        <f t="shared" si="6"/>
        <v>52</v>
      </c>
      <c r="K48" s="51">
        <f t="shared" si="7"/>
        <v>2667.8501866000283</v>
      </c>
      <c r="L48" s="51">
        <f t="shared" si="8"/>
        <v>10671.400746400117</v>
      </c>
      <c r="M48" s="51">
        <f t="shared" si="9"/>
        <v>13339.250933000145</v>
      </c>
      <c r="N48" s="51">
        <f>SUM($K$16:K48)+SUM($M$16:M48)+SUM($L$16:L48)</f>
        <v>149908.5137221241</v>
      </c>
      <c r="O48" s="51">
        <f t="shared" si="10"/>
        <v>20008.876399500215</v>
      </c>
      <c r="P48" s="51">
        <f t="shared" si="11"/>
        <v>20008.876399500219</v>
      </c>
      <c r="Q48" s="51">
        <f>SUM($P$16:P48)</f>
        <v>108951.29714049313</v>
      </c>
      <c r="R48" s="51">
        <f t="shared" si="12"/>
        <v>40957.216581630972</v>
      </c>
      <c r="S48" s="9">
        <f t="shared" si="13"/>
        <v>8003.5505598000864</v>
      </c>
      <c r="T48" s="9">
        <f t="shared" ref="T48:T79" si="19">$O48*T$14</f>
        <v>3001.331459925032</v>
      </c>
      <c r="U48" s="9">
        <f t="shared" si="15"/>
        <v>2000.8876399500216</v>
      </c>
      <c r="V48" s="9">
        <f t="shared" si="16"/>
        <v>1000.4438199750108</v>
      </c>
      <c r="W48" s="9">
        <f t="shared" si="14"/>
        <v>2000.8876399500216</v>
      </c>
      <c r="X48" s="9">
        <f t="shared" si="17"/>
        <v>2000.8876399500216</v>
      </c>
      <c r="Y48" s="9">
        <f t="shared" si="18"/>
        <v>2000.8876399500216</v>
      </c>
    </row>
    <row r="49" spans="1:25" s="9" customFormat="1" x14ac:dyDescent="0.15">
      <c r="A49" s="9">
        <v>34</v>
      </c>
      <c r="B49" s="40">
        <v>53.789877184292003</v>
      </c>
      <c r="C49" s="40">
        <f>SUM($B$16:B49)</f>
        <v>330.41667449394868</v>
      </c>
      <c r="D49" s="9">
        <f t="shared" si="1"/>
        <v>322.739263105752</v>
      </c>
      <c r="E49" s="41">
        <f t="shared" si="2"/>
        <v>43.000000000000007</v>
      </c>
      <c r="F49" s="41">
        <f t="shared" si="3"/>
        <v>2775.557662709467</v>
      </c>
      <c r="G49" s="41">
        <f t="shared" si="4"/>
        <v>11102.230650837872</v>
      </c>
      <c r="H49" s="41">
        <f t="shared" si="5"/>
        <v>13877.788313547338</v>
      </c>
      <c r="I49" s="41">
        <f>SUM($F$16:F49)+SUM($H$16:H49)+SUM($G$16:G49)</f>
        <v>144468.87467205996</v>
      </c>
      <c r="J49" s="51">
        <f t="shared" si="6"/>
        <v>53.000000000000007</v>
      </c>
      <c r="K49" s="51">
        <f t="shared" si="7"/>
        <v>3421.0361889209707</v>
      </c>
      <c r="L49" s="51">
        <f t="shared" si="8"/>
        <v>13684.144755683887</v>
      </c>
      <c r="M49" s="51">
        <f t="shared" si="9"/>
        <v>17105.180944604857</v>
      </c>
      <c r="N49" s="51">
        <f>SUM($K$16:K49)+SUM($M$16:M49)+SUM($L$16:L49)</f>
        <v>184118.87561133382</v>
      </c>
      <c r="O49" s="51">
        <f t="shared" si="10"/>
        <v>25657.771416907286</v>
      </c>
      <c r="P49" s="51">
        <f t="shared" si="11"/>
        <v>25657.771416907286</v>
      </c>
      <c r="Q49" s="51">
        <f>SUM($P$16:P49)</f>
        <v>134609.06855740043</v>
      </c>
      <c r="R49" s="51">
        <f t="shared" si="12"/>
        <v>49509.807053933386</v>
      </c>
      <c r="S49" s="9">
        <f t="shared" ref="S49:S80" si="20">$O49*S$14</f>
        <v>10263.108566762916</v>
      </c>
      <c r="T49" s="9">
        <f t="shared" si="19"/>
        <v>3848.6657125360925</v>
      </c>
      <c r="U49" s="9">
        <f t="shared" si="15"/>
        <v>2565.777141690729</v>
      </c>
      <c r="V49" s="9">
        <f t="shared" si="16"/>
        <v>1282.8885708453645</v>
      </c>
      <c r="W49" s="9">
        <f t="shared" si="14"/>
        <v>2565.777141690729</v>
      </c>
      <c r="X49" s="9">
        <f t="shared" si="17"/>
        <v>2565.777141690729</v>
      </c>
      <c r="Y49" s="9">
        <f t="shared" si="18"/>
        <v>2565.777141690729</v>
      </c>
    </row>
    <row r="50" spans="1:25" s="9" customFormat="1" x14ac:dyDescent="0.15">
      <c r="A50" s="9">
        <v>35</v>
      </c>
      <c r="B50" s="40">
        <v>61.500772253168613</v>
      </c>
      <c r="C50" s="40">
        <f>SUM($B$16:B50)</f>
        <v>391.91744674711731</v>
      </c>
      <c r="D50" s="9">
        <f t="shared" si="1"/>
        <v>369.00463351901169</v>
      </c>
      <c r="E50" s="41">
        <f t="shared" si="2"/>
        <v>44</v>
      </c>
      <c r="F50" s="41">
        <f t="shared" si="3"/>
        <v>3247.2407749673021</v>
      </c>
      <c r="G50" s="41">
        <f t="shared" si="4"/>
        <v>12988.963099869212</v>
      </c>
      <c r="H50" s="41">
        <f t="shared" si="5"/>
        <v>16236.203874836514</v>
      </c>
      <c r="I50" s="41">
        <f>SUM($F$16:F50)+SUM($H$16:H50)+SUM($G$16:G50)</f>
        <v>176941.28242173302</v>
      </c>
      <c r="J50" s="51">
        <f t="shared" si="6"/>
        <v>54</v>
      </c>
      <c r="K50" s="51">
        <f t="shared" si="7"/>
        <v>3985.2500420053257</v>
      </c>
      <c r="L50" s="51">
        <f t="shared" si="8"/>
        <v>15941.000168021306</v>
      </c>
      <c r="M50" s="51">
        <f t="shared" si="9"/>
        <v>19926.250210026632</v>
      </c>
      <c r="N50" s="51">
        <f>SUM($K$16:K50)+SUM($M$16:M50)+SUM($L$16:L50)</f>
        <v>223971.37603138707</v>
      </c>
      <c r="O50" s="51">
        <f t="shared" si="10"/>
        <v>29889.37531503995</v>
      </c>
      <c r="P50" s="51">
        <f t="shared" si="11"/>
        <v>29889.375315039946</v>
      </c>
      <c r="Q50" s="51">
        <f>SUM($P$16:P50)</f>
        <v>164498.44387244037</v>
      </c>
      <c r="R50" s="51">
        <f t="shared" si="12"/>
        <v>59472.9321589467</v>
      </c>
      <c r="S50" s="9">
        <f t="shared" si="20"/>
        <v>11955.750126015981</v>
      </c>
      <c r="T50" s="9">
        <f t="shared" si="19"/>
        <v>4483.4062972559923</v>
      </c>
      <c r="U50" s="9">
        <f t="shared" si="15"/>
        <v>2988.9375315039952</v>
      </c>
      <c r="V50" s="9">
        <f t="shared" si="16"/>
        <v>1494.4687657519976</v>
      </c>
      <c r="W50" s="9">
        <f t="shared" si="14"/>
        <v>2988.9375315039952</v>
      </c>
      <c r="X50" s="9">
        <f t="shared" si="17"/>
        <v>2988.9375315039952</v>
      </c>
      <c r="Y50" s="9">
        <f t="shared" si="18"/>
        <v>2988.9375315039952</v>
      </c>
    </row>
    <row r="51" spans="1:25" s="9" customFormat="1" x14ac:dyDescent="0.15">
      <c r="A51" s="9">
        <v>36</v>
      </c>
      <c r="B51" s="40">
        <v>70.271972980296127</v>
      </c>
      <c r="C51" s="40">
        <f>SUM($B$16:B51)</f>
        <v>462.18941972741345</v>
      </c>
      <c r="D51" s="9">
        <f t="shared" si="1"/>
        <v>421.63183788177673</v>
      </c>
      <c r="E51" s="41">
        <f t="shared" si="2"/>
        <v>45</v>
      </c>
      <c r="F51" s="41">
        <f t="shared" si="3"/>
        <v>3794.6865409359893</v>
      </c>
      <c r="G51" s="41">
        <f t="shared" si="4"/>
        <v>15178.746163743963</v>
      </c>
      <c r="H51" s="41">
        <f t="shared" si="5"/>
        <v>18973.432704679952</v>
      </c>
      <c r="I51" s="41">
        <f>SUM($F$16:F51)+SUM($H$16:H51)+SUM($G$16:G51)</f>
        <v>214888.14783109291</v>
      </c>
      <c r="J51" s="51">
        <f t="shared" si="6"/>
        <v>55</v>
      </c>
      <c r="K51" s="51">
        <f t="shared" si="7"/>
        <v>4637.9502166995435</v>
      </c>
      <c r="L51" s="51">
        <f t="shared" si="8"/>
        <v>18551.800866798178</v>
      </c>
      <c r="M51" s="51">
        <f t="shared" si="9"/>
        <v>23189.751083497722</v>
      </c>
      <c r="N51" s="51">
        <f>SUM($K$16:K51)+SUM($M$16:M51)+SUM($L$16:L51)</f>
        <v>270350.8781983825</v>
      </c>
      <c r="O51" s="51">
        <f t="shared" si="10"/>
        <v>34784.626625246587</v>
      </c>
      <c r="P51" s="51">
        <f t="shared" si="11"/>
        <v>34784.626625246594</v>
      </c>
      <c r="Q51" s="51">
        <f>SUM($P$16:P51)</f>
        <v>199283.07049768697</v>
      </c>
      <c r="R51" s="51">
        <f t="shared" si="12"/>
        <v>71067.807700695528</v>
      </c>
      <c r="S51" s="9">
        <f t="shared" si="20"/>
        <v>13913.850650098635</v>
      </c>
      <c r="T51" s="9">
        <f t="shared" si="19"/>
        <v>5217.6939937869874</v>
      </c>
      <c r="U51" s="9">
        <f t="shared" si="15"/>
        <v>3478.4626625246588</v>
      </c>
      <c r="V51" s="9">
        <f t="shared" si="16"/>
        <v>1739.2313312623294</v>
      </c>
      <c r="W51" s="9">
        <f t="shared" si="14"/>
        <v>3478.4626625246588</v>
      </c>
      <c r="X51" s="9">
        <f t="shared" si="17"/>
        <v>3478.4626625246588</v>
      </c>
      <c r="Y51" s="9">
        <f t="shared" si="18"/>
        <v>3478.4626625246588</v>
      </c>
    </row>
    <row r="52" spans="1:25" s="9" customFormat="1" x14ac:dyDescent="0.15">
      <c r="A52" s="9">
        <v>37</v>
      </c>
      <c r="B52" s="40">
        <v>77.846282712727401</v>
      </c>
      <c r="C52" s="40">
        <f>SUM($B$16:B52)</f>
        <v>540.03570244014088</v>
      </c>
      <c r="D52" s="9">
        <f t="shared" si="1"/>
        <v>467.07769627636441</v>
      </c>
      <c r="E52" s="41">
        <f t="shared" si="2"/>
        <v>46</v>
      </c>
      <c r="F52" s="41">
        <f t="shared" si="3"/>
        <v>4297.1148057425517</v>
      </c>
      <c r="G52" s="41">
        <f t="shared" si="4"/>
        <v>17188.45922297021</v>
      </c>
      <c r="H52" s="41">
        <f t="shared" si="5"/>
        <v>21485.574028712763</v>
      </c>
      <c r="I52" s="41">
        <f>SUM($F$16:F52)+SUM($H$16:H52)+SUM($G$16:G52)</f>
        <v>257859.29588851842</v>
      </c>
      <c r="J52" s="51">
        <f t="shared" si="6"/>
        <v>56</v>
      </c>
      <c r="K52" s="51">
        <f t="shared" si="7"/>
        <v>5231.2701982952804</v>
      </c>
      <c r="L52" s="51">
        <f t="shared" si="8"/>
        <v>20925.080793181129</v>
      </c>
      <c r="M52" s="51">
        <f t="shared" si="9"/>
        <v>26156.350991476407</v>
      </c>
      <c r="N52" s="51">
        <f>SUM($K$16:K52)+SUM($M$16:M52)+SUM($L$16:L52)</f>
        <v>322663.58018133533</v>
      </c>
      <c r="O52" s="51">
        <f t="shared" si="10"/>
        <v>39234.526487214607</v>
      </c>
      <c r="P52" s="51">
        <f t="shared" si="11"/>
        <v>39234.526487214607</v>
      </c>
      <c r="Q52" s="51">
        <f>SUM($P$16:P52)</f>
        <v>238517.59698490158</v>
      </c>
      <c r="R52" s="51">
        <f t="shared" si="12"/>
        <v>84145.98319643375</v>
      </c>
      <c r="S52" s="9">
        <f t="shared" si="20"/>
        <v>15693.810594885843</v>
      </c>
      <c r="T52" s="9">
        <f t="shared" si="19"/>
        <v>5885.1789730821911</v>
      </c>
      <c r="U52" s="9">
        <f t="shared" si="15"/>
        <v>3923.4526487214607</v>
      </c>
      <c r="V52" s="9">
        <f t="shared" si="16"/>
        <v>1961.7263243607304</v>
      </c>
      <c r="W52" s="9">
        <f t="shared" si="14"/>
        <v>3923.4526487214607</v>
      </c>
      <c r="X52" s="9">
        <f t="shared" si="17"/>
        <v>3923.4526487214607</v>
      </c>
      <c r="Y52" s="9">
        <f t="shared" si="18"/>
        <v>3923.4526487214607</v>
      </c>
    </row>
    <row r="53" spans="1:25" s="9" customFormat="1" x14ac:dyDescent="0.15">
      <c r="A53" s="9">
        <v>38</v>
      </c>
      <c r="B53" s="40">
        <v>84.112401206312271</v>
      </c>
      <c r="C53" s="40">
        <f>SUM($B$16:B53)</f>
        <v>624.14810364645314</v>
      </c>
      <c r="D53" s="9">
        <f t="shared" si="1"/>
        <v>504.67440723787365</v>
      </c>
      <c r="E53" s="41">
        <f t="shared" si="2"/>
        <v>47</v>
      </c>
      <c r="F53" s="41">
        <f t="shared" si="3"/>
        <v>4743.9394280360111</v>
      </c>
      <c r="G53" s="41">
        <f t="shared" si="4"/>
        <v>18975.757712144052</v>
      </c>
      <c r="H53" s="41">
        <f t="shared" si="5"/>
        <v>23719.697140180062</v>
      </c>
      <c r="I53" s="41">
        <f>SUM($F$16:F53)+SUM($H$16:H53)+SUM($G$16:G53)</f>
        <v>305298.69016887853</v>
      </c>
      <c r="J53" s="51">
        <f t="shared" si="6"/>
        <v>57</v>
      </c>
      <c r="K53" s="51">
        <f t="shared" si="7"/>
        <v>5753.2882425117587</v>
      </c>
      <c r="L53" s="51">
        <f t="shared" si="8"/>
        <v>23013.152970047042</v>
      </c>
      <c r="M53" s="51">
        <f t="shared" si="9"/>
        <v>28766.441212558799</v>
      </c>
      <c r="N53" s="51">
        <f>SUM($K$16:K53)+SUM($M$16:M53)+SUM($L$16:L53)</f>
        <v>380196.46260645293</v>
      </c>
      <c r="O53" s="51">
        <f t="shared" si="10"/>
        <v>43149.661818838198</v>
      </c>
      <c r="P53" s="51">
        <f t="shared" si="11"/>
        <v>43149.661818838205</v>
      </c>
      <c r="Q53" s="51">
        <f>SUM($P$16:P53)</f>
        <v>281667.25880373979</v>
      </c>
      <c r="R53" s="51">
        <f t="shared" si="12"/>
        <v>98529.203802713135</v>
      </c>
      <c r="S53" s="9">
        <f t="shared" si="20"/>
        <v>17259.864727535281</v>
      </c>
      <c r="T53" s="9">
        <f t="shared" si="19"/>
        <v>6472.4492728257292</v>
      </c>
      <c r="U53" s="9">
        <f t="shared" si="15"/>
        <v>4314.9661818838204</v>
      </c>
      <c r="V53" s="9">
        <f t="shared" si="16"/>
        <v>2157.4830909419102</v>
      </c>
      <c r="W53" s="9">
        <f t="shared" si="14"/>
        <v>4314.9661818838204</v>
      </c>
      <c r="X53" s="9">
        <f t="shared" si="17"/>
        <v>4314.9661818838204</v>
      </c>
      <c r="Y53" s="9">
        <f t="shared" si="18"/>
        <v>4314.9661818838204</v>
      </c>
    </row>
    <row r="54" spans="1:25" s="9" customFormat="1" x14ac:dyDescent="0.15">
      <c r="A54" s="9">
        <v>39</v>
      </c>
      <c r="B54" s="40">
        <v>91.855488937042253</v>
      </c>
      <c r="C54" s="40">
        <f>SUM($B$16:B54)</f>
        <v>716.00359258349545</v>
      </c>
      <c r="D54" s="9">
        <f t="shared" si="1"/>
        <v>551.13293362225352</v>
      </c>
      <c r="E54" s="41">
        <f t="shared" si="2"/>
        <v>48.000000000000007</v>
      </c>
      <c r="F54" s="41">
        <f t="shared" si="3"/>
        <v>5290.876162773634</v>
      </c>
      <c r="G54" s="41">
        <f t="shared" si="4"/>
        <v>21163.504651094539</v>
      </c>
      <c r="H54" s="41">
        <f t="shared" si="5"/>
        <v>26454.380813868174</v>
      </c>
      <c r="I54" s="41">
        <f>SUM($F$16:F54)+SUM($H$16:H54)+SUM($G$16:G54)</f>
        <v>358207.45179661491</v>
      </c>
      <c r="J54" s="51">
        <f t="shared" si="6"/>
        <v>58.000000000000007</v>
      </c>
      <c r="K54" s="51">
        <f t="shared" si="7"/>
        <v>6393.1420300181398</v>
      </c>
      <c r="L54" s="51">
        <f t="shared" si="8"/>
        <v>25572.568120072567</v>
      </c>
      <c r="M54" s="51">
        <f t="shared" si="9"/>
        <v>31965.710150090708</v>
      </c>
      <c r="N54" s="51">
        <f>SUM($K$16:K54)+SUM($M$16:M54)+SUM($L$16:L54)</f>
        <v>444127.88290663436</v>
      </c>
      <c r="O54" s="51">
        <f t="shared" si="10"/>
        <v>47948.565225136059</v>
      </c>
      <c r="P54" s="51">
        <f t="shared" si="11"/>
        <v>47948.565225136059</v>
      </c>
      <c r="Q54" s="51">
        <f>SUM($P$16:P54)</f>
        <v>329615.82402887585</v>
      </c>
      <c r="R54" s="51">
        <f t="shared" si="12"/>
        <v>114512.05887775851</v>
      </c>
      <c r="S54" s="9">
        <f t="shared" si="20"/>
        <v>19179.426090054425</v>
      </c>
      <c r="T54" s="9">
        <f t="shared" si="19"/>
        <v>7192.2847837704085</v>
      </c>
      <c r="U54" s="9">
        <f t="shared" si="15"/>
        <v>4794.8565225136063</v>
      </c>
      <c r="V54" s="9">
        <f t="shared" si="16"/>
        <v>2397.4282612568031</v>
      </c>
      <c r="W54" s="9">
        <f t="shared" si="14"/>
        <v>4794.8565225136063</v>
      </c>
      <c r="X54" s="9">
        <f t="shared" si="17"/>
        <v>4794.8565225136063</v>
      </c>
      <c r="Y54" s="9">
        <f t="shared" si="18"/>
        <v>4794.8565225136063</v>
      </c>
    </row>
    <row r="55" spans="1:25" s="9" customFormat="1" x14ac:dyDescent="0.15">
      <c r="A55" s="9">
        <v>40</v>
      </c>
      <c r="B55" s="40">
        <v>100.28090751621508</v>
      </c>
      <c r="C55" s="40">
        <f>SUM($B$16:B55)</f>
        <v>816.2845000997105</v>
      </c>
      <c r="D55" s="9">
        <f t="shared" si="1"/>
        <v>601.68544509729054</v>
      </c>
      <c r="E55" s="41">
        <f t="shared" si="2"/>
        <v>49</v>
      </c>
      <c r="F55" s="41">
        <f t="shared" si="3"/>
        <v>5896.5173619534462</v>
      </c>
      <c r="G55" s="41">
        <f t="shared" si="4"/>
        <v>23586.069447813788</v>
      </c>
      <c r="H55" s="41">
        <f t="shared" si="5"/>
        <v>29482.586809767236</v>
      </c>
      <c r="I55" s="41">
        <f>SUM($F$16:F55)+SUM($H$16:H55)+SUM($G$16:G55)</f>
        <v>417172.62541614939</v>
      </c>
      <c r="J55" s="51">
        <f t="shared" si="6"/>
        <v>59</v>
      </c>
      <c r="K55" s="51">
        <f t="shared" si="7"/>
        <v>7099.8882521480264</v>
      </c>
      <c r="L55" s="51">
        <f t="shared" si="8"/>
        <v>28399.553008592113</v>
      </c>
      <c r="M55" s="51">
        <f t="shared" si="9"/>
        <v>35499.441260740139</v>
      </c>
      <c r="N55" s="51">
        <f>SUM($K$16:K55)+SUM($M$16:M55)+SUM($L$16:L55)</f>
        <v>515126.76542811468</v>
      </c>
      <c r="O55" s="51">
        <f t="shared" si="10"/>
        <v>53249.161891110212</v>
      </c>
      <c r="P55" s="51">
        <f t="shared" si="11"/>
        <v>53249.161891110212</v>
      </c>
      <c r="Q55" s="51">
        <f>SUM($P$16:P55)</f>
        <v>382864.98591998604</v>
      </c>
      <c r="R55" s="51">
        <f t="shared" si="12"/>
        <v>132261.77950812865</v>
      </c>
      <c r="S55" s="9">
        <f t="shared" si="20"/>
        <v>21299.664756444086</v>
      </c>
      <c r="T55" s="9">
        <f t="shared" si="19"/>
        <v>7987.3742836665315</v>
      </c>
      <c r="U55" s="9">
        <f t="shared" si="15"/>
        <v>5324.9161891110216</v>
      </c>
      <c r="V55" s="9">
        <f t="shared" si="16"/>
        <v>2662.4580945555108</v>
      </c>
      <c r="W55" s="9">
        <f t="shared" si="14"/>
        <v>5324.9161891110216</v>
      </c>
      <c r="X55" s="9">
        <f t="shared" si="17"/>
        <v>5324.9161891110216</v>
      </c>
      <c r="Y55" s="9">
        <f t="shared" si="18"/>
        <v>5324.9161891110216</v>
      </c>
    </row>
    <row r="56" spans="1:25" s="9" customFormat="1" x14ac:dyDescent="0.15">
      <c r="A56" s="9">
        <v>41</v>
      </c>
      <c r="B56" s="40">
        <v>114.15253362440691</v>
      </c>
      <c r="C56" s="40">
        <f>SUM($B$16:B56)</f>
        <v>930.43703372411744</v>
      </c>
      <c r="D56" s="9">
        <f t="shared" si="1"/>
        <v>684.91520174644143</v>
      </c>
      <c r="E56" s="41">
        <f t="shared" si="2"/>
        <v>50</v>
      </c>
      <c r="F56" s="41">
        <f t="shared" si="3"/>
        <v>6849.1520174644129</v>
      </c>
      <c r="G56" s="41">
        <f t="shared" si="4"/>
        <v>27396.608069857659</v>
      </c>
      <c r="H56" s="41">
        <f t="shared" si="5"/>
        <v>34245.760087322073</v>
      </c>
      <c r="I56" s="41">
        <f>SUM($F$16:F56)+SUM($H$16:H56)+SUM($G$16:G56)</f>
        <v>485664.14559079346</v>
      </c>
      <c r="J56" s="51">
        <f t="shared" si="6"/>
        <v>60</v>
      </c>
      <c r="K56" s="51">
        <f t="shared" si="7"/>
        <v>8218.9824209572944</v>
      </c>
      <c r="L56" s="51">
        <f t="shared" si="8"/>
        <v>32875.929683829185</v>
      </c>
      <c r="M56" s="51">
        <f t="shared" si="9"/>
        <v>41094.912104786476</v>
      </c>
      <c r="N56" s="51">
        <f>SUM($K$16:K56)+SUM($M$16:M56)+SUM($L$16:L56)</f>
        <v>597316.58963768755</v>
      </c>
      <c r="O56" s="51">
        <f t="shared" si="10"/>
        <v>61642.368157179713</v>
      </c>
      <c r="P56" s="51">
        <f t="shared" si="11"/>
        <v>61642.368157179721</v>
      </c>
      <c r="Q56" s="51">
        <f>SUM($P$16:P56)</f>
        <v>444507.35407716577</v>
      </c>
      <c r="R56" s="51">
        <f t="shared" si="12"/>
        <v>152809.23556052177</v>
      </c>
      <c r="S56" s="9">
        <f t="shared" si="20"/>
        <v>24656.947262871887</v>
      </c>
      <c r="T56" s="9">
        <f t="shared" si="19"/>
        <v>9246.3552235769566</v>
      </c>
      <c r="U56" s="9">
        <f t="shared" si="15"/>
        <v>6164.2368157179717</v>
      </c>
      <c r="V56" s="9">
        <f t="shared" si="16"/>
        <v>3082.1184078589858</v>
      </c>
      <c r="W56" s="9">
        <f t="shared" si="14"/>
        <v>6164.2368157179717</v>
      </c>
      <c r="X56" s="9">
        <f t="shared" si="17"/>
        <v>6164.2368157179717</v>
      </c>
      <c r="Y56" s="9">
        <f t="shared" si="18"/>
        <v>6164.2368157179717</v>
      </c>
    </row>
    <row r="57" spans="1:25" s="9" customFormat="1" x14ac:dyDescent="0.15">
      <c r="A57" s="9">
        <v>42</v>
      </c>
      <c r="B57" s="40">
        <v>128.87745718826943</v>
      </c>
      <c r="C57" s="40">
        <f>SUM($B$16:B57)</f>
        <v>1059.3144909123869</v>
      </c>
      <c r="D57" s="9">
        <f t="shared" si="1"/>
        <v>773.26474312961659</v>
      </c>
      <c r="E57" s="41">
        <f t="shared" si="2"/>
        <v>51.000000000000007</v>
      </c>
      <c r="F57" s="41">
        <f t="shared" si="3"/>
        <v>7887.3003799220878</v>
      </c>
      <c r="G57" s="41">
        <f t="shared" si="4"/>
        <v>31549.201519688359</v>
      </c>
      <c r="H57" s="41">
        <f t="shared" si="5"/>
        <v>39436.501899610448</v>
      </c>
      <c r="I57" s="41">
        <f>SUM($F$16:F57)+SUM($H$16:H57)+SUM($G$16:G57)</f>
        <v>564537.14939001435</v>
      </c>
      <c r="J57" s="51">
        <f t="shared" si="6"/>
        <v>61.000000000000007</v>
      </c>
      <c r="K57" s="51">
        <f t="shared" si="7"/>
        <v>9433.8298661813224</v>
      </c>
      <c r="L57" s="51">
        <f t="shared" si="8"/>
        <v>37735.319464725297</v>
      </c>
      <c r="M57" s="51">
        <f t="shared" si="9"/>
        <v>47169.149330906621</v>
      </c>
      <c r="N57" s="51">
        <f>SUM($K$16:K57)+SUM($M$16:M57)+SUM($L$16:L57)</f>
        <v>691654.8882995008</v>
      </c>
      <c r="O57" s="51">
        <f t="shared" si="10"/>
        <v>70753.723996359928</v>
      </c>
      <c r="P57" s="51">
        <f t="shared" si="11"/>
        <v>70753.723996359928</v>
      </c>
      <c r="Q57" s="51">
        <f>SUM($P$16:P57)</f>
        <v>515261.07807352568</v>
      </c>
      <c r="R57" s="51">
        <f t="shared" si="12"/>
        <v>176393.81022597512</v>
      </c>
      <c r="S57" s="9">
        <f t="shared" si="20"/>
        <v>28301.489598543973</v>
      </c>
      <c r="T57" s="9">
        <f t="shared" si="19"/>
        <v>10613.058599453989</v>
      </c>
      <c r="U57" s="9">
        <f t="shared" ref="U57:U89" si="21">O57*$U$14</f>
        <v>7075.3723996359931</v>
      </c>
      <c r="V57" s="9">
        <f t="shared" si="16"/>
        <v>3537.6861998179966</v>
      </c>
      <c r="W57" s="9">
        <f t="shared" si="14"/>
        <v>7075.3723996359931</v>
      </c>
      <c r="X57" s="9">
        <f t="shared" si="17"/>
        <v>7075.3723996359931</v>
      </c>
      <c r="Y57" s="9">
        <f t="shared" si="18"/>
        <v>7075.3723996359931</v>
      </c>
    </row>
    <row r="58" spans="1:25" s="9" customFormat="1" x14ac:dyDescent="0.15">
      <c r="A58" s="9">
        <v>43</v>
      </c>
      <c r="B58" s="40">
        <v>145.88876172914479</v>
      </c>
      <c r="C58" s="40">
        <f>SUM($B$16:B58)</f>
        <v>1205.2032526415317</v>
      </c>
      <c r="D58" s="9">
        <f t="shared" si="1"/>
        <v>875.33257037486874</v>
      </c>
      <c r="E58" s="41">
        <f t="shared" si="2"/>
        <v>52</v>
      </c>
      <c r="F58" s="41">
        <f t="shared" si="3"/>
        <v>9103.4587318986323</v>
      </c>
      <c r="G58" s="41">
        <f t="shared" si="4"/>
        <v>36413.834927594544</v>
      </c>
      <c r="H58" s="41">
        <f t="shared" si="5"/>
        <v>45517.293659493174</v>
      </c>
      <c r="I58" s="41">
        <f>SUM($F$16:F58)+SUM($H$16:H58)+SUM($G$16:G58)</f>
        <v>655571.73670900078</v>
      </c>
      <c r="J58" s="51">
        <f t="shared" si="6"/>
        <v>62</v>
      </c>
      <c r="K58" s="51">
        <f t="shared" si="7"/>
        <v>10854.12387264837</v>
      </c>
      <c r="L58" s="51">
        <f t="shared" si="8"/>
        <v>43416.495490593486</v>
      </c>
      <c r="M58" s="51">
        <f t="shared" si="9"/>
        <v>54270.619363241858</v>
      </c>
      <c r="N58" s="51">
        <f>SUM($K$16:K58)+SUM($M$16:M58)+SUM($L$16:L58)</f>
        <v>800196.12702598446</v>
      </c>
      <c r="O58" s="51">
        <f t="shared" si="10"/>
        <v>81405.929044862787</v>
      </c>
      <c r="P58" s="51">
        <f t="shared" si="11"/>
        <v>81405.929044862773</v>
      </c>
      <c r="Q58" s="51">
        <f>SUM($P$16:P58)</f>
        <v>596667.00711838843</v>
      </c>
      <c r="R58" s="51">
        <f t="shared" si="12"/>
        <v>203529.11990759603</v>
      </c>
      <c r="S58" s="9">
        <f t="shared" si="20"/>
        <v>32562.371617945115</v>
      </c>
      <c r="T58" s="9">
        <f t="shared" si="19"/>
        <v>12210.889356729418</v>
      </c>
      <c r="U58" s="9">
        <f t="shared" si="21"/>
        <v>8140.5929044862787</v>
      </c>
      <c r="V58" s="9">
        <f t="shared" si="16"/>
        <v>4070.2964522431394</v>
      </c>
      <c r="W58" s="9">
        <f t="shared" si="14"/>
        <v>8140.5929044862787</v>
      </c>
      <c r="X58" s="9">
        <f t="shared" si="17"/>
        <v>8140.5929044862787</v>
      </c>
      <c r="Y58" s="9">
        <f t="shared" si="18"/>
        <v>8140.5929044862787</v>
      </c>
    </row>
    <row r="59" spans="1:25" s="9" customFormat="1" x14ac:dyDescent="0.15">
      <c r="A59" s="9">
        <v>44</v>
      </c>
      <c r="B59" s="40">
        <v>162.04948387417491</v>
      </c>
      <c r="C59" s="40">
        <f>SUM($B$16:B59)</f>
        <v>1367.2527365157066</v>
      </c>
      <c r="D59" s="9">
        <f t="shared" si="1"/>
        <v>972.29690324504941</v>
      </c>
      <c r="E59" s="41">
        <f t="shared" si="2"/>
        <v>53</v>
      </c>
      <c r="F59" s="41">
        <f t="shared" si="3"/>
        <v>10306.347174397522</v>
      </c>
      <c r="G59" s="41">
        <f t="shared" si="4"/>
        <v>41225.388697590097</v>
      </c>
      <c r="H59" s="41">
        <f t="shared" si="5"/>
        <v>51531.735871987621</v>
      </c>
      <c r="I59" s="41">
        <f>SUM($F$16:F59)+SUM($H$16:H59)+SUM($G$16:G59)</f>
        <v>758635.20845297596</v>
      </c>
      <c r="J59" s="51">
        <f t="shared" si="6"/>
        <v>63</v>
      </c>
      <c r="K59" s="51">
        <f t="shared" si="7"/>
        <v>12250.940980887621</v>
      </c>
      <c r="L59" s="51">
        <f t="shared" si="8"/>
        <v>49003.76392355049</v>
      </c>
      <c r="M59" s="51">
        <f t="shared" si="9"/>
        <v>61254.704904438113</v>
      </c>
      <c r="N59" s="51">
        <f>SUM($K$16:K59)+SUM($M$16:M59)+SUM($L$16:L59)</f>
        <v>922705.53683486069</v>
      </c>
      <c r="O59" s="51">
        <f t="shared" si="10"/>
        <v>91882.057356657169</v>
      </c>
      <c r="P59" s="51">
        <f t="shared" si="11"/>
        <v>91882.057356657169</v>
      </c>
      <c r="Q59" s="51">
        <f>SUM($P$16:P59)</f>
        <v>688549.06447504554</v>
      </c>
      <c r="R59" s="51">
        <f t="shared" si="12"/>
        <v>234156.47235981515</v>
      </c>
      <c r="S59" s="9">
        <f t="shared" si="20"/>
        <v>36752.822942662868</v>
      </c>
      <c r="T59" s="9">
        <f t="shared" si="19"/>
        <v>13782.308603498575</v>
      </c>
      <c r="U59" s="9">
        <f t="shared" si="21"/>
        <v>9188.2057356657169</v>
      </c>
      <c r="V59" s="9">
        <f t="shared" si="16"/>
        <v>4594.1028678328585</v>
      </c>
      <c r="W59" s="9">
        <f t="shared" si="14"/>
        <v>9188.2057356657169</v>
      </c>
      <c r="X59" s="9">
        <f t="shared" si="17"/>
        <v>9188.2057356657169</v>
      </c>
      <c r="Y59" s="9">
        <f t="shared" si="18"/>
        <v>9188.2057356657169</v>
      </c>
    </row>
    <row r="60" spans="1:25" s="9" customFormat="1" x14ac:dyDescent="0.15">
      <c r="A60" s="9">
        <v>45</v>
      </c>
      <c r="B60" s="40">
        <v>177.11704447598115</v>
      </c>
      <c r="C60" s="40">
        <f>SUM($B$16:B60)</f>
        <v>1544.3697809916878</v>
      </c>
      <c r="D60" s="9">
        <f t="shared" si="1"/>
        <v>1062.7022668558868</v>
      </c>
      <c r="E60" s="41">
        <f t="shared" si="2"/>
        <v>54</v>
      </c>
      <c r="F60" s="41">
        <f t="shared" si="3"/>
        <v>11477.184482043574</v>
      </c>
      <c r="G60" s="41">
        <f t="shared" si="4"/>
        <v>45908.737928174312</v>
      </c>
      <c r="H60" s="41">
        <f t="shared" si="5"/>
        <v>57385.922410217885</v>
      </c>
      <c r="I60" s="41">
        <f>SUM($F$16:F60)+SUM($H$16:H60)+SUM($G$16:G60)</f>
        <v>873407.0532734117</v>
      </c>
      <c r="J60" s="51">
        <f t="shared" si="6"/>
        <v>64</v>
      </c>
      <c r="K60" s="51">
        <f t="shared" si="7"/>
        <v>13602.589015755348</v>
      </c>
      <c r="L60" s="51">
        <f t="shared" si="8"/>
        <v>54410.356063021405</v>
      </c>
      <c r="M60" s="51">
        <f t="shared" si="9"/>
        <v>68012.945078776756</v>
      </c>
      <c r="N60" s="51">
        <f>SUM($K$16:K60)+SUM($M$16:M60)+SUM($L$16:L60)</f>
        <v>1058731.4269924143</v>
      </c>
      <c r="O60" s="51">
        <f t="shared" si="10"/>
        <v>102019.41761816514</v>
      </c>
      <c r="P60" s="51">
        <f t="shared" si="11"/>
        <v>102019.41761816514</v>
      </c>
      <c r="Q60" s="51">
        <f>SUM($P$16:P60)</f>
        <v>790568.48209321068</v>
      </c>
      <c r="R60" s="51">
        <f t="shared" si="12"/>
        <v>268162.94489920361</v>
      </c>
      <c r="S60" s="9">
        <f t="shared" si="20"/>
        <v>40807.767047266061</v>
      </c>
      <c r="T60" s="9">
        <f t="shared" si="19"/>
        <v>15302.91264272477</v>
      </c>
      <c r="U60" s="9">
        <f t="shared" si="21"/>
        <v>10201.941761816515</v>
      </c>
      <c r="V60" s="9">
        <f t="shared" si="16"/>
        <v>5100.9708809082576</v>
      </c>
      <c r="W60" s="9">
        <f t="shared" si="14"/>
        <v>10201.941761816515</v>
      </c>
      <c r="X60" s="9">
        <f t="shared" si="17"/>
        <v>10201.941761816515</v>
      </c>
      <c r="Y60" s="9">
        <f t="shared" si="18"/>
        <v>10201.941761816515</v>
      </c>
    </row>
    <row r="61" spans="1:25" s="9" customFormat="1" x14ac:dyDescent="0.15">
      <c r="A61" s="9">
        <v>46</v>
      </c>
      <c r="B61" s="40">
        <v>187.55645643227092</v>
      </c>
      <c r="C61" s="40">
        <f>SUM($B$16:B61)</f>
        <v>1731.9262374239588</v>
      </c>
      <c r="D61" s="9">
        <f t="shared" si="1"/>
        <v>1125.3387385936255</v>
      </c>
      <c r="E61" s="41">
        <f t="shared" si="2"/>
        <v>55</v>
      </c>
      <c r="F61" s="41">
        <f t="shared" si="3"/>
        <v>12378.726124529878</v>
      </c>
      <c r="G61" s="41">
        <f t="shared" si="4"/>
        <v>49514.904498119526</v>
      </c>
      <c r="H61" s="41">
        <f t="shared" si="5"/>
        <v>61893.630622649405</v>
      </c>
      <c r="I61" s="41">
        <f>SUM($F$16:F61)+SUM($H$16:H61)+SUM($G$16:G61)</f>
        <v>997194.3145187106</v>
      </c>
      <c r="J61" s="51">
        <f t="shared" si="6"/>
        <v>65</v>
      </c>
      <c r="K61" s="51">
        <f t="shared" si="7"/>
        <v>14629.403601717127</v>
      </c>
      <c r="L61" s="51">
        <f t="shared" si="8"/>
        <v>58517.614406868524</v>
      </c>
      <c r="M61" s="51">
        <f t="shared" si="9"/>
        <v>73147.018008585655</v>
      </c>
      <c r="N61" s="51">
        <f>SUM($K$16:K61)+SUM($M$16:M61)+SUM($L$16:L61)</f>
        <v>1205025.4630095856</v>
      </c>
      <c r="O61" s="51">
        <f t="shared" si="10"/>
        <v>109720.52701287848</v>
      </c>
      <c r="P61" s="51">
        <f t="shared" si="11"/>
        <v>109720.52701287846</v>
      </c>
      <c r="Q61" s="51">
        <f>SUM($P$16:P61)</f>
        <v>900289.00910608913</v>
      </c>
      <c r="R61" s="51">
        <f t="shared" si="12"/>
        <v>304736.4539034965</v>
      </c>
      <c r="S61" s="9">
        <f t="shared" si="20"/>
        <v>43888.210805151393</v>
      </c>
      <c r="T61" s="9">
        <f t="shared" si="19"/>
        <v>16458.079051931771</v>
      </c>
      <c r="U61" s="9">
        <f t="shared" si="21"/>
        <v>10972.052701287848</v>
      </c>
      <c r="V61" s="9">
        <f t="shared" si="16"/>
        <v>5486.0263506439242</v>
      </c>
      <c r="W61" s="9">
        <f t="shared" si="14"/>
        <v>10972.052701287848</v>
      </c>
      <c r="X61" s="9">
        <f t="shared" si="17"/>
        <v>10972.052701287848</v>
      </c>
      <c r="Y61" s="9">
        <f t="shared" si="18"/>
        <v>10972.052701287848</v>
      </c>
    </row>
    <row r="62" spans="1:25" s="9" customFormat="1" x14ac:dyDescent="0.15">
      <c r="A62" s="9">
        <v>47</v>
      </c>
      <c r="B62" s="40">
        <v>200.18201505777986</v>
      </c>
      <c r="C62" s="40">
        <f>SUM($B$16:B62)</f>
        <v>1932.1082524817386</v>
      </c>
      <c r="D62" s="9">
        <f t="shared" si="1"/>
        <v>1201.0920903466792</v>
      </c>
      <c r="E62" s="41">
        <f t="shared" si="2"/>
        <v>56.000000000000007</v>
      </c>
      <c r="F62" s="41">
        <f t="shared" si="3"/>
        <v>13452.231411882807</v>
      </c>
      <c r="G62" s="41">
        <f t="shared" si="4"/>
        <v>53808.925647531243</v>
      </c>
      <c r="H62" s="41">
        <f t="shared" si="5"/>
        <v>67261.15705941405</v>
      </c>
      <c r="I62" s="41">
        <f>SUM($F$16:F62)+SUM($H$16:H62)+SUM($G$16:G62)</f>
        <v>1131716.6286375388</v>
      </c>
      <c r="J62" s="51">
        <f t="shared" si="6"/>
        <v>66</v>
      </c>
      <c r="K62" s="51">
        <f t="shared" si="7"/>
        <v>15854.415592576161</v>
      </c>
      <c r="L62" s="51">
        <f t="shared" si="8"/>
        <v>63417.662370304664</v>
      </c>
      <c r="M62" s="51">
        <f t="shared" si="9"/>
        <v>79272.077962880823</v>
      </c>
      <c r="N62" s="51">
        <f>SUM($K$16:K62)+SUM($M$16:M62)+SUM($L$16:L62)</f>
        <v>1363569.6189353471</v>
      </c>
      <c r="O62" s="51">
        <f t="shared" si="10"/>
        <v>118908.11694432123</v>
      </c>
      <c r="P62" s="51">
        <f t="shared" si="11"/>
        <v>118908.11694432121</v>
      </c>
      <c r="Q62" s="51">
        <f>SUM($P$16:P62)</f>
        <v>1019197.1260504103</v>
      </c>
      <c r="R62" s="51">
        <f t="shared" si="12"/>
        <v>344372.49288493674</v>
      </c>
      <c r="S62" s="9">
        <f t="shared" si="20"/>
        <v>47563.246777728491</v>
      </c>
      <c r="T62" s="9">
        <f t="shared" si="19"/>
        <v>17836.217541648184</v>
      </c>
      <c r="U62" s="9">
        <f t="shared" si="21"/>
        <v>11890.811694432123</v>
      </c>
      <c r="V62" s="9">
        <f t="shared" si="16"/>
        <v>5945.4058472160614</v>
      </c>
      <c r="W62" s="9">
        <f t="shared" si="14"/>
        <v>11890.811694432123</v>
      </c>
      <c r="X62" s="9">
        <f t="shared" si="17"/>
        <v>11890.811694432123</v>
      </c>
      <c r="Y62" s="9">
        <f t="shared" si="18"/>
        <v>11890.811694432123</v>
      </c>
    </row>
    <row r="63" spans="1:25" x14ac:dyDescent="0.15">
      <c r="A63" s="9">
        <v>48</v>
      </c>
      <c r="B63" s="1">
        <v>213.65747634000576</v>
      </c>
      <c r="C63" s="40">
        <f>SUM($B$16:B63)</f>
        <v>2145.7657288217442</v>
      </c>
      <c r="D63" s="9">
        <f t="shared" si="1"/>
        <v>1281.9448580400344</v>
      </c>
      <c r="E63" s="41">
        <f t="shared" si="2"/>
        <v>57</v>
      </c>
      <c r="F63" s="41">
        <f t="shared" si="3"/>
        <v>14614.171381656388</v>
      </c>
      <c r="G63" s="41">
        <f t="shared" si="4"/>
        <v>58456.685526625573</v>
      </c>
      <c r="H63" s="41">
        <f t="shared" si="5"/>
        <v>73070.856908281959</v>
      </c>
      <c r="I63" s="41">
        <f>SUM($F$16:F63)+SUM($H$16:H63)+SUM($G$16:G63)</f>
        <v>1277858.3424541026</v>
      </c>
      <c r="J63" s="51">
        <f t="shared" si="6"/>
        <v>67</v>
      </c>
      <c r="K63" s="51">
        <f t="shared" si="7"/>
        <v>17178.061097736459</v>
      </c>
      <c r="L63" s="51">
        <f t="shared" si="8"/>
        <v>68712.244390945853</v>
      </c>
      <c r="M63" s="51">
        <f t="shared" si="9"/>
        <v>85890.305488682308</v>
      </c>
      <c r="N63" s="51">
        <f>SUM($K$16:K63)+SUM($M$16:M63)+SUM($L$16:L63)</f>
        <v>1535350.2299127118</v>
      </c>
      <c r="O63" s="51">
        <f t="shared" si="10"/>
        <v>128835.45823302347</v>
      </c>
      <c r="P63" s="51">
        <f t="shared" si="11"/>
        <v>128835.4582330235</v>
      </c>
      <c r="Q63" s="51">
        <f>SUM($P$16:P63)</f>
        <v>1148032.5842834339</v>
      </c>
      <c r="R63" s="51">
        <f t="shared" si="12"/>
        <v>387317.64562927792</v>
      </c>
      <c r="S63" s="9">
        <f t="shared" si="20"/>
        <v>51534.183293209389</v>
      </c>
      <c r="T63" s="9">
        <f t="shared" si="19"/>
        <v>19325.318734953518</v>
      </c>
      <c r="U63" s="9">
        <f t="shared" si="21"/>
        <v>12883.545823302347</v>
      </c>
      <c r="V63" s="9">
        <f t="shared" si="16"/>
        <v>6441.7729116511737</v>
      </c>
      <c r="W63" s="9">
        <f t="shared" si="14"/>
        <v>12883.545823302347</v>
      </c>
      <c r="X63" s="9">
        <f t="shared" si="17"/>
        <v>12883.545823302347</v>
      </c>
      <c r="Y63" s="9">
        <f t="shared" si="18"/>
        <v>12883.545823302347</v>
      </c>
    </row>
    <row r="64" spans="1:25" x14ac:dyDescent="0.15">
      <c r="A64" s="9">
        <v>49</v>
      </c>
      <c r="B64" s="1">
        <v>228.04005236336519</v>
      </c>
      <c r="C64" s="40">
        <f>SUM($B$16:B64)</f>
        <v>2373.8057811851095</v>
      </c>
      <c r="D64" s="9">
        <f t="shared" si="1"/>
        <v>1368.240314180191</v>
      </c>
      <c r="E64" s="41">
        <f t="shared" si="2"/>
        <v>58.000000000000007</v>
      </c>
      <c r="F64" s="41">
        <f t="shared" si="3"/>
        <v>15871.587644490215</v>
      </c>
      <c r="G64" s="41">
        <f t="shared" si="4"/>
        <v>63486.350577960875</v>
      </c>
      <c r="H64" s="41">
        <f t="shared" si="5"/>
        <v>79357.938222451092</v>
      </c>
      <c r="I64" s="41">
        <f>SUM($F$16:F64)+SUM($H$16:H64)+SUM($G$16:G64)</f>
        <v>1436574.2188990046</v>
      </c>
      <c r="J64" s="51">
        <f t="shared" si="6"/>
        <v>68</v>
      </c>
      <c r="K64" s="51">
        <f t="shared" si="7"/>
        <v>18608.068272850593</v>
      </c>
      <c r="L64" s="51">
        <f t="shared" si="8"/>
        <v>74432.2730914024</v>
      </c>
      <c r="M64" s="51">
        <f t="shared" si="9"/>
        <v>93040.341364252992</v>
      </c>
      <c r="N64" s="51">
        <f>SUM($K$16:K64)+SUM($M$16:M64)+SUM($L$16:L64)</f>
        <v>1721430.9126412179</v>
      </c>
      <c r="O64" s="51">
        <f t="shared" si="10"/>
        <v>139560.5120463795</v>
      </c>
      <c r="P64" s="51">
        <f t="shared" si="11"/>
        <v>139560.5120463795</v>
      </c>
      <c r="Q64" s="51">
        <f>SUM($P$16:P64)</f>
        <v>1287593.0963298134</v>
      </c>
      <c r="R64" s="51">
        <f t="shared" ref="R64:R113" si="22">N64-Q64</f>
        <v>433837.81631140457</v>
      </c>
      <c r="S64" s="9">
        <f t="shared" si="20"/>
        <v>55824.204818551807</v>
      </c>
      <c r="T64" s="9">
        <f t="shared" si="19"/>
        <v>20934.076806956924</v>
      </c>
      <c r="U64" s="9">
        <f t="shared" si="21"/>
        <v>13956.051204637952</v>
      </c>
      <c r="V64" s="9">
        <f t="shared" si="16"/>
        <v>6978.0256023189759</v>
      </c>
      <c r="W64" s="9">
        <f t="shared" si="14"/>
        <v>13956.051204637952</v>
      </c>
      <c r="X64" s="9">
        <f t="shared" si="17"/>
        <v>13956.051204637952</v>
      </c>
      <c r="Y64" s="9">
        <f t="shared" si="18"/>
        <v>13956.051204637952</v>
      </c>
    </row>
    <row r="65" spans="1:25" x14ac:dyDescent="0.15">
      <c r="A65" s="9">
        <v>50</v>
      </c>
      <c r="B65" s="1">
        <v>240.37236410179739</v>
      </c>
      <c r="C65" s="40">
        <f>SUM($B$16:B65)</f>
        <v>2614.1781452869068</v>
      </c>
      <c r="D65" s="9">
        <f t="shared" si="1"/>
        <v>1442.2341846107843</v>
      </c>
      <c r="E65" s="41">
        <f t="shared" si="2"/>
        <v>59</v>
      </c>
      <c r="F65" s="41">
        <f t="shared" si="3"/>
        <v>17018.363378407248</v>
      </c>
      <c r="G65" s="41">
        <f t="shared" si="4"/>
        <v>68073.453513629021</v>
      </c>
      <c r="H65" s="41">
        <f t="shared" si="5"/>
        <v>85091.816892036266</v>
      </c>
      <c r="I65" s="41">
        <f>SUM($F$16:F65)+SUM($H$16:H65)+SUM($G$16:G65)</f>
        <v>1606757.8526830771</v>
      </c>
      <c r="J65" s="51">
        <f t="shared" si="6"/>
        <v>69</v>
      </c>
      <c r="K65" s="51">
        <f t="shared" si="7"/>
        <v>19902.831747628821</v>
      </c>
      <c r="L65" s="51">
        <f t="shared" si="8"/>
        <v>79611.326990515299</v>
      </c>
      <c r="M65" s="51">
        <f t="shared" si="9"/>
        <v>99514.15873814412</v>
      </c>
      <c r="N65" s="51">
        <f>SUM($K$16:K65)+SUM($M$16:M65)+SUM($L$16:L65)</f>
        <v>1920459.2301175061</v>
      </c>
      <c r="O65" s="51">
        <f t="shared" si="10"/>
        <v>149271.2381072162</v>
      </c>
      <c r="P65" s="51">
        <f t="shared" si="11"/>
        <v>149271.2381072162</v>
      </c>
      <c r="Q65" s="51">
        <f>SUM($P$16:P65)</f>
        <v>1436864.3344370294</v>
      </c>
      <c r="R65" s="51">
        <f t="shared" si="22"/>
        <v>483594.89568047668</v>
      </c>
      <c r="S65" s="9">
        <f t="shared" si="20"/>
        <v>59708.495242886478</v>
      </c>
      <c r="T65" s="9">
        <f t="shared" si="19"/>
        <v>22390.685716082429</v>
      </c>
      <c r="U65" s="9">
        <f t="shared" si="21"/>
        <v>14927.12381072162</v>
      </c>
      <c r="V65" s="9">
        <f t="shared" si="16"/>
        <v>7463.5619053608098</v>
      </c>
      <c r="W65" s="9">
        <f t="shared" si="14"/>
        <v>14927.12381072162</v>
      </c>
      <c r="X65" s="9">
        <f t="shared" si="17"/>
        <v>14927.12381072162</v>
      </c>
      <c r="Y65" s="9">
        <f t="shared" si="18"/>
        <v>14927.12381072162</v>
      </c>
    </row>
    <row r="66" spans="1:25" x14ac:dyDescent="0.15">
      <c r="A66" s="9">
        <v>51</v>
      </c>
      <c r="B66" s="1">
        <v>251.91001332986767</v>
      </c>
      <c r="C66" s="40">
        <f>SUM($B$16:B66)</f>
        <v>2866.0881586167743</v>
      </c>
      <c r="D66" s="9">
        <f t="shared" si="1"/>
        <v>1511.4600799792061</v>
      </c>
      <c r="E66" s="41">
        <f t="shared" si="2"/>
        <v>60</v>
      </c>
      <c r="F66" s="41">
        <f t="shared" si="3"/>
        <v>18137.520959750469</v>
      </c>
      <c r="G66" s="41">
        <f t="shared" si="4"/>
        <v>72550.083839001891</v>
      </c>
      <c r="H66" s="41">
        <f t="shared" si="5"/>
        <v>90687.604798752363</v>
      </c>
      <c r="I66" s="41">
        <f>SUM($F$16:F66)+SUM($H$16:H66)+SUM($G$16:G66)</f>
        <v>1788133.062280582</v>
      </c>
      <c r="J66" s="51">
        <f t="shared" si="6"/>
        <v>70</v>
      </c>
      <c r="K66" s="51">
        <f t="shared" si="7"/>
        <v>21160.441119708878</v>
      </c>
      <c r="L66" s="51">
        <f t="shared" si="8"/>
        <v>84641.764478835539</v>
      </c>
      <c r="M66" s="51">
        <f t="shared" si="9"/>
        <v>105802.20559854442</v>
      </c>
      <c r="N66" s="51">
        <f>SUM($K$16:K66)+SUM($M$16:M66)+SUM($L$16:L66)</f>
        <v>2132063.641314595</v>
      </c>
      <c r="O66" s="51">
        <f t="shared" si="10"/>
        <v>158703.30839781661</v>
      </c>
      <c r="P66" s="51">
        <f t="shared" si="11"/>
        <v>158703.30839781664</v>
      </c>
      <c r="Q66" s="51">
        <f>SUM($P$16:P66)</f>
        <v>1595567.6428348462</v>
      </c>
      <c r="R66" s="51">
        <f t="shared" si="22"/>
        <v>536495.99847974884</v>
      </c>
      <c r="S66" s="9">
        <f t="shared" si="20"/>
        <v>63481.323359126647</v>
      </c>
      <c r="T66" s="9">
        <f t="shared" si="19"/>
        <v>23805.496259672491</v>
      </c>
      <c r="U66" s="9">
        <f t="shared" si="21"/>
        <v>15870.330839781662</v>
      </c>
      <c r="V66" s="9">
        <f t="shared" si="16"/>
        <v>7935.1654198908309</v>
      </c>
      <c r="W66" s="9">
        <f t="shared" si="14"/>
        <v>15870.330839781662</v>
      </c>
      <c r="X66" s="9">
        <f t="shared" si="17"/>
        <v>15870.330839781662</v>
      </c>
      <c r="Y66" s="9">
        <f t="shared" si="18"/>
        <v>15870.330839781662</v>
      </c>
    </row>
    <row r="67" spans="1:25" x14ac:dyDescent="0.15">
      <c r="A67" s="9">
        <v>52</v>
      </c>
      <c r="B67" s="1">
        <v>266.16205121844143</v>
      </c>
      <c r="C67" s="40">
        <f>SUM($B$16:B67)</f>
        <v>3132.2502098352156</v>
      </c>
      <c r="D67" s="9">
        <f t="shared" si="1"/>
        <v>1596.9723073106486</v>
      </c>
      <c r="E67" s="41">
        <f t="shared" si="2"/>
        <v>61.000000000000007</v>
      </c>
      <c r="F67" s="41">
        <f t="shared" si="3"/>
        <v>19483.062149189911</v>
      </c>
      <c r="G67" s="41">
        <f t="shared" si="4"/>
        <v>77932.248596759673</v>
      </c>
      <c r="H67" s="41">
        <f t="shared" si="5"/>
        <v>97415.31074594958</v>
      </c>
      <c r="I67" s="41">
        <f>SUM($F$16:F67)+SUM($H$16:H67)+SUM($G$16:G67)</f>
        <v>1982963.683772481</v>
      </c>
      <c r="J67" s="51">
        <f t="shared" si="6"/>
        <v>71</v>
      </c>
      <c r="K67" s="51">
        <f t="shared" si="7"/>
        <v>22677.006763811205</v>
      </c>
      <c r="L67" s="51">
        <f t="shared" si="8"/>
        <v>90708.027055244849</v>
      </c>
      <c r="M67" s="51">
        <f t="shared" si="9"/>
        <v>113385.03381905606</v>
      </c>
      <c r="N67" s="51">
        <f>SUM($K$16:K67)+SUM($M$16:M67)+SUM($L$16:L67)</f>
        <v>2358833.7089527072</v>
      </c>
      <c r="O67" s="51">
        <f t="shared" si="10"/>
        <v>170077.55072858409</v>
      </c>
      <c r="P67" s="51">
        <f t="shared" si="11"/>
        <v>170077.55072858412</v>
      </c>
      <c r="Q67" s="51">
        <f>SUM($P$16:P67)</f>
        <v>1765645.1935634303</v>
      </c>
      <c r="R67" s="51">
        <f t="shared" si="22"/>
        <v>593188.5153892769</v>
      </c>
      <c r="S67" s="9">
        <f t="shared" si="20"/>
        <v>68031.020291433641</v>
      </c>
      <c r="T67" s="9">
        <f t="shared" si="19"/>
        <v>25511.632609287612</v>
      </c>
      <c r="U67" s="9">
        <f t="shared" si="21"/>
        <v>17007.75507285841</v>
      </c>
      <c r="V67" s="9">
        <f t="shared" ref="V67:V98" si="23">$O67*V$14</f>
        <v>8503.8775364292051</v>
      </c>
      <c r="W67" s="9">
        <f t="shared" si="14"/>
        <v>17007.75507285841</v>
      </c>
      <c r="X67" s="9">
        <f t="shared" si="17"/>
        <v>17007.75507285841</v>
      </c>
      <c r="Y67" s="9">
        <f t="shared" si="18"/>
        <v>17007.75507285841</v>
      </c>
    </row>
    <row r="68" spans="1:25" x14ac:dyDescent="0.15">
      <c r="A68" s="9">
        <v>53</v>
      </c>
      <c r="B68" s="1">
        <v>283.71434964340381</v>
      </c>
      <c r="C68" s="40">
        <f>SUM($B$16:B68)</f>
        <v>3415.9645594786193</v>
      </c>
      <c r="D68" s="9">
        <f t="shared" si="1"/>
        <v>1702.2860978604228</v>
      </c>
      <c r="E68" s="41">
        <f t="shared" si="2"/>
        <v>62</v>
      </c>
      <c r="F68" s="41">
        <f t="shared" si="3"/>
        <v>21108.347613469239</v>
      </c>
      <c r="G68" s="41">
        <f t="shared" si="4"/>
        <v>84433.390453876986</v>
      </c>
      <c r="H68" s="41">
        <f t="shared" si="5"/>
        <v>105541.73806734622</v>
      </c>
      <c r="I68" s="41">
        <f>SUM($F$16:F68)+SUM($H$16:H68)+SUM($G$16:G68)</f>
        <v>2194047.1599071734</v>
      </c>
      <c r="J68" s="51">
        <f t="shared" si="6"/>
        <v>72</v>
      </c>
      <c r="K68" s="51">
        <f t="shared" si="7"/>
        <v>24512.919809190083</v>
      </c>
      <c r="L68" s="51">
        <f t="shared" si="8"/>
        <v>98051.679236760363</v>
      </c>
      <c r="M68" s="51">
        <f t="shared" si="9"/>
        <v>122564.59904595045</v>
      </c>
      <c r="N68" s="51">
        <f>SUM($K$16:K68)+SUM($M$16:M68)+SUM($L$16:L68)</f>
        <v>2603962.9070446081</v>
      </c>
      <c r="O68" s="51">
        <f t="shared" si="10"/>
        <v>183846.89856892568</v>
      </c>
      <c r="P68" s="51">
        <f t="shared" si="11"/>
        <v>183846.89856892568</v>
      </c>
      <c r="Q68" s="51">
        <f>SUM($P$16:P68)</f>
        <v>1949492.092132356</v>
      </c>
      <c r="R68" s="51">
        <f t="shared" si="22"/>
        <v>654470.81491225213</v>
      </c>
      <c r="S68" s="9">
        <f t="shared" si="20"/>
        <v>73538.759427570272</v>
      </c>
      <c r="T68" s="9">
        <f t="shared" si="19"/>
        <v>27577.034785338852</v>
      </c>
      <c r="U68" s="9">
        <f t="shared" si="21"/>
        <v>18384.689856892568</v>
      </c>
      <c r="V68" s="9">
        <f t="shared" si="23"/>
        <v>9192.344928446284</v>
      </c>
      <c r="W68" s="9">
        <f t="shared" si="14"/>
        <v>18384.689856892568</v>
      </c>
      <c r="X68" s="9">
        <f t="shared" si="17"/>
        <v>18384.689856892568</v>
      </c>
      <c r="Y68" s="9">
        <f t="shared" si="18"/>
        <v>18384.689856892568</v>
      </c>
    </row>
    <row r="69" spans="1:25" x14ac:dyDescent="0.15">
      <c r="A69" s="9">
        <v>54</v>
      </c>
      <c r="B69" s="1">
        <v>298.62836565884407</v>
      </c>
      <c r="C69" s="40">
        <f>SUM($B$16:B69)</f>
        <v>3714.5929251374632</v>
      </c>
      <c r="D69" s="9">
        <f t="shared" si="1"/>
        <v>1791.7701939530643</v>
      </c>
      <c r="E69" s="41">
        <f t="shared" si="2"/>
        <v>63.000000000000007</v>
      </c>
      <c r="F69" s="41">
        <f t="shared" si="3"/>
        <v>22576.304443808607</v>
      </c>
      <c r="G69" s="41">
        <f t="shared" si="4"/>
        <v>90305.217775234458</v>
      </c>
      <c r="H69" s="41">
        <f t="shared" si="5"/>
        <v>112881.52221904306</v>
      </c>
      <c r="I69" s="41">
        <f>SUM($F$16:F69)+SUM($H$16:H69)+SUM($G$16:G69)</f>
        <v>2419810.2043452598</v>
      </c>
      <c r="J69" s="51">
        <f t="shared" si="6"/>
        <v>73</v>
      </c>
      <c r="K69" s="51">
        <f t="shared" si="7"/>
        <v>26159.844831714734</v>
      </c>
      <c r="L69" s="51">
        <f t="shared" si="8"/>
        <v>104639.37932685897</v>
      </c>
      <c r="M69" s="51">
        <f t="shared" si="9"/>
        <v>130799.22415857369</v>
      </c>
      <c r="N69" s="51">
        <f>SUM($K$16:K69)+SUM($M$16:M69)+SUM($L$16:L69)</f>
        <v>2865561.3553617555</v>
      </c>
      <c r="O69" s="51">
        <f t="shared" si="10"/>
        <v>196198.83623786055</v>
      </c>
      <c r="P69" s="51">
        <f t="shared" si="11"/>
        <v>196198.83623786058</v>
      </c>
      <c r="Q69" s="51">
        <f>SUM($P$16:P69)</f>
        <v>2145690.9283702164</v>
      </c>
      <c r="R69" s="51">
        <f t="shared" si="22"/>
        <v>719870.42699153908</v>
      </c>
      <c r="S69" s="9">
        <f t="shared" si="20"/>
        <v>78479.534495144224</v>
      </c>
      <c r="T69" s="9">
        <f t="shared" si="19"/>
        <v>29429.825435679082</v>
      </c>
      <c r="U69" s="9">
        <f t="shared" si="21"/>
        <v>19619.883623786056</v>
      </c>
      <c r="V69" s="9">
        <f t="shared" si="23"/>
        <v>9809.941811893028</v>
      </c>
      <c r="W69" s="9">
        <f t="shared" si="14"/>
        <v>19619.883623786056</v>
      </c>
      <c r="X69" s="9">
        <f t="shared" si="17"/>
        <v>19619.883623786056</v>
      </c>
      <c r="Y69" s="9">
        <f t="shared" si="18"/>
        <v>19619.883623786056</v>
      </c>
    </row>
    <row r="70" spans="1:25" x14ac:dyDescent="0.15">
      <c r="A70" s="9">
        <v>55</v>
      </c>
      <c r="B70" s="1">
        <v>316.30042538508667</v>
      </c>
      <c r="C70" s="40">
        <f>SUM($B$16:B70)</f>
        <v>4030.89335052255</v>
      </c>
      <c r="D70" s="9">
        <f t="shared" si="1"/>
        <v>1897.80255231052</v>
      </c>
      <c r="E70" s="41">
        <f t="shared" si="2"/>
        <v>64</v>
      </c>
      <c r="F70" s="41">
        <f t="shared" si="3"/>
        <v>24291.872669574652</v>
      </c>
      <c r="G70" s="41">
        <f t="shared" si="4"/>
        <v>97167.490678298636</v>
      </c>
      <c r="H70" s="41">
        <f t="shared" si="5"/>
        <v>121459.3633478733</v>
      </c>
      <c r="I70" s="41">
        <f>SUM($F$16:F70)+SUM($H$16:H70)+SUM($G$16:G70)</f>
        <v>2662728.9310410065</v>
      </c>
      <c r="J70" s="51">
        <f t="shared" si="6"/>
        <v>74</v>
      </c>
      <c r="K70" s="51">
        <f t="shared" si="7"/>
        <v>28087.477774195693</v>
      </c>
      <c r="L70" s="51">
        <f t="shared" si="8"/>
        <v>112349.9110967828</v>
      </c>
      <c r="M70" s="51">
        <f t="shared" si="9"/>
        <v>140437.3888709785</v>
      </c>
      <c r="N70" s="51">
        <f>SUM($K$16:K70)+SUM($M$16:M70)+SUM($L$16:L70)</f>
        <v>3146436.1331037125</v>
      </c>
      <c r="O70" s="51">
        <f t="shared" si="10"/>
        <v>210656.08330646774</v>
      </c>
      <c r="P70" s="51">
        <f t="shared" si="11"/>
        <v>210656.08330646774</v>
      </c>
      <c r="Q70" s="51">
        <f>SUM($P$16:P70)</f>
        <v>2356347.011676684</v>
      </c>
      <c r="R70" s="51">
        <f t="shared" si="22"/>
        <v>790089.12142702844</v>
      </c>
      <c r="S70" s="9">
        <f t="shared" si="20"/>
        <v>84262.433322587109</v>
      </c>
      <c r="T70" s="9">
        <f t="shared" si="19"/>
        <v>31598.412495970158</v>
      </c>
      <c r="U70" s="9">
        <f t="shared" si="21"/>
        <v>21065.608330646777</v>
      </c>
      <c r="V70" s="9">
        <f t="shared" si="23"/>
        <v>10532.804165323389</v>
      </c>
      <c r="W70" s="9">
        <f t="shared" si="14"/>
        <v>21065.608330646777</v>
      </c>
      <c r="X70" s="9">
        <f t="shared" si="17"/>
        <v>21065.608330646777</v>
      </c>
      <c r="Y70" s="9">
        <f t="shared" si="18"/>
        <v>21065.608330646777</v>
      </c>
    </row>
    <row r="71" spans="1:25" x14ac:dyDescent="0.15">
      <c r="A71" s="9">
        <v>56</v>
      </c>
      <c r="B71" s="1">
        <v>332.40999847393834</v>
      </c>
      <c r="C71" s="40">
        <f>SUM($B$16:B71)</f>
        <v>4363.3033489964882</v>
      </c>
      <c r="D71" s="9">
        <f t="shared" si="1"/>
        <v>1994.4599908436301</v>
      </c>
      <c r="E71" s="41">
        <f t="shared" si="2"/>
        <v>65</v>
      </c>
      <c r="F71" s="41">
        <f t="shared" si="3"/>
        <v>25927.979880967185</v>
      </c>
      <c r="G71" s="41">
        <f t="shared" si="4"/>
        <v>103711.91952386877</v>
      </c>
      <c r="H71" s="41">
        <f t="shared" si="5"/>
        <v>129639.89940483595</v>
      </c>
      <c r="I71" s="41">
        <f>SUM($F$16:F71)+SUM($H$16:H71)+SUM($G$16:G71)</f>
        <v>2922008.7298506782</v>
      </c>
      <c r="J71" s="51">
        <f t="shared" si="6"/>
        <v>75</v>
      </c>
      <c r="K71" s="51">
        <f t="shared" si="7"/>
        <v>29916.899862654442</v>
      </c>
      <c r="L71" s="51">
        <f t="shared" si="8"/>
        <v>119667.5994506178</v>
      </c>
      <c r="M71" s="51">
        <f t="shared" si="9"/>
        <v>149584.49931327224</v>
      </c>
      <c r="N71" s="51">
        <f>SUM($K$16:K71)+SUM($M$16:M71)+SUM($L$16:L71)</f>
        <v>3445605.1317302571</v>
      </c>
      <c r="O71" s="51">
        <f t="shared" si="10"/>
        <v>224376.74896990837</v>
      </c>
      <c r="P71" s="51">
        <f t="shared" si="11"/>
        <v>224376.74896990834</v>
      </c>
      <c r="Q71" s="51">
        <f>SUM($P$16:P71)</f>
        <v>2580723.7606465924</v>
      </c>
      <c r="R71" s="51">
        <f t="shared" si="22"/>
        <v>864881.37108366471</v>
      </c>
      <c r="S71" s="9">
        <f t="shared" si="20"/>
        <v>89750.699587963347</v>
      </c>
      <c r="T71" s="9">
        <f t="shared" si="19"/>
        <v>33656.512345486255</v>
      </c>
      <c r="U71" s="9">
        <f t="shared" si="21"/>
        <v>22437.674896990837</v>
      </c>
      <c r="V71" s="9">
        <f t="shared" si="23"/>
        <v>11218.837448495418</v>
      </c>
      <c r="W71" s="9">
        <f t="shared" si="14"/>
        <v>22437.674896990837</v>
      </c>
      <c r="X71" s="9">
        <f t="shared" si="17"/>
        <v>22437.674896990837</v>
      </c>
      <c r="Y71" s="9">
        <f t="shared" si="18"/>
        <v>22437.674896990837</v>
      </c>
    </row>
    <row r="72" spans="1:25" x14ac:dyDescent="0.15">
      <c r="A72" s="9">
        <v>57</v>
      </c>
      <c r="B72" s="1">
        <v>345.36585792901411</v>
      </c>
      <c r="C72" s="40">
        <f>SUM($B$16:B72)</f>
        <v>4708.6692069255023</v>
      </c>
      <c r="D72" s="9">
        <f t="shared" si="1"/>
        <v>2072.1951475740848</v>
      </c>
      <c r="E72" s="41">
        <f t="shared" si="2"/>
        <v>66</v>
      </c>
      <c r="F72" s="41">
        <f t="shared" si="3"/>
        <v>27352.97594797791</v>
      </c>
      <c r="G72" s="41">
        <f t="shared" si="4"/>
        <v>109411.90379191167</v>
      </c>
      <c r="H72" s="41">
        <f t="shared" si="5"/>
        <v>136764.87973988958</v>
      </c>
      <c r="I72" s="41">
        <f>SUM($F$16:F72)+SUM($H$16:H72)+SUM($G$16:G72)</f>
        <v>3195538.4893304575</v>
      </c>
      <c r="J72" s="51">
        <f t="shared" si="6"/>
        <v>76</v>
      </c>
      <c r="K72" s="51">
        <f t="shared" si="7"/>
        <v>31497.366243126078</v>
      </c>
      <c r="L72" s="51">
        <f t="shared" si="8"/>
        <v>125989.46497250436</v>
      </c>
      <c r="M72" s="51">
        <f t="shared" si="9"/>
        <v>157486.83121563043</v>
      </c>
      <c r="N72" s="51">
        <f>SUM($K$16:K72)+SUM($M$16:M72)+SUM($L$16:L72)</f>
        <v>3760578.7941615181</v>
      </c>
      <c r="O72" s="51">
        <f t="shared" si="10"/>
        <v>236230.24682344566</v>
      </c>
      <c r="P72" s="51">
        <f t="shared" si="11"/>
        <v>236230.24682344572</v>
      </c>
      <c r="Q72" s="51">
        <f>SUM($P$16:P72)</f>
        <v>2816954.0074700383</v>
      </c>
      <c r="R72" s="51">
        <f t="shared" si="22"/>
        <v>943624.78669147985</v>
      </c>
      <c r="S72" s="9">
        <f t="shared" si="20"/>
        <v>94492.098729378267</v>
      </c>
      <c r="T72" s="9">
        <f t="shared" si="19"/>
        <v>35434.537023516845</v>
      </c>
      <c r="U72" s="9">
        <f t="shared" si="21"/>
        <v>23623.024682344567</v>
      </c>
      <c r="V72" s="9">
        <f t="shared" si="23"/>
        <v>11811.512341172283</v>
      </c>
      <c r="W72" s="9">
        <f t="shared" si="14"/>
        <v>23623.024682344567</v>
      </c>
      <c r="X72" s="9">
        <f t="shared" si="17"/>
        <v>23623.024682344567</v>
      </c>
      <c r="Y72" s="9">
        <f t="shared" si="18"/>
        <v>23623.024682344567</v>
      </c>
    </row>
    <row r="73" spans="1:25" x14ac:dyDescent="0.15">
      <c r="A73" s="9">
        <v>58</v>
      </c>
      <c r="B73" s="1">
        <v>358.42798270275796</v>
      </c>
      <c r="C73" s="40">
        <f>SUM($B$16:B73)</f>
        <v>5067.0971896282599</v>
      </c>
      <c r="D73" s="9">
        <f t="shared" si="1"/>
        <v>2150.5678962165475</v>
      </c>
      <c r="E73" s="41">
        <f t="shared" si="2"/>
        <v>67</v>
      </c>
      <c r="F73" s="41">
        <f t="shared" si="3"/>
        <v>28817.609809301728</v>
      </c>
      <c r="G73" s="41">
        <f t="shared" si="4"/>
        <v>115270.43923720694</v>
      </c>
      <c r="H73" s="41">
        <f t="shared" si="5"/>
        <v>144088.04904650868</v>
      </c>
      <c r="I73" s="41">
        <f>SUM($F$16:F73)+SUM($H$16:H73)+SUM($G$16:G73)</f>
        <v>3483714.5874234745</v>
      </c>
      <c r="J73" s="51">
        <f t="shared" si="6"/>
        <v>77</v>
      </c>
      <c r="K73" s="51">
        <f t="shared" si="7"/>
        <v>33118.745601734823</v>
      </c>
      <c r="L73" s="51">
        <f t="shared" si="8"/>
        <v>132474.98240693935</v>
      </c>
      <c r="M73" s="51">
        <f t="shared" si="9"/>
        <v>165593.72800867417</v>
      </c>
      <c r="N73" s="51">
        <f>SUM($K$16:K73)+SUM($M$16:M73)+SUM($L$16:L73)</f>
        <v>4091766.250178867</v>
      </c>
      <c r="O73" s="51">
        <f t="shared" si="10"/>
        <v>248390.59201301125</v>
      </c>
      <c r="P73" s="51">
        <f t="shared" si="11"/>
        <v>248390.59201301131</v>
      </c>
      <c r="Q73" s="51">
        <f>SUM($P$16:P73)</f>
        <v>3065344.5994830495</v>
      </c>
      <c r="R73" s="51">
        <f t="shared" si="22"/>
        <v>1026421.6506958175</v>
      </c>
      <c r="S73" s="9">
        <f t="shared" si="20"/>
        <v>99356.236805204506</v>
      </c>
      <c r="T73" s="9">
        <f t="shared" si="19"/>
        <v>37258.588801951686</v>
      </c>
      <c r="U73" s="9">
        <f t="shared" si="21"/>
        <v>24839.059201301126</v>
      </c>
      <c r="V73" s="9">
        <f t="shared" si="23"/>
        <v>12419.529600650563</v>
      </c>
      <c r="W73" s="9">
        <f t="shared" si="14"/>
        <v>24839.059201301126</v>
      </c>
      <c r="X73" s="9">
        <f t="shared" si="17"/>
        <v>24839.059201301126</v>
      </c>
      <c r="Y73" s="9">
        <f t="shared" si="18"/>
        <v>24839.059201301126</v>
      </c>
    </row>
    <row r="74" spans="1:25" x14ac:dyDescent="0.15">
      <c r="A74" s="9">
        <v>59</v>
      </c>
      <c r="B74" s="1">
        <v>371.54182002055632</v>
      </c>
      <c r="C74" s="40">
        <f>SUM($B$16:B74)</f>
        <v>5438.6390096488158</v>
      </c>
      <c r="D74" s="9">
        <f t="shared" si="1"/>
        <v>2229.2509201233379</v>
      </c>
      <c r="E74" s="41">
        <f t="shared" si="2"/>
        <v>68</v>
      </c>
      <c r="F74" s="41">
        <f t="shared" si="3"/>
        <v>30317.812513677392</v>
      </c>
      <c r="G74" s="41">
        <f t="shared" si="4"/>
        <v>121271.2500547096</v>
      </c>
      <c r="H74" s="41">
        <f t="shared" si="5"/>
        <v>151589.06256838699</v>
      </c>
      <c r="I74" s="41">
        <f>SUM($F$16:F74)+SUM($H$16:H74)+SUM($G$16:G74)</f>
        <v>3786892.712560249</v>
      </c>
      <c r="J74" s="51">
        <f t="shared" si="6"/>
        <v>78</v>
      </c>
      <c r="K74" s="51">
        <f t="shared" si="7"/>
        <v>34776.314353924063</v>
      </c>
      <c r="L74" s="51">
        <f t="shared" si="8"/>
        <v>139105.25741569628</v>
      </c>
      <c r="M74" s="51">
        <f t="shared" si="9"/>
        <v>173881.57176962035</v>
      </c>
      <c r="N74" s="51">
        <f>SUM($K$16:K74)+SUM($M$16:M74)+SUM($L$16:L74)</f>
        <v>4439529.3937181076</v>
      </c>
      <c r="O74" s="51">
        <f t="shared" si="10"/>
        <v>260822.35765443053</v>
      </c>
      <c r="P74" s="51">
        <f t="shared" si="11"/>
        <v>260822.35765443055</v>
      </c>
      <c r="Q74" s="51">
        <f>SUM($P$16:P74)</f>
        <v>3326166.9571374799</v>
      </c>
      <c r="R74" s="51">
        <f t="shared" si="22"/>
        <v>1113362.4365806277</v>
      </c>
      <c r="S74" s="9">
        <f t="shared" si="20"/>
        <v>104328.94306177221</v>
      </c>
      <c r="T74" s="9">
        <f t="shared" si="19"/>
        <v>39123.353648164579</v>
      </c>
      <c r="U74" s="9">
        <f t="shared" si="21"/>
        <v>26082.235765443053</v>
      </c>
      <c r="V74" s="9">
        <f t="shared" si="23"/>
        <v>13041.117882721526</v>
      </c>
      <c r="W74" s="9">
        <f t="shared" si="14"/>
        <v>26082.235765443053</v>
      </c>
      <c r="X74" s="9">
        <f t="shared" si="17"/>
        <v>26082.235765443053</v>
      </c>
      <c r="Y74" s="9">
        <f t="shared" si="18"/>
        <v>26082.235765443053</v>
      </c>
    </row>
    <row r="75" spans="1:25" x14ac:dyDescent="0.15">
      <c r="A75" s="9">
        <v>60</v>
      </c>
      <c r="B75" s="1">
        <v>382.69202320897023</v>
      </c>
      <c r="C75" s="40">
        <f>SUM($B$16:B75)</f>
        <v>5821.3310328577863</v>
      </c>
      <c r="D75" s="9">
        <f t="shared" si="1"/>
        <v>2296.1521392538216</v>
      </c>
      <c r="E75" s="41">
        <f t="shared" si="2"/>
        <v>69</v>
      </c>
      <c r="F75" s="41">
        <f t="shared" si="3"/>
        <v>31686.89952170273</v>
      </c>
      <c r="G75" s="41">
        <f t="shared" si="4"/>
        <v>126747.59808681096</v>
      </c>
      <c r="H75" s="41">
        <f t="shared" si="5"/>
        <v>158434.49760851369</v>
      </c>
      <c r="I75" s="41">
        <f>SUM($F$16:F75)+SUM($H$16:H75)+SUM($G$16:G75)</f>
        <v>4103761.7077772757</v>
      </c>
      <c r="J75" s="51">
        <f t="shared" si="6"/>
        <v>79</v>
      </c>
      <c r="K75" s="51">
        <f t="shared" si="7"/>
        <v>36279.203800210373</v>
      </c>
      <c r="L75" s="51">
        <f t="shared" si="8"/>
        <v>145116.81520084152</v>
      </c>
      <c r="M75" s="51">
        <f t="shared" si="9"/>
        <v>181396.0190010519</v>
      </c>
      <c r="N75" s="51">
        <f>SUM($K$16:K75)+SUM($M$16:M75)+SUM($L$16:L75)</f>
        <v>4802321.4317202112</v>
      </c>
      <c r="O75" s="51">
        <f t="shared" si="10"/>
        <v>272094.02850157785</v>
      </c>
      <c r="P75" s="51">
        <f t="shared" si="11"/>
        <v>272094.02850157779</v>
      </c>
      <c r="Q75" s="51">
        <f>SUM($P$16:P75)</f>
        <v>3598260.9856390576</v>
      </c>
      <c r="R75" s="51">
        <f t="shared" si="22"/>
        <v>1204060.4460811536</v>
      </c>
      <c r="S75" s="9">
        <f t="shared" si="20"/>
        <v>108837.61140063114</v>
      </c>
      <c r="T75" s="9">
        <f t="shared" si="19"/>
        <v>40814.104275236677</v>
      </c>
      <c r="U75" s="9">
        <f t="shared" si="21"/>
        <v>27209.402850157785</v>
      </c>
      <c r="V75" s="9">
        <f t="shared" si="23"/>
        <v>13604.701425078892</v>
      </c>
      <c r="W75" s="9">
        <f t="shared" si="14"/>
        <v>27209.402850157785</v>
      </c>
      <c r="X75" s="9">
        <f t="shared" si="17"/>
        <v>27209.402850157785</v>
      </c>
      <c r="Y75" s="9">
        <f t="shared" si="18"/>
        <v>27209.402850157785</v>
      </c>
    </row>
    <row r="76" spans="1:25" x14ac:dyDescent="0.15">
      <c r="A76" s="9">
        <v>61</v>
      </c>
      <c r="B76" s="1">
        <v>396.56133272312832</v>
      </c>
      <c r="C76" s="40">
        <f>SUM($B$16:B76)</f>
        <v>6217.8923655809149</v>
      </c>
      <c r="D76" s="9">
        <f t="shared" si="1"/>
        <v>2379.3679963387699</v>
      </c>
      <c r="E76" s="41">
        <f t="shared" si="2"/>
        <v>70</v>
      </c>
      <c r="F76" s="41">
        <f t="shared" si="3"/>
        <v>33311.151948742772</v>
      </c>
      <c r="G76" s="41">
        <f t="shared" si="4"/>
        <v>133244.60779497112</v>
      </c>
      <c r="H76" s="41">
        <f t="shared" si="5"/>
        <v>166555.75974371389</v>
      </c>
      <c r="I76" s="41">
        <f>SUM($F$16:F76)+SUM($H$16:H76)+SUM($G$16:G76)</f>
        <v>4436873.2272647042</v>
      </c>
      <c r="J76" s="51">
        <f t="shared" si="6"/>
        <v>80</v>
      </c>
      <c r="K76" s="51">
        <f t="shared" si="7"/>
        <v>38069.887941420311</v>
      </c>
      <c r="L76" s="51">
        <f t="shared" si="8"/>
        <v>152279.55176568127</v>
      </c>
      <c r="M76" s="51">
        <f t="shared" si="9"/>
        <v>190349.43970710158</v>
      </c>
      <c r="N76" s="51">
        <f>SUM($K$16:K76)+SUM($M$16:M76)+SUM($L$16:L76)</f>
        <v>5183020.3111344147</v>
      </c>
      <c r="O76" s="51">
        <f t="shared" si="10"/>
        <v>285524.15956065239</v>
      </c>
      <c r="P76" s="51">
        <f t="shared" si="11"/>
        <v>285524.15956065239</v>
      </c>
      <c r="Q76" s="51">
        <f>SUM($P$16:P76)</f>
        <v>3883785.14519971</v>
      </c>
      <c r="R76" s="51">
        <f t="shared" si="22"/>
        <v>1299235.1659347047</v>
      </c>
      <c r="S76" s="9">
        <f t="shared" si="20"/>
        <v>114209.66382426096</v>
      </c>
      <c r="T76" s="9">
        <f t="shared" si="19"/>
        <v>42828.623934097857</v>
      </c>
      <c r="U76" s="9">
        <f t="shared" si="21"/>
        <v>28552.415956065241</v>
      </c>
      <c r="V76" s="9">
        <f t="shared" si="23"/>
        <v>14276.20797803262</v>
      </c>
      <c r="W76" s="9">
        <f t="shared" si="14"/>
        <v>28552.415956065241</v>
      </c>
      <c r="X76" s="9">
        <f t="shared" si="17"/>
        <v>28552.415956065241</v>
      </c>
      <c r="Y76" s="9">
        <f t="shared" si="18"/>
        <v>28552.415956065241</v>
      </c>
    </row>
    <row r="77" spans="1:25" x14ac:dyDescent="0.15">
      <c r="A77" s="9">
        <v>62</v>
      </c>
      <c r="B77" s="1">
        <v>408.74615133248358</v>
      </c>
      <c r="C77" s="40">
        <f>SUM($B$16:B77)</f>
        <v>6626.6385169133982</v>
      </c>
      <c r="D77" s="9">
        <f t="shared" si="1"/>
        <v>2452.4769079949015</v>
      </c>
      <c r="E77" s="41">
        <f t="shared" si="2"/>
        <v>71</v>
      </c>
      <c r="F77" s="41">
        <f t="shared" si="3"/>
        <v>34825.172093527595</v>
      </c>
      <c r="G77" s="41">
        <f t="shared" si="4"/>
        <v>139300.68837411041</v>
      </c>
      <c r="H77" s="41">
        <f t="shared" si="5"/>
        <v>174125.86046763801</v>
      </c>
      <c r="I77" s="41">
        <f>SUM($F$16:F77)+SUM($H$16:H77)+SUM($G$16:G77)</f>
        <v>4785124.94819998</v>
      </c>
      <c r="J77" s="51">
        <f t="shared" si="6"/>
        <v>81.000000000000014</v>
      </c>
      <c r="K77" s="51">
        <f t="shared" si="7"/>
        <v>39730.125909517403</v>
      </c>
      <c r="L77" s="51">
        <f t="shared" si="8"/>
        <v>158920.50363806964</v>
      </c>
      <c r="M77" s="51">
        <f t="shared" si="9"/>
        <v>198650.62954758704</v>
      </c>
      <c r="N77" s="51">
        <f>SUM($K$16:K77)+SUM($M$16:M77)+SUM($L$16:L77)</f>
        <v>5580321.5702295881</v>
      </c>
      <c r="O77" s="51">
        <f t="shared" si="10"/>
        <v>297975.94432138058</v>
      </c>
      <c r="P77" s="51">
        <f t="shared" si="11"/>
        <v>297975.94432138064</v>
      </c>
      <c r="Q77" s="51">
        <f>SUM($P$16:P77)</f>
        <v>4181761.0895210905</v>
      </c>
      <c r="R77" s="51">
        <f t="shared" si="22"/>
        <v>1398560.4807084976</v>
      </c>
      <c r="S77" s="9">
        <f t="shared" si="20"/>
        <v>119190.37772855224</v>
      </c>
      <c r="T77" s="9">
        <f t="shared" si="19"/>
        <v>44696.391648207085</v>
      </c>
      <c r="U77" s="9">
        <f t="shared" si="21"/>
        <v>29797.594432138059</v>
      </c>
      <c r="V77" s="9">
        <f t="shared" si="23"/>
        <v>14898.79721606903</v>
      </c>
      <c r="W77" s="9">
        <f t="shared" si="14"/>
        <v>29797.594432138059</v>
      </c>
      <c r="X77" s="9">
        <f t="shared" si="17"/>
        <v>29797.594432138059</v>
      </c>
      <c r="Y77" s="9">
        <f t="shared" si="18"/>
        <v>29797.594432138059</v>
      </c>
    </row>
    <row r="78" spans="1:25" x14ac:dyDescent="0.15">
      <c r="A78" s="9">
        <v>63</v>
      </c>
      <c r="B78" s="1">
        <v>422.68347438000342</v>
      </c>
      <c r="C78" s="40">
        <f>SUM($B$16:B78)</f>
        <v>7049.3219912934019</v>
      </c>
      <c r="D78" s="9">
        <f t="shared" si="1"/>
        <v>2536.1008462800205</v>
      </c>
      <c r="E78" s="41">
        <f t="shared" si="2"/>
        <v>72</v>
      </c>
      <c r="F78" s="41">
        <f t="shared" si="3"/>
        <v>36519.852186432283</v>
      </c>
      <c r="G78" s="41">
        <f t="shared" si="4"/>
        <v>146079.40874572919</v>
      </c>
      <c r="H78" s="41">
        <f t="shared" si="5"/>
        <v>182599.26093216147</v>
      </c>
      <c r="I78" s="41">
        <f>SUM($F$16:F78)+SUM($H$16:H78)+SUM($G$16:G78)</f>
        <v>5150323.4700643029</v>
      </c>
      <c r="J78" s="51">
        <f t="shared" si="6"/>
        <v>82</v>
      </c>
      <c r="K78" s="51">
        <f t="shared" si="7"/>
        <v>41592.05387899233</v>
      </c>
      <c r="L78" s="51">
        <f t="shared" si="8"/>
        <v>166368.21551596935</v>
      </c>
      <c r="M78" s="51">
        <f t="shared" si="9"/>
        <v>207960.26939496168</v>
      </c>
      <c r="N78" s="51">
        <f>SUM($K$16:K78)+SUM($M$16:M78)+SUM($L$16:L78)</f>
        <v>5996242.1090195123</v>
      </c>
      <c r="O78" s="51">
        <f t="shared" si="10"/>
        <v>311940.40409244254</v>
      </c>
      <c r="P78" s="51">
        <f t="shared" si="11"/>
        <v>311940.40409244254</v>
      </c>
      <c r="Q78" s="51">
        <f>SUM($P$16:P78)</f>
        <v>4493701.4936135327</v>
      </c>
      <c r="R78" s="51">
        <f t="shared" si="22"/>
        <v>1502540.6154059796</v>
      </c>
      <c r="S78" s="9">
        <f t="shared" si="20"/>
        <v>124776.16163697702</v>
      </c>
      <c r="T78" s="9">
        <f t="shared" si="19"/>
        <v>46791.060613866379</v>
      </c>
      <c r="U78" s="9">
        <f t="shared" si="21"/>
        <v>31194.040409244255</v>
      </c>
      <c r="V78" s="9">
        <f t="shared" si="23"/>
        <v>15597.020204622127</v>
      </c>
      <c r="W78" s="9">
        <f t="shared" si="14"/>
        <v>31194.040409244255</v>
      </c>
      <c r="X78" s="9">
        <f t="shared" si="17"/>
        <v>31194.040409244255</v>
      </c>
      <c r="Y78" s="9">
        <f t="shared" si="18"/>
        <v>31194.040409244255</v>
      </c>
    </row>
    <row r="79" spans="1:25" x14ac:dyDescent="0.15">
      <c r="A79" s="9">
        <v>64</v>
      </c>
      <c r="B79" s="1">
        <v>442.41982813051237</v>
      </c>
      <c r="C79" s="40">
        <f>SUM($B$16:B79)</f>
        <v>7491.7418194239144</v>
      </c>
      <c r="D79" s="9">
        <f t="shared" si="1"/>
        <v>2654.5189687830743</v>
      </c>
      <c r="E79" s="41">
        <f t="shared" si="2"/>
        <v>73</v>
      </c>
      <c r="F79" s="41">
        <f t="shared" si="3"/>
        <v>38755.976944232876</v>
      </c>
      <c r="G79" s="41">
        <f t="shared" si="4"/>
        <v>155023.90777693153</v>
      </c>
      <c r="H79" s="41">
        <f t="shared" si="5"/>
        <v>193779.88472116442</v>
      </c>
      <c r="I79" s="41">
        <f>SUM($F$16:F79)+SUM($H$16:H79)+SUM($G$16:G79)</f>
        <v>5537883.2395066321</v>
      </c>
      <c r="J79" s="51">
        <f t="shared" si="6"/>
        <v>83</v>
      </c>
      <c r="K79" s="51">
        <f t="shared" si="7"/>
        <v>44065.014881799019</v>
      </c>
      <c r="L79" s="51">
        <f t="shared" si="8"/>
        <v>176260.05952719614</v>
      </c>
      <c r="M79" s="51">
        <f t="shared" si="9"/>
        <v>220325.07440899516</v>
      </c>
      <c r="N79" s="51">
        <f>SUM($K$16:K79)+SUM($M$16:M79)+SUM($L$16:L79)</f>
        <v>6436892.2578375023</v>
      </c>
      <c r="O79" s="51">
        <f t="shared" si="10"/>
        <v>330487.61161349271</v>
      </c>
      <c r="P79" s="51">
        <f t="shared" si="11"/>
        <v>330487.61161349266</v>
      </c>
      <c r="Q79" s="51">
        <f>SUM($P$16:P79)</f>
        <v>4824189.1052270252</v>
      </c>
      <c r="R79" s="51">
        <f t="shared" si="22"/>
        <v>1612703.1526104771</v>
      </c>
      <c r="S79" s="9">
        <f t="shared" si="20"/>
        <v>132195.04464539708</v>
      </c>
      <c r="T79" s="9">
        <f t="shared" si="19"/>
        <v>49573.141742023909</v>
      </c>
      <c r="U79" s="9">
        <f t="shared" si="21"/>
        <v>33048.76116134927</v>
      </c>
      <c r="V79" s="9">
        <f t="shared" si="23"/>
        <v>16524.380580674635</v>
      </c>
      <c r="W79" s="9">
        <f t="shared" si="14"/>
        <v>33048.76116134927</v>
      </c>
      <c r="X79" s="9">
        <f t="shared" si="17"/>
        <v>33048.76116134927</v>
      </c>
      <c r="Y79" s="9">
        <f t="shared" si="18"/>
        <v>33048.76116134927</v>
      </c>
    </row>
    <row r="80" spans="1:25" x14ac:dyDescent="0.15">
      <c r="A80" s="9">
        <v>65</v>
      </c>
      <c r="B80" s="1">
        <v>463.52817290014974</v>
      </c>
      <c r="C80" s="40">
        <f>SUM($B$16:B80)</f>
        <v>7955.2699923240643</v>
      </c>
      <c r="D80" s="9">
        <f t="shared" ref="D80:D113" si="24">B80*$C$2</f>
        <v>2781.1690374008986</v>
      </c>
      <c r="E80" s="41">
        <f t="shared" si="2"/>
        <v>74</v>
      </c>
      <c r="F80" s="41">
        <f t="shared" si="3"/>
        <v>41161.301753533291</v>
      </c>
      <c r="G80" s="41">
        <f t="shared" si="4"/>
        <v>164645.20701413322</v>
      </c>
      <c r="H80" s="41">
        <f t="shared" si="5"/>
        <v>205806.50876766653</v>
      </c>
      <c r="I80" s="41">
        <f>SUM($F$16:F80)+SUM($H$16:H80)+SUM($G$16:G80)</f>
        <v>5949496.2570419647</v>
      </c>
      <c r="J80" s="51">
        <f t="shared" si="6"/>
        <v>84</v>
      </c>
      <c r="K80" s="51">
        <f t="shared" si="7"/>
        <v>46723.639828335086</v>
      </c>
      <c r="L80" s="51">
        <f t="shared" si="8"/>
        <v>186894.5593133404</v>
      </c>
      <c r="M80" s="51">
        <f t="shared" si="9"/>
        <v>233618.19914167549</v>
      </c>
      <c r="N80" s="51">
        <f>SUM($K$16:K80)+SUM($M$16:M80)+SUM($L$16:L80)</f>
        <v>6904128.6561208535</v>
      </c>
      <c r="O80" s="51">
        <f t="shared" si="10"/>
        <v>350427.29871251323</v>
      </c>
      <c r="P80" s="51">
        <f t="shared" si="11"/>
        <v>350427.29871251323</v>
      </c>
      <c r="Q80" s="51">
        <f>SUM($P$16:P80)</f>
        <v>5174616.4039395386</v>
      </c>
      <c r="R80" s="51">
        <f t="shared" si="22"/>
        <v>1729512.2521813149</v>
      </c>
      <c r="S80" s="9">
        <f t="shared" si="20"/>
        <v>140170.91948500529</v>
      </c>
      <c r="T80" s="9">
        <f t="shared" ref="T80:T114" si="25">$O80*T$14</f>
        <v>52564.094806876987</v>
      </c>
      <c r="U80" s="9">
        <f t="shared" si="21"/>
        <v>35042.729871251322</v>
      </c>
      <c r="V80" s="9">
        <f t="shared" si="23"/>
        <v>17521.364935625661</v>
      </c>
      <c r="W80" s="9">
        <f t="shared" si="14"/>
        <v>35042.729871251322</v>
      </c>
      <c r="X80" s="9">
        <f t="shared" si="17"/>
        <v>35042.729871251322</v>
      </c>
      <c r="Y80" s="9">
        <f t="shared" si="18"/>
        <v>35042.729871251322</v>
      </c>
    </row>
    <row r="81" spans="1:25" x14ac:dyDescent="0.15">
      <c r="A81" s="9">
        <v>66</v>
      </c>
      <c r="B81" s="1">
        <v>482.35936056949731</v>
      </c>
      <c r="C81" s="40">
        <f>SUM($B$16:B81)</f>
        <v>8437.6293528935621</v>
      </c>
      <c r="D81" s="9">
        <f t="shared" si="24"/>
        <v>2894.1561634169839</v>
      </c>
      <c r="E81" s="41">
        <f t="shared" ref="E81:E113" si="26">$C$3*(1+(A81-1)*$C$4)</f>
        <v>75</v>
      </c>
      <c r="F81" s="41">
        <f t="shared" ref="F81:F113" si="27">E81*D81*(1-$C$9)</f>
        <v>43412.342451254743</v>
      </c>
      <c r="G81" s="41">
        <f t="shared" ref="G81:G113" si="28">E81*D81*$C$9</f>
        <v>173649.36980501903</v>
      </c>
      <c r="H81" s="41">
        <f t="shared" ref="H81:H113" si="29">(F81+G81)*$C$10</f>
        <v>217061.71225627378</v>
      </c>
      <c r="I81" s="41">
        <f>SUM($F$16:F81)+SUM($H$16:H81)+SUM($G$16:G81)</f>
        <v>6383619.6815545121</v>
      </c>
      <c r="J81" s="51">
        <f t="shared" ref="J81:J113" si="30">$C$5*(1+(A81-1)*$C$6)</f>
        <v>85</v>
      </c>
      <c r="K81" s="51">
        <f t="shared" ref="K81:K113" si="31">J81*D81*(1-$C$8)</f>
        <v>49200.654778088719</v>
      </c>
      <c r="L81" s="51">
        <f t="shared" ref="L81:L113" si="32">J81*D81*$C$8</f>
        <v>196802.61911235494</v>
      </c>
      <c r="M81" s="51">
        <f t="shared" ref="M81:M113" si="33">(K81+L81)*$C$11</f>
        <v>246003.27389044367</v>
      </c>
      <c r="N81" s="51">
        <f>SUM($K$16:K81)+SUM($M$16:M81)+SUM($L$16:L81)</f>
        <v>7396135.2039017407</v>
      </c>
      <c r="O81" s="51">
        <f t="shared" ref="O81:O114" si="34">(K81+M81+L81)*$C$12</f>
        <v>369004.91083566553</v>
      </c>
      <c r="P81" s="51">
        <f t="shared" ref="P81:P113" si="35">SUM(S81:Y81)</f>
        <v>369004.91083566559</v>
      </c>
      <c r="Q81" s="51">
        <f>SUM($P$16:P81)</f>
        <v>5543621.3147752043</v>
      </c>
      <c r="R81" s="51">
        <f t="shared" si="22"/>
        <v>1852513.8891265364</v>
      </c>
      <c r="S81" s="9">
        <f t="shared" ref="S81:S114" si="36">$O81*S$14</f>
        <v>147601.96433426623</v>
      </c>
      <c r="T81" s="9">
        <f t="shared" si="25"/>
        <v>55350.736625349826</v>
      </c>
      <c r="U81" s="9">
        <f t="shared" si="21"/>
        <v>36900.491083566558</v>
      </c>
      <c r="V81" s="9">
        <f t="shared" si="23"/>
        <v>18450.245541783279</v>
      </c>
      <c r="W81" s="9">
        <f t="shared" ref="W81:W113" si="37">O81*$W$14</f>
        <v>36900.491083566558</v>
      </c>
      <c r="X81" s="9">
        <f t="shared" si="17"/>
        <v>36900.491083566558</v>
      </c>
      <c r="Y81" s="9">
        <f t="shared" si="18"/>
        <v>36900.491083566558</v>
      </c>
    </row>
    <row r="82" spans="1:25" x14ac:dyDescent="0.15">
      <c r="A82" s="9">
        <v>67</v>
      </c>
      <c r="B82" s="1">
        <v>499.15881152250972</v>
      </c>
      <c r="C82" s="40">
        <f>SUM($B$16:B82)</f>
        <v>8936.7881644160716</v>
      </c>
      <c r="D82" s="9">
        <f t="shared" si="24"/>
        <v>2994.9528691350583</v>
      </c>
      <c r="E82" s="41">
        <f t="shared" si="26"/>
        <v>76</v>
      </c>
      <c r="F82" s="41">
        <f t="shared" si="27"/>
        <v>45523.283610852879</v>
      </c>
      <c r="G82" s="41">
        <f t="shared" si="28"/>
        <v>182093.13444341157</v>
      </c>
      <c r="H82" s="41">
        <f t="shared" si="29"/>
        <v>227616.41805426445</v>
      </c>
      <c r="I82" s="41">
        <f>SUM($F$16:F82)+SUM($H$16:H82)+SUM($G$16:G82)</f>
        <v>6838852.5176630411</v>
      </c>
      <c r="J82" s="51">
        <f t="shared" si="30"/>
        <v>86.000000000000014</v>
      </c>
      <c r="K82" s="51">
        <f t="shared" si="31"/>
        <v>51513.189349123</v>
      </c>
      <c r="L82" s="51">
        <f t="shared" si="32"/>
        <v>206052.75739649206</v>
      </c>
      <c r="M82" s="51">
        <f t="shared" si="33"/>
        <v>257565.94674561505</v>
      </c>
      <c r="N82" s="51">
        <f>SUM($K$16:K82)+SUM($M$16:M82)+SUM($L$16:L82)</f>
        <v>7911267.0973929707</v>
      </c>
      <c r="O82" s="51">
        <f t="shared" si="34"/>
        <v>386348.9201184226</v>
      </c>
      <c r="P82" s="51">
        <f t="shared" si="35"/>
        <v>386348.92011842265</v>
      </c>
      <c r="Q82" s="51">
        <f>SUM($P$16:P82)</f>
        <v>5929970.2348936265</v>
      </c>
      <c r="R82" s="51">
        <f t="shared" si="22"/>
        <v>1981296.8624993442</v>
      </c>
      <c r="S82" s="9">
        <f t="shared" si="36"/>
        <v>154539.56804736904</v>
      </c>
      <c r="T82" s="9">
        <f t="shared" si="25"/>
        <v>57952.338017763388</v>
      </c>
      <c r="U82" s="9">
        <f t="shared" si="21"/>
        <v>38634.892011842261</v>
      </c>
      <c r="V82" s="9">
        <f t="shared" si="23"/>
        <v>19317.446005921131</v>
      </c>
      <c r="W82" s="9">
        <f t="shared" si="37"/>
        <v>38634.892011842261</v>
      </c>
      <c r="X82" s="9">
        <f t="shared" si="17"/>
        <v>38634.892011842261</v>
      </c>
      <c r="Y82" s="9">
        <f t="shared" si="18"/>
        <v>38634.892011842261</v>
      </c>
    </row>
    <row r="83" spans="1:25" x14ac:dyDescent="0.15">
      <c r="A83" s="9">
        <v>68</v>
      </c>
      <c r="B83" s="1">
        <v>513.68314944640406</v>
      </c>
      <c r="C83" s="40">
        <f>SUM($B$16:B83)</f>
        <v>9450.4713138624757</v>
      </c>
      <c r="D83" s="9">
        <f t="shared" si="24"/>
        <v>3082.0988966784244</v>
      </c>
      <c r="E83" s="41">
        <f t="shared" si="26"/>
        <v>77</v>
      </c>
      <c r="F83" s="41">
        <f t="shared" si="27"/>
        <v>47464.323008847728</v>
      </c>
      <c r="G83" s="41">
        <f t="shared" si="28"/>
        <v>189857.29203539097</v>
      </c>
      <c r="H83" s="41">
        <f t="shared" si="29"/>
        <v>237321.61504423869</v>
      </c>
      <c r="I83" s="41">
        <f>SUM($F$16:F83)+SUM($H$16:H83)+SUM($G$16:G83)</f>
        <v>7313495.7477515182</v>
      </c>
      <c r="J83" s="51">
        <f t="shared" si="30"/>
        <v>87</v>
      </c>
      <c r="K83" s="51">
        <f t="shared" si="31"/>
        <v>53628.52080220457</v>
      </c>
      <c r="L83" s="51">
        <f t="shared" si="32"/>
        <v>214514.08320881834</v>
      </c>
      <c r="M83" s="51">
        <f t="shared" si="33"/>
        <v>268142.60401102289</v>
      </c>
      <c r="N83" s="51">
        <f>SUM($K$16:K83)+SUM($M$16:M83)+SUM($L$16:L83)</f>
        <v>8447552.3054150157</v>
      </c>
      <c r="O83" s="51">
        <f t="shared" si="34"/>
        <v>402213.90601653431</v>
      </c>
      <c r="P83" s="51">
        <f t="shared" si="35"/>
        <v>402213.90601653431</v>
      </c>
      <c r="Q83" s="51">
        <f>SUM($P$16:P83)</f>
        <v>6332184.1409101607</v>
      </c>
      <c r="R83" s="51">
        <f t="shared" si="22"/>
        <v>2115368.1645048549</v>
      </c>
      <c r="S83" s="9">
        <f t="shared" si="36"/>
        <v>160885.56240661372</v>
      </c>
      <c r="T83" s="9">
        <f t="shared" si="25"/>
        <v>60332.085902480147</v>
      </c>
      <c r="U83" s="9">
        <f t="shared" si="21"/>
        <v>40221.390601653431</v>
      </c>
      <c r="V83" s="9">
        <f t="shared" si="23"/>
        <v>20110.695300826716</v>
      </c>
      <c r="W83" s="9">
        <f t="shared" si="37"/>
        <v>40221.390601653431</v>
      </c>
      <c r="X83" s="9">
        <f t="shared" si="17"/>
        <v>40221.390601653431</v>
      </c>
      <c r="Y83" s="9">
        <f t="shared" si="18"/>
        <v>40221.390601653431</v>
      </c>
    </row>
    <row r="84" spans="1:25" x14ac:dyDescent="0.15">
      <c r="A84" s="9">
        <v>69</v>
      </c>
      <c r="B84" s="1">
        <v>527.43140343201685</v>
      </c>
      <c r="C84" s="40">
        <f>SUM($B$16:B84)</f>
        <v>9977.9027172944916</v>
      </c>
      <c r="D84" s="9">
        <f t="shared" si="24"/>
        <v>3164.5884205921011</v>
      </c>
      <c r="E84" s="41">
        <f t="shared" si="26"/>
        <v>78</v>
      </c>
      <c r="F84" s="41">
        <f t="shared" si="27"/>
        <v>49367.579361236763</v>
      </c>
      <c r="G84" s="41">
        <f t="shared" si="28"/>
        <v>197470.31744494711</v>
      </c>
      <c r="H84" s="41">
        <f t="shared" si="29"/>
        <v>246837.89680618388</v>
      </c>
      <c r="I84" s="41">
        <f>SUM($F$16:F84)+SUM($H$16:H84)+SUM($G$16:G84)</f>
        <v>7807171.5413638856</v>
      </c>
      <c r="J84" s="51">
        <f t="shared" si="30"/>
        <v>88</v>
      </c>
      <c r="K84" s="51">
        <f t="shared" si="31"/>
        <v>55696.756202420962</v>
      </c>
      <c r="L84" s="51">
        <f t="shared" si="32"/>
        <v>222787.02480968391</v>
      </c>
      <c r="M84" s="51">
        <f t="shared" si="33"/>
        <v>278483.78101210488</v>
      </c>
      <c r="N84" s="51">
        <f>SUM($K$16:K84)+SUM($M$16:M84)+SUM($L$16:L84)</f>
        <v>9004519.8674392253</v>
      </c>
      <c r="O84" s="51">
        <f t="shared" si="34"/>
        <v>417725.67151815735</v>
      </c>
      <c r="P84" s="51">
        <f t="shared" si="35"/>
        <v>417725.67151815741</v>
      </c>
      <c r="Q84" s="51">
        <f>SUM($P$16:P84)</f>
        <v>6749909.812428318</v>
      </c>
      <c r="R84" s="51">
        <f t="shared" si="22"/>
        <v>2254610.0550109074</v>
      </c>
      <c r="S84" s="9">
        <f t="shared" si="36"/>
        <v>167090.26860726296</v>
      </c>
      <c r="T84" s="9">
        <f t="shared" si="25"/>
        <v>62658.850727723599</v>
      </c>
      <c r="U84" s="9">
        <f t="shared" si="21"/>
        <v>41772.56715181574</v>
      </c>
      <c r="V84" s="9">
        <f t="shared" si="23"/>
        <v>20886.28357590787</v>
      </c>
      <c r="W84" s="9">
        <f t="shared" si="37"/>
        <v>41772.56715181574</v>
      </c>
      <c r="X84" s="9">
        <f t="shared" si="17"/>
        <v>41772.56715181574</v>
      </c>
      <c r="Y84" s="9">
        <f t="shared" si="18"/>
        <v>41772.56715181574</v>
      </c>
    </row>
    <row r="85" spans="1:25" x14ac:dyDescent="0.15">
      <c r="A85" s="9">
        <v>70</v>
      </c>
      <c r="B85" s="1">
        <v>546.46377772203937</v>
      </c>
      <c r="C85" s="40">
        <f>SUM($B$16:B85)</f>
        <v>10524.366495016531</v>
      </c>
      <c r="D85" s="9">
        <f t="shared" si="24"/>
        <v>3278.7826663322362</v>
      </c>
      <c r="E85" s="41">
        <f t="shared" si="26"/>
        <v>79</v>
      </c>
      <c r="F85" s="41">
        <f t="shared" si="27"/>
        <v>51804.766128049319</v>
      </c>
      <c r="G85" s="41">
        <f t="shared" si="28"/>
        <v>207219.06451219734</v>
      </c>
      <c r="H85" s="41">
        <f t="shared" si="29"/>
        <v>259023.83064024666</v>
      </c>
      <c r="I85" s="41">
        <f>SUM($F$16:F85)+SUM($H$16:H85)+SUM($G$16:G85)</f>
        <v>8325219.2026443798</v>
      </c>
      <c r="J85" s="51">
        <f t="shared" si="30"/>
        <v>89</v>
      </c>
      <c r="K85" s="51">
        <f t="shared" si="31"/>
        <v>58362.331460713795</v>
      </c>
      <c r="L85" s="51">
        <f t="shared" si="32"/>
        <v>233449.32584285524</v>
      </c>
      <c r="M85" s="51">
        <f t="shared" si="33"/>
        <v>291811.65730356902</v>
      </c>
      <c r="N85" s="51">
        <f>SUM($K$16:K85)+SUM($M$16:M85)+SUM($L$16:L85)</f>
        <v>9588143.182046365</v>
      </c>
      <c r="O85" s="51">
        <f t="shared" si="34"/>
        <v>437717.48595535354</v>
      </c>
      <c r="P85" s="51">
        <f t="shared" si="35"/>
        <v>437717.48595535354</v>
      </c>
      <c r="Q85" s="51">
        <f>SUM($P$16:P85)</f>
        <v>7187627.2983836718</v>
      </c>
      <c r="R85" s="51">
        <f t="shared" si="22"/>
        <v>2400515.8836626932</v>
      </c>
      <c r="S85" s="9">
        <f t="shared" si="36"/>
        <v>175086.99438214142</v>
      </c>
      <c r="T85" s="9">
        <f t="shared" si="25"/>
        <v>65657.622893303022</v>
      </c>
      <c r="U85" s="9">
        <f t="shared" si="21"/>
        <v>43771.748595535355</v>
      </c>
      <c r="V85" s="9">
        <f t="shared" si="23"/>
        <v>21885.874297767677</v>
      </c>
      <c r="W85" s="9">
        <f t="shared" si="37"/>
        <v>43771.748595535355</v>
      </c>
      <c r="X85" s="9">
        <f t="shared" si="17"/>
        <v>43771.748595535355</v>
      </c>
      <c r="Y85" s="9">
        <f t="shared" si="18"/>
        <v>43771.748595535355</v>
      </c>
    </row>
    <row r="86" spans="1:25" x14ac:dyDescent="0.15">
      <c r="A86" s="9">
        <v>71</v>
      </c>
      <c r="B86" s="1">
        <v>568.5151634384639</v>
      </c>
      <c r="C86" s="40">
        <f>SUM($B$16:B86)</f>
        <v>11092.881658454995</v>
      </c>
      <c r="D86" s="9">
        <f t="shared" si="24"/>
        <v>3411.0909806307836</v>
      </c>
      <c r="E86" s="41">
        <f t="shared" si="26"/>
        <v>80</v>
      </c>
      <c r="F86" s="41">
        <f t="shared" si="27"/>
        <v>54577.455690092524</v>
      </c>
      <c r="G86" s="41">
        <f t="shared" si="28"/>
        <v>218309.82276037015</v>
      </c>
      <c r="H86" s="41">
        <f t="shared" si="29"/>
        <v>272887.27845046268</v>
      </c>
      <c r="I86" s="41">
        <f>SUM($F$16:F86)+SUM($H$16:H86)+SUM($G$16:G86)</f>
        <v>8870993.7595453039</v>
      </c>
      <c r="J86" s="51">
        <f t="shared" si="30"/>
        <v>90</v>
      </c>
      <c r="K86" s="51">
        <f t="shared" si="31"/>
        <v>61399.637651354096</v>
      </c>
      <c r="L86" s="51">
        <f t="shared" si="32"/>
        <v>245598.55060541644</v>
      </c>
      <c r="M86" s="51">
        <f t="shared" si="33"/>
        <v>306998.18825677055</v>
      </c>
      <c r="N86" s="51">
        <f>SUM($K$16:K86)+SUM($M$16:M86)+SUM($L$16:L86)</f>
        <v>10202139.558559906</v>
      </c>
      <c r="O86" s="51">
        <f t="shared" si="34"/>
        <v>460497.28238515579</v>
      </c>
      <c r="P86" s="51">
        <f t="shared" si="35"/>
        <v>460497.28238515579</v>
      </c>
      <c r="Q86" s="51">
        <f>SUM($P$16:P86)</f>
        <v>7648124.5807688273</v>
      </c>
      <c r="R86" s="51">
        <f t="shared" si="22"/>
        <v>2554014.9777910784</v>
      </c>
      <c r="S86" s="9">
        <f t="shared" si="36"/>
        <v>184198.91295406234</v>
      </c>
      <c r="T86" s="9">
        <f t="shared" si="25"/>
        <v>69074.592357773363</v>
      </c>
      <c r="U86" s="9">
        <f t="shared" si="21"/>
        <v>46049.728238515585</v>
      </c>
      <c r="V86" s="9">
        <f t="shared" si="23"/>
        <v>23024.864119257792</v>
      </c>
      <c r="W86" s="9">
        <f t="shared" si="37"/>
        <v>46049.728238515585</v>
      </c>
      <c r="X86" s="9">
        <f t="shared" si="17"/>
        <v>46049.728238515585</v>
      </c>
      <c r="Y86" s="9">
        <f t="shared" si="18"/>
        <v>46049.728238515585</v>
      </c>
    </row>
    <row r="87" spans="1:25" x14ac:dyDescent="0.15">
      <c r="A87" s="9">
        <v>72</v>
      </c>
      <c r="B87" s="1">
        <v>596.56160629247495</v>
      </c>
      <c r="C87" s="40">
        <f>SUM($B$16:B87)</f>
        <v>11689.44326474747</v>
      </c>
      <c r="D87" s="9">
        <f t="shared" si="24"/>
        <v>3579.3696377548495</v>
      </c>
      <c r="E87" s="41">
        <f t="shared" si="26"/>
        <v>81.000000000000014</v>
      </c>
      <c r="F87" s="41">
        <f t="shared" si="27"/>
        <v>57985.788131628557</v>
      </c>
      <c r="G87" s="41">
        <f t="shared" si="28"/>
        <v>231943.15252651428</v>
      </c>
      <c r="H87" s="41">
        <f t="shared" si="29"/>
        <v>289928.94065814285</v>
      </c>
      <c r="I87" s="41">
        <f>SUM($F$16:F87)+SUM($H$16:H87)+SUM($G$16:G87)</f>
        <v>9450851.6408615895</v>
      </c>
      <c r="J87" s="51">
        <f t="shared" si="30"/>
        <v>91.000000000000014</v>
      </c>
      <c r="K87" s="51">
        <f t="shared" si="31"/>
        <v>65144.527407138259</v>
      </c>
      <c r="L87" s="51">
        <f t="shared" si="32"/>
        <v>260578.10962855309</v>
      </c>
      <c r="M87" s="51">
        <f t="shared" si="33"/>
        <v>325722.63703569135</v>
      </c>
      <c r="N87" s="51">
        <f>SUM($K$16:K87)+SUM($M$16:M87)+SUM($L$16:L87)</f>
        <v>10853584.832631286</v>
      </c>
      <c r="O87" s="51">
        <f t="shared" si="34"/>
        <v>488583.955553537</v>
      </c>
      <c r="P87" s="51">
        <f t="shared" si="35"/>
        <v>488583.95555353712</v>
      </c>
      <c r="Q87" s="51">
        <f>SUM($P$16:P87)</f>
        <v>8136708.5363223646</v>
      </c>
      <c r="R87" s="51">
        <f t="shared" si="22"/>
        <v>2716876.2963089217</v>
      </c>
      <c r="S87" s="9">
        <f t="shared" si="36"/>
        <v>195433.58222141481</v>
      </c>
      <c r="T87" s="9">
        <f t="shared" si="25"/>
        <v>73287.593333030542</v>
      </c>
      <c r="U87" s="9">
        <f t="shared" si="21"/>
        <v>48858.395555353702</v>
      </c>
      <c r="V87" s="9">
        <f t="shared" si="23"/>
        <v>24429.197777676851</v>
      </c>
      <c r="W87" s="9">
        <f t="shared" si="37"/>
        <v>48858.395555353702</v>
      </c>
      <c r="X87" s="9">
        <f t="shared" si="17"/>
        <v>48858.395555353702</v>
      </c>
      <c r="Y87" s="9">
        <f t="shared" si="18"/>
        <v>48858.395555353702</v>
      </c>
    </row>
    <row r="88" spans="1:25" x14ac:dyDescent="0.15">
      <c r="A88" s="9">
        <v>73</v>
      </c>
      <c r="B88" s="1">
        <v>633.6028539488384</v>
      </c>
      <c r="C88" s="40">
        <f>SUM($B$16:B88)</f>
        <v>12323.046118696308</v>
      </c>
      <c r="D88" s="9">
        <f t="shared" si="24"/>
        <v>3801.6171236930304</v>
      </c>
      <c r="E88" s="41">
        <f t="shared" si="26"/>
        <v>82</v>
      </c>
      <c r="F88" s="41">
        <f t="shared" si="27"/>
        <v>62346.520828565684</v>
      </c>
      <c r="G88" s="41">
        <f t="shared" si="28"/>
        <v>249386.0833142628</v>
      </c>
      <c r="H88" s="41">
        <f t="shared" si="29"/>
        <v>311732.6041428285</v>
      </c>
      <c r="I88" s="41">
        <f>SUM($F$16:F88)+SUM($H$16:H88)+SUM($G$16:G88)</f>
        <v>10074316.849147247</v>
      </c>
      <c r="J88" s="51">
        <f t="shared" si="30"/>
        <v>92</v>
      </c>
      <c r="K88" s="51">
        <f t="shared" si="31"/>
        <v>69949.755075951747</v>
      </c>
      <c r="L88" s="51">
        <f t="shared" si="32"/>
        <v>279799.02030380705</v>
      </c>
      <c r="M88" s="51">
        <f t="shared" si="33"/>
        <v>349748.77537975879</v>
      </c>
      <c r="N88" s="51">
        <f>SUM($K$16:K88)+SUM($M$16:M88)+SUM($L$16:L88)</f>
        <v>11553082.383390805</v>
      </c>
      <c r="O88" s="51">
        <f t="shared" si="34"/>
        <v>524623.16306963819</v>
      </c>
      <c r="P88" s="51">
        <f t="shared" si="35"/>
        <v>524623.16306963807</v>
      </c>
      <c r="Q88" s="51">
        <f>SUM($P$16:P88)</f>
        <v>8661331.6993920021</v>
      </c>
      <c r="R88" s="51">
        <f t="shared" si="22"/>
        <v>2891750.6839988027</v>
      </c>
      <c r="S88" s="9">
        <f t="shared" si="36"/>
        <v>209849.2652278553</v>
      </c>
      <c r="T88" s="9">
        <f t="shared" si="25"/>
        <v>78693.474460445723</v>
      </c>
      <c r="U88" s="9">
        <f t="shared" si="21"/>
        <v>52462.316306963825</v>
      </c>
      <c r="V88" s="9">
        <f t="shared" si="23"/>
        <v>26231.158153481912</v>
      </c>
      <c r="W88" s="9">
        <f t="shared" si="37"/>
        <v>52462.316306963825</v>
      </c>
      <c r="X88" s="9">
        <f t="shared" si="17"/>
        <v>52462.316306963825</v>
      </c>
      <c r="Y88" s="9">
        <f t="shared" si="18"/>
        <v>52462.316306963825</v>
      </c>
    </row>
    <row r="89" spans="1:25" x14ac:dyDescent="0.15">
      <c r="A89" s="9">
        <v>74</v>
      </c>
      <c r="B89" s="1">
        <v>674.19529378734046</v>
      </c>
      <c r="C89" s="40">
        <f>SUM($B$16:B89)</f>
        <v>12997.241412483649</v>
      </c>
      <c r="D89" s="9">
        <f t="shared" si="24"/>
        <v>4045.1717627240428</v>
      </c>
      <c r="E89" s="41">
        <f t="shared" si="26"/>
        <v>83</v>
      </c>
      <c r="F89" s="41">
        <f t="shared" si="27"/>
        <v>67149.851261219097</v>
      </c>
      <c r="G89" s="41">
        <f t="shared" si="28"/>
        <v>268599.40504487645</v>
      </c>
      <c r="H89" s="41">
        <f t="shared" si="29"/>
        <v>335749.25630609551</v>
      </c>
      <c r="I89" s="41">
        <f>SUM($F$16:F89)+SUM($H$16:H89)+SUM($G$16:G89)</f>
        <v>10745815.361759439</v>
      </c>
      <c r="J89" s="51">
        <f t="shared" si="30"/>
        <v>93</v>
      </c>
      <c r="K89" s="51">
        <f t="shared" si="31"/>
        <v>75240.194786667184</v>
      </c>
      <c r="L89" s="51">
        <f t="shared" si="32"/>
        <v>300960.77914666879</v>
      </c>
      <c r="M89" s="51">
        <f t="shared" si="33"/>
        <v>376200.97393333598</v>
      </c>
      <c r="N89" s="51">
        <f>SUM($K$16:K89)+SUM($M$16:M89)+SUM($L$16:L89)</f>
        <v>12305484.331257477</v>
      </c>
      <c r="O89" s="51">
        <f t="shared" si="34"/>
        <v>564301.46090000402</v>
      </c>
      <c r="P89" s="51">
        <f t="shared" si="35"/>
        <v>564301.46090000402</v>
      </c>
      <c r="Q89" s="51">
        <f>SUM($P$16:P89)</f>
        <v>9225633.160292007</v>
      </c>
      <c r="R89" s="51">
        <f t="shared" si="22"/>
        <v>3079851.1709654704</v>
      </c>
      <c r="S89" s="9">
        <f t="shared" si="36"/>
        <v>225720.58436000161</v>
      </c>
      <c r="T89" s="9">
        <f t="shared" si="25"/>
        <v>84645.219135000603</v>
      </c>
      <c r="U89" s="9">
        <f t="shared" si="21"/>
        <v>56430.146090000402</v>
      </c>
      <c r="V89" s="9">
        <f t="shared" si="23"/>
        <v>28215.073045000201</v>
      </c>
      <c r="W89" s="9">
        <f t="shared" si="37"/>
        <v>56430.146090000402</v>
      </c>
      <c r="X89" s="9">
        <f t="shared" si="17"/>
        <v>56430.146090000402</v>
      </c>
      <c r="Y89" s="9">
        <f t="shared" si="18"/>
        <v>56430.146090000402</v>
      </c>
    </row>
    <row r="90" spans="1:25" x14ac:dyDescent="0.15">
      <c r="A90" s="9">
        <v>75</v>
      </c>
      <c r="B90" s="1">
        <v>720.05101402398179</v>
      </c>
      <c r="C90" s="40">
        <f>SUM($B$16:B90)</f>
        <v>13717.292426507631</v>
      </c>
      <c r="D90" s="9">
        <f t="shared" si="24"/>
        <v>4320.306084143891</v>
      </c>
      <c r="E90" s="41">
        <f t="shared" si="26"/>
        <v>84</v>
      </c>
      <c r="F90" s="41">
        <f t="shared" si="27"/>
        <v>72581.14221361735</v>
      </c>
      <c r="G90" s="41">
        <f t="shared" si="28"/>
        <v>290324.56885446951</v>
      </c>
      <c r="H90" s="41">
        <f t="shared" si="29"/>
        <v>362905.71106808685</v>
      </c>
      <c r="I90" s="41">
        <f>SUM($F$16:F90)+SUM($H$16:H90)+SUM($G$16:G90)</f>
        <v>11471626.783895614</v>
      </c>
      <c r="J90" s="51">
        <f t="shared" si="30"/>
        <v>94</v>
      </c>
      <c r="K90" s="51">
        <f t="shared" si="31"/>
        <v>81221.754381905135</v>
      </c>
      <c r="L90" s="51">
        <f t="shared" si="32"/>
        <v>324887.0175276206</v>
      </c>
      <c r="M90" s="51">
        <f t="shared" si="33"/>
        <v>406108.77190952573</v>
      </c>
      <c r="N90" s="51">
        <f>SUM($K$16:K90)+SUM($M$16:M90)+SUM($L$16:L90)</f>
        <v>13117701.875076529</v>
      </c>
      <c r="O90" s="51">
        <f t="shared" si="34"/>
        <v>609163.15786428866</v>
      </c>
      <c r="P90" s="51">
        <f t="shared" si="35"/>
        <v>609163.15786428866</v>
      </c>
      <c r="Q90" s="51">
        <f>SUM($P$16:P90)</f>
        <v>9834796.3181562964</v>
      </c>
      <c r="R90" s="51">
        <f t="shared" si="22"/>
        <v>3282905.5569202323</v>
      </c>
      <c r="S90" s="9">
        <f t="shared" si="36"/>
        <v>243665.26314571546</v>
      </c>
      <c r="T90" s="9">
        <f t="shared" si="25"/>
        <v>91374.473679643299</v>
      </c>
      <c r="U90" s="9">
        <f t="shared" ref="U90:U113" si="38">O90*$U$14</f>
        <v>60916.315786428866</v>
      </c>
      <c r="V90" s="9">
        <f t="shared" si="23"/>
        <v>30458.157893214433</v>
      </c>
      <c r="W90" s="9">
        <f t="shared" si="37"/>
        <v>60916.315786428866</v>
      </c>
      <c r="X90" s="9">
        <f t="shared" si="17"/>
        <v>60916.315786428866</v>
      </c>
      <c r="Y90" s="9">
        <f t="shared" si="18"/>
        <v>60916.315786428866</v>
      </c>
    </row>
    <row r="91" spans="1:25" x14ac:dyDescent="0.15">
      <c r="A91" s="9">
        <v>76</v>
      </c>
      <c r="B91" s="1">
        <v>758.81604820114944</v>
      </c>
      <c r="C91" s="40">
        <f>SUM($B$16:B91)</f>
        <v>14476.108474708781</v>
      </c>
      <c r="D91" s="9">
        <f t="shared" si="24"/>
        <v>4552.8962892068967</v>
      </c>
      <c r="E91" s="41">
        <f t="shared" si="26"/>
        <v>85</v>
      </c>
      <c r="F91" s="41">
        <f t="shared" si="27"/>
        <v>77399.236916517228</v>
      </c>
      <c r="G91" s="41">
        <f t="shared" si="28"/>
        <v>309596.94766606897</v>
      </c>
      <c r="H91" s="41">
        <f t="shared" si="29"/>
        <v>386996.18458258617</v>
      </c>
      <c r="I91" s="41">
        <f>SUM($F$16:F91)+SUM($H$16:H91)+SUM($G$16:G91)</f>
        <v>12245619.153060786</v>
      </c>
      <c r="J91" s="51">
        <f t="shared" si="30"/>
        <v>95</v>
      </c>
      <c r="K91" s="51">
        <f t="shared" si="31"/>
        <v>86505.029494931019</v>
      </c>
      <c r="L91" s="51">
        <f t="shared" si="32"/>
        <v>346020.11797972419</v>
      </c>
      <c r="M91" s="51">
        <f t="shared" si="33"/>
        <v>432525.14747465518</v>
      </c>
      <c r="N91" s="51">
        <f>SUM($K$16:K91)+SUM($M$16:M91)+SUM($L$16:L91)</f>
        <v>13982752.170025837</v>
      </c>
      <c r="O91" s="51">
        <f t="shared" si="34"/>
        <v>648787.72121198277</v>
      </c>
      <c r="P91" s="51">
        <f t="shared" si="35"/>
        <v>648787.72121198277</v>
      </c>
      <c r="Q91" s="51">
        <f>SUM($P$16:P91)</f>
        <v>10483584.039368279</v>
      </c>
      <c r="R91" s="51">
        <f t="shared" si="22"/>
        <v>3499168.1306575574</v>
      </c>
      <c r="S91" s="9">
        <f t="shared" si="36"/>
        <v>259515.08848479312</v>
      </c>
      <c r="T91" s="9">
        <f t="shared" si="25"/>
        <v>97318.158181797407</v>
      </c>
      <c r="U91" s="9">
        <f t="shared" si="38"/>
        <v>64878.772121198279</v>
      </c>
      <c r="V91" s="9">
        <f t="shared" si="23"/>
        <v>32439.386060599139</v>
      </c>
      <c r="W91" s="9">
        <f t="shared" si="37"/>
        <v>64878.772121198279</v>
      </c>
      <c r="X91" s="9">
        <f t="shared" si="17"/>
        <v>64878.772121198279</v>
      </c>
      <c r="Y91" s="9">
        <f t="shared" si="18"/>
        <v>64878.772121198279</v>
      </c>
    </row>
    <row r="92" spans="1:25" x14ac:dyDescent="0.15">
      <c r="A92" s="9">
        <v>77</v>
      </c>
      <c r="B92" s="1">
        <v>794.86445596758051</v>
      </c>
      <c r="C92" s="40">
        <f>SUM($B$16:B92)</f>
        <v>15270.972930676362</v>
      </c>
      <c r="D92" s="9">
        <f t="shared" si="24"/>
        <v>4769.1867358054833</v>
      </c>
      <c r="E92" s="41">
        <f t="shared" si="26"/>
        <v>86.000000000000014</v>
      </c>
      <c r="F92" s="41">
        <f t="shared" si="27"/>
        <v>82030.011855854304</v>
      </c>
      <c r="G92" s="41">
        <f t="shared" si="28"/>
        <v>328120.04742341733</v>
      </c>
      <c r="H92" s="41">
        <f t="shared" si="29"/>
        <v>410150.05927927163</v>
      </c>
      <c r="I92" s="41">
        <f>SUM($F$16:F92)+SUM($H$16:H92)+SUM($G$16:G92)</f>
        <v>13065919.271619329</v>
      </c>
      <c r="J92" s="51">
        <f t="shared" si="30"/>
        <v>96.000000000000014</v>
      </c>
      <c r="K92" s="51">
        <f t="shared" si="31"/>
        <v>91568.385327465279</v>
      </c>
      <c r="L92" s="51">
        <f t="shared" si="32"/>
        <v>366273.54130986123</v>
      </c>
      <c r="M92" s="51">
        <f t="shared" si="33"/>
        <v>457841.92663732648</v>
      </c>
      <c r="N92" s="51">
        <f>SUM($K$16:K92)+SUM($M$16:M92)+SUM($L$16:L92)</f>
        <v>14898436.023300491</v>
      </c>
      <c r="O92" s="51">
        <f t="shared" si="34"/>
        <v>686762.88995598978</v>
      </c>
      <c r="P92" s="51">
        <f t="shared" si="35"/>
        <v>686762.8899559899</v>
      </c>
      <c r="Q92" s="51">
        <f>SUM($P$16:P92)</f>
        <v>11170346.929324269</v>
      </c>
      <c r="R92" s="51">
        <f t="shared" si="22"/>
        <v>3728089.093976222</v>
      </c>
      <c r="S92" s="9">
        <f t="shared" si="36"/>
        <v>274705.15598239593</v>
      </c>
      <c r="T92" s="9">
        <f t="shared" si="25"/>
        <v>103014.43349339846</v>
      </c>
      <c r="U92" s="9">
        <f t="shared" si="38"/>
        <v>68676.288995598981</v>
      </c>
      <c r="V92" s="9">
        <f t="shared" si="23"/>
        <v>34338.144497799491</v>
      </c>
      <c r="W92" s="9">
        <f t="shared" si="37"/>
        <v>68676.288995598981</v>
      </c>
      <c r="X92" s="9">
        <f t="shared" si="17"/>
        <v>68676.288995598981</v>
      </c>
      <c r="Y92" s="9">
        <f t="shared" si="18"/>
        <v>68676.288995598981</v>
      </c>
    </row>
    <row r="93" spans="1:25" x14ac:dyDescent="0.15">
      <c r="A93" s="9">
        <v>78</v>
      </c>
      <c r="B93" s="1">
        <v>828.41631278764805</v>
      </c>
      <c r="C93" s="40">
        <f>SUM($B$16:B93)</f>
        <v>16099.389243464009</v>
      </c>
      <c r="D93" s="9">
        <f t="shared" si="24"/>
        <v>4970.4978767258881</v>
      </c>
      <c r="E93" s="41">
        <f t="shared" si="26"/>
        <v>87</v>
      </c>
      <c r="F93" s="41">
        <f t="shared" si="27"/>
        <v>86486.66305503044</v>
      </c>
      <c r="G93" s="41">
        <f t="shared" si="28"/>
        <v>345946.65222012182</v>
      </c>
      <c r="H93" s="41">
        <f t="shared" si="29"/>
        <v>432433.31527515227</v>
      </c>
      <c r="I93" s="41">
        <f>SUM($F$16:F93)+SUM($H$16:H93)+SUM($G$16:G93)</f>
        <v>13930785.902169634</v>
      </c>
      <c r="J93" s="51">
        <f t="shared" si="30"/>
        <v>97</v>
      </c>
      <c r="K93" s="51">
        <f t="shared" si="31"/>
        <v>96427.658808482214</v>
      </c>
      <c r="L93" s="51">
        <f t="shared" si="32"/>
        <v>385710.63523392892</v>
      </c>
      <c r="M93" s="51">
        <f t="shared" si="33"/>
        <v>482138.29404241114</v>
      </c>
      <c r="N93" s="51">
        <f>SUM($K$16:K93)+SUM($M$16:M93)+SUM($L$16:L93)</f>
        <v>15862712.611385312</v>
      </c>
      <c r="O93" s="51">
        <f t="shared" si="34"/>
        <v>723207.44106361666</v>
      </c>
      <c r="P93" s="51">
        <f t="shared" si="35"/>
        <v>723207.44106361654</v>
      </c>
      <c r="Q93" s="51">
        <f>SUM($P$16:P93)</f>
        <v>11893554.370387886</v>
      </c>
      <c r="R93" s="51">
        <f t="shared" si="22"/>
        <v>3969158.2409974262</v>
      </c>
      <c r="S93" s="9">
        <f t="shared" si="36"/>
        <v>289282.97642544669</v>
      </c>
      <c r="T93" s="9">
        <f t="shared" si="25"/>
        <v>108481.11615954249</v>
      </c>
      <c r="U93" s="9">
        <f t="shared" si="38"/>
        <v>72320.744106361672</v>
      </c>
      <c r="V93" s="9">
        <f t="shared" si="23"/>
        <v>36160.372053180836</v>
      </c>
      <c r="W93" s="9">
        <f t="shared" si="37"/>
        <v>72320.744106361672</v>
      </c>
      <c r="X93" s="9">
        <f t="shared" si="17"/>
        <v>72320.744106361672</v>
      </c>
      <c r="Y93" s="9">
        <f t="shared" si="18"/>
        <v>72320.744106361672</v>
      </c>
    </row>
    <row r="94" spans="1:25" x14ac:dyDescent="0.15">
      <c r="A94" s="9">
        <v>79</v>
      </c>
      <c r="B94" s="1">
        <v>855.01944983895828</v>
      </c>
      <c r="C94" s="40">
        <f>SUM($B$16:B94)</f>
        <v>16954.408693302968</v>
      </c>
      <c r="D94" s="9">
        <f t="shared" si="24"/>
        <v>5130.1166990337497</v>
      </c>
      <c r="E94" s="41">
        <f t="shared" si="26"/>
        <v>88</v>
      </c>
      <c r="F94" s="41">
        <f t="shared" si="27"/>
        <v>90290.053902993968</v>
      </c>
      <c r="G94" s="41">
        <f t="shared" si="28"/>
        <v>361160.21561197599</v>
      </c>
      <c r="H94" s="41">
        <f t="shared" si="29"/>
        <v>451450.26951496996</v>
      </c>
      <c r="I94" s="41">
        <f>SUM($F$16:F94)+SUM($H$16:H94)+SUM($G$16:G94)</f>
        <v>14833686.441199571</v>
      </c>
      <c r="J94" s="51">
        <f t="shared" si="30"/>
        <v>98</v>
      </c>
      <c r="K94" s="51">
        <f t="shared" si="31"/>
        <v>100550.28730106147</v>
      </c>
      <c r="L94" s="51">
        <f t="shared" si="32"/>
        <v>402201.149204246</v>
      </c>
      <c r="M94" s="51">
        <f t="shared" si="33"/>
        <v>502751.43650530744</v>
      </c>
      <c r="N94" s="51">
        <f>SUM($K$16:K94)+SUM($M$16:M94)+SUM($L$16:L94)</f>
        <v>16868215.484395929</v>
      </c>
      <c r="O94" s="51">
        <f t="shared" si="34"/>
        <v>754127.15475796117</v>
      </c>
      <c r="P94" s="51">
        <f t="shared" si="35"/>
        <v>754127.15475796128</v>
      </c>
      <c r="Q94" s="51">
        <f>SUM($P$16:P94)</f>
        <v>12647681.525145847</v>
      </c>
      <c r="R94" s="51">
        <f t="shared" si="22"/>
        <v>4220533.9592500813</v>
      </c>
      <c r="S94" s="9">
        <f t="shared" si="36"/>
        <v>301650.8619031845</v>
      </c>
      <c r="T94" s="9">
        <f t="shared" si="25"/>
        <v>113119.07321369417</v>
      </c>
      <c r="U94" s="9">
        <f t="shared" si="38"/>
        <v>75412.715475796125</v>
      </c>
      <c r="V94" s="9">
        <f t="shared" si="23"/>
        <v>37706.357737898063</v>
      </c>
      <c r="W94" s="9">
        <f t="shared" si="37"/>
        <v>75412.715475796125</v>
      </c>
      <c r="X94" s="9">
        <f t="shared" si="17"/>
        <v>75412.715475796125</v>
      </c>
      <c r="Y94" s="9">
        <f t="shared" si="18"/>
        <v>75412.715475796125</v>
      </c>
    </row>
    <row r="95" spans="1:25" x14ac:dyDescent="0.15">
      <c r="A95" s="9">
        <v>80</v>
      </c>
      <c r="B95" s="1">
        <v>886.79166104450042</v>
      </c>
      <c r="C95" s="40">
        <f>SUM($B$16:B95)</f>
        <v>17841.200354347468</v>
      </c>
      <c r="D95" s="9">
        <f t="shared" si="24"/>
        <v>5320.7499662670025</v>
      </c>
      <c r="E95" s="41">
        <f t="shared" si="26"/>
        <v>89</v>
      </c>
      <c r="F95" s="41">
        <f t="shared" si="27"/>
        <v>94709.349399552622</v>
      </c>
      <c r="G95" s="41">
        <f t="shared" si="28"/>
        <v>378837.39759821061</v>
      </c>
      <c r="H95" s="41">
        <f t="shared" si="29"/>
        <v>473546.74699776323</v>
      </c>
      <c r="I95" s="41">
        <f>SUM($F$16:F95)+SUM($H$16:H95)+SUM($G$16:G95)</f>
        <v>15780779.9351951</v>
      </c>
      <c r="J95" s="51">
        <f t="shared" si="30"/>
        <v>99</v>
      </c>
      <c r="K95" s="51">
        <f t="shared" si="31"/>
        <v>105350.84933208663</v>
      </c>
      <c r="L95" s="51">
        <f t="shared" si="32"/>
        <v>421403.39732834662</v>
      </c>
      <c r="M95" s="51">
        <f t="shared" si="33"/>
        <v>526754.24666043324</v>
      </c>
      <c r="N95" s="51">
        <f>SUM($K$16:K95)+SUM($M$16:M95)+SUM($L$16:L95)</f>
        <v>17921723.977716796</v>
      </c>
      <c r="O95" s="51">
        <f t="shared" si="34"/>
        <v>790131.36999064987</v>
      </c>
      <c r="P95" s="51">
        <f t="shared" si="35"/>
        <v>790131.3699906501</v>
      </c>
      <c r="Q95" s="51">
        <f>SUM($P$16:P95)</f>
        <v>13437812.895136498</v>
      </c>
      <c r="R95" s="51">
        <f t="shared" si="22"/>
        <v>4483911.0825802982</v>
      </c>
      <c r="S95" s="9">
        <f t="shared" si="36"/>
        <v>316052.54799625999</v>
      </c>
      <c r="T95" s="9">
        <f t="shared" si="25"/>
        <v>118519.70549859747</v>
      </c>
      <c r="U95" s="9">
        <f t="shared" si="38"/>
        <v>79013.136999064998</v>
      </c>
      <c r="V95" s="9">
        <f t="shared" si="23"/>
        <v>39506.568499532499</v>
      </c>
      <c r="W95" s="9">
        <f t="shared" si="37"/>
        <v>79013.136999064998</v>
      </c>
      <c r="X95" s="9">
        <f t="shared" si="17"/>
        <v>79013.136999064998</v>
      </c>
      <c r="Y95" s="9">
        <f t="shared" si="18"/>
        <v>79013.136999064998</v>
      </c>
    </row>
    <row r="96" spans="1:25" x14ac:dyDescent="0.15">
      <c r="A96" s="9">
        <v>81</v>
      </c>
      <c r="B96" s="1">
        <v>921.72174089776195</v>
      </c>
      <c r="C96" s="40">
        <f>SUM($B$16:B96)</f>
        <v>18762.922095245231</v>
      </c>
      <c r="D96" s="9">
        <f t="shared" si="24"/>
        <v>5530.3304453865712</v>
      </c>
      <c r="E96" s="41">
        <f t="shared" si="26"/>
        <v>90</v>
      </c>
      <c r="F96" s="41">
        <f t="shared" si="27"/>
        <v>99545.948016958268</v>
      </c>
      <c r="G96" s="41">
        <f t="shared" si="28"/>
        <v>398183.79206783319</v>
      </c>
      <c r="H96" s="41">
        <f t="shared" si="29"/>
        <v>497729.74008479144</v>
      </c>
      <c r="I96" s="41">
        <f>SUM($F$16:F96)+SUM($H$16:H96)+SUM($G$16:G96)</f>
        <v>16776239.415364683</v>
      </c>
      <c r="J96" s="51">
        <f t="shared" si="30"/>
        <v>100</v>
      </c>
      <c r="K96" s="51">
        <f t="shared" si="31"/>
        <v>110606.60890773141</v>
      </c>
      <c r="L96" s="51">
        <f t="shared" si="32"/>
        <v>442426.43563092576</v>
      </c>
      <c r="M96" s="51">
        <f t="shared" si="33"/>
        <v>553033.04453865718</v>
      </c>
      <c r="N96" s="51">
        <f>SUM($K$16:K96)+SUM($M$16:M96)+SUM($L$16:L96)</f>
        <v>19027790.066794112</v>
      </c>
      <c r="O96" s="51">
        <f t="shared" si="34"/>
        <v>829549.56680798577</v>
      </c>
      <c r="P96" s="51">
        <f t="shared" si="35"/>
        <v>829549.56680798577</v>
      </c>
      <c r="Q96" s="51">
        <f>SUM($P$16:P96)</f>
        <v>14267362.461944483</v>
      </c>
      <c r="R96" s="51">
        <f t="shared" si="22"/>
        <v>4760427.6048496291</v>
      </c>
      <c r="S96" s="9">
        <f t="shared" si="36"/>
        <v>331819.82672319433</v>
      </c>
      <c r="T96" s="9">
        <f t="shared" si="25"/>
        <v>124432.43502119786</v>
      </c>
      <c r="U96" s="9">
        <f t="shared" si="38"/>
        <v>82954.956680798583</v>
      </c>
      <c r="V96" s="9">
        <f t="shared" si="23"/>
        <v>41477.478340399291</v>
      </c>
      <c r="W96" s="9">
        <f t="shared" si="37"/>
        <v>82954.956680798583</v>
      </c>
      <c r="X96" s="9">
        <f t="shared" si="17"/>
        <v>82954.956680798583</v>
      </c>
      <c r="Y96" s="9">
        <f t="shared" si="18"/>
        <v>82954.956680798583</v>
      </c>
    </row>
    <row r="97" spans="1:25" x14ac:dyDescent="0.15">
      <c r="A97" s="9">
        <v>82</v>
      </c>
      <c r="B97" s="1">
        <v>957.88002016005441</v>
      </c>
      <c r="C97" s="40">
        <f>SUM($B$16:B97)</f>
        <v>19720.802115405284</v>
      </c>
      <c r="D97" s="9">
        <f t="shared" si="24"/>
        <v>5747.2801209603267</v>
      </c>
      <c r="E97" s="41">
        <f t="shared" si="26"/>
        <v>91</v>
      </c>
      <c r="F97" s="41">
        <f t="shared" si="27"/>
        <v>104600.49820147792</v>
      </c>
      <c r="G97" s="41">
        <f t="shared" si="28"/>
        <v>418401.99280591181</v>
      </c>
      <c r="H97" s="41">
        <f t="shared" si="29"/>
        <v>523002.49100738973</v>
      </c>
      <c r="I97" s="41">
        <f>SUM($F$16:F97)+SUM($H$16:H97)+SUM($G$16:G97)</f>
        <v>17822244.397379462</v>
      </c>
      <c r="J97" s="51">
        <f t="shared" si="30"/>
        <v>101</v>
      </c>
      <c r="K97" s="51">
        <f t="shared" si="31"/>
        <v>116095.05844339858</v>
      </c>
      <c r="L97" s="51">
        <f t="shared" si="32"/>
        <v>464380.23377359449</v>
      </c>
      <c r="M97" s="51">
        <f t="shared" si="33"/>
        <v>580475.29221699305</v>
      </c>
      <c r="N97" s="51">
        <f>SUM($K$16:K97)+SUM($M$16:M97)+SUM($L$16:L97)</f>
        <v>20188740.6512281</v>
      </c>
      <c r="O97" s="51">
        <f t="shared" si="34"/>
        <v>870712.93832548964</v>
      </c>
      <c r="P97" s="51">
        <f t="shared" si="35"/>
        <v>870712.93832548975</v>
      </c>
      <c r="Q97" s="51">
        <f>SUM($P$16:P97)</f>
        <v>15138075.400269972</v>
      </c>
      <c r="R97" s="51">
        <f t="shared" si="22"/>
        <v>5050665.2509581279</v>
      </c>
      <c r="S97" s="9">
        <f t="shared" si="36"/>
        <v>348285.17533019587</v>
      </c>
      <c r="T97" s="9">
        <f t="shared" si="25"/>
        <v>130606.94074882344</v>
      </c>
      <c r="U97" s="9">
        <f t="shared" si="38"/>
        <v>87071.293832548967</v>
      </c>
      <c r="V97" s="9">
        <f t="shared" si="23"/>
        <v>43535.646916274483</v>
      </c>
      <c r="W97" s="9">
        <f t="shared" si="37"/>
        <v>87071.293832548967</v>
      </c>
      <c r="X97" s="9">
        <f t="shared" si="17"/>
        <v>87071.293832548967</v>
      </c>
      <c r="Y97" s="9">
        <f t="shared" si="18"/>
        <v>87071.293832548967</v>
      </c>
    </row>
    <row r="98" spans="1:25" x14ac:dyDescent="0.15">
      <c r="A98" s="9">
        <v>83</v>
      </c>
      <c r="B98" s="1">
        <v>995.72517861295091</v>
      </c>
      <c r="C98" s="40">
        <f>SUM($B$16:B98)</f>
        <v>20716.527294018233</v>
      </c>
      <c r="D98" s="9">
        <f t="shared" si="24"/>
        <v>5974.3510716777055</v>
      </c>
      <c r="E98" s="41">
        <f t="shared" si="26"/>
        <v>92.000000000000014</v>
      </c>
      <c r="F98" s="41">
        <f t="shared" si="27"/>
        <v>109928.05971886977</v>
      </c>
      <c r="G98" s="41">
        <f t="shared" si="28"/>
        <v>439712.2388754792</v>
      </c>
      <c r="H98" s="41">
        <f t="shared" si="29"/>
        <v>549640.29859434895</v>
      </c>
      <c r="I98" s="41">
        <f>SUM($F$16:F98)+SUM($H$16:H98)+SUM($G$16:G98)</f>
        <v>18921524.994568158</v>
      </c>
      <c r="J98" s="51">
        <f t="shared" si="30"/>
        <v>102.00000000000001</v>
      </c>
      <c r="K98" s="51">
        <f t="shared" si="31"/>
        <v>121876.76186222518</v>
      </c>
      <c r="L98" s="51">
        <f t="shared" si="32"/>
        <v>487507.04744890082</v>
      </c>
      <c r="M98" s="51">
        <f t="shared" si="33"/>
        <v>609383.80931112601</v>
      </c>
      <c r="N98" s="51">
        <f>SUM($K$16:K98)+SUM($M$16:M98)+SUM($L$16:L98)</f>
        <v>21407508.269850351</v>
      </c>
      <c r="O98" s="51">
        <f t="shared" si="34"/>
        <v>914075.71396668907</v>
      </c>
      <c r="P98" s="51">
        <f t="shared" si="35"/>
        <v>914075.71396668907</v>
      </c>
      <c r="Q98" s="51">
        <f>SUM($P$16:P98)</f>
        <v>16052151.11423666</v>
      </c>
      <c r="R98" s="51">
        <f t="shared" si="22"/>
        <v>5355357.1556136906</v>
      </c>
      <c r="S98" s="9">
        <f t="shared" si="36"/>
        <v>365630.28558667563</v>
      </c>
      <c r="T98" s="9">
        <f t="shared" si="25"/>
        <v>137111.35709500336</v>
      </c>
      <c r="U98" s="9">
        <f t="shared" si="38"/>
        <v>91407.571396668907</v>
      </c>
      <c r="V98" s="9">
        <f t="shared" si="23"/>
        <v>45703.785698334454</v>
      </c>
      <c r="W98" s="9">
        <f t="shared" si="37"/>
        <v>91407.571396668907</v>
      </c>
      <c r="X98" s="9">
        <f t="shared" si="17"/>
        <v>91407.571396668907</v>
      </c>
      <c r="Y98" s="9">
        <f t="shared" si="18"/>
        <v>91407.571396668907</v>
      </c>
    </row>
    <row r="99" spans="1:25" x14ac:dyDescent="0.15">
      <c r="A99" s="9">
        <v>84</v>
      </c>
      <c r="B99" s="1">
        <v>1039.4783546495512</v>
      </c>
      <c r="C99" s="40">
        <f>SUM($B$16:B99)</f>
        <v>21756.005648667786</v>
      </c>
      <c r="D99" s="9">
        <f t="shared" si="24"/>
        <v>6236.8701278973076</v>
      </c>
      <c r="E99" s="41">
        <f t="shared" si="26"/>
        <v>93</v>
      </c>
      <c r="F99" s="41">
        <f t="shared" si="27"/>
        <v>116005.7843788899</v>
      </c>
      <c r="G99" s="41">
        <f t="shared" si="28"/>
        <v>464023.13751555973</v>
      </c>
      <c r="H99" s="41">
        <f t="shared" si="29"/>
        <v>580028.92189444962</v>
      </c>
      <c r="I99" s="41">
        <f>SUM($F$16:F99)+SUM($H$16:H99)+SUM($G$16:G99)</f>
        <v>20081582.838357057</v>
      </c>
      <c r="J99" s="51">
        <f t="shared" si="30"/>
        <v>103</v>
      </c>
      <c r="K99" s="51">
        <f t="shared" si="31"/>
        <v>128479.52463468449</v>
      </c>
      <c r="L99" s="51">
        <f t="shared" si="32"/>
        <v>513918.09853873815</v>
      </c>
      <c r="M99" s="51">
        <f t="shared" si="33"/>
        <v>642397.62317342265</v>
      </c>
      <c r="N99" s="51">
        <f>SUM($K$16:K99)+SUM($M$16:M99)+SUM($L$16:L99)</f>
        <v>22692303.516197197</v>
      </c>
      <c r="O99" s="51">
        <f t="shared" si="34"/>
        <v>963596.43476013397</v>
      </c>
      <c r="P99" s="51">
        <f t="shared" si="35"/>
        <v>963596.43476013409</v>
      </c>
      <c r="Q99" s="51">
        <f>SUM($P$16:P99)</f>
        <v>17015747.548996795</v>
      </c>
      <c r="R99" s="51">
        <f t="shared" si="22"/>
        <v>5676555.9672004022</v>
      </c>
      <c r="S99" s="9">
        <f t="shared" si="36"/>
        <v>385438.5739040536</v>
      </c>
      <c r="T99" s="9">
        <f t="shared" si="25"/>
        <v>144539.46521402008</v>
      </c>
      <c r="U99" s="9">
        <f t="shared" si="38"/>
        <v>96359.6434760134</v>
      </c>
      <c r="V99" s="9">
        <f t="shared" ref="V99:V114" si="39">$O99*V$14</f>
        <v>48179.8217380067</v>
      </c>
      <c r="W99" s="9">
        <f t="shared" si="37"/>
        <v>96359.6434760134</v>
      </c>
      <c r="X99" s="9">
        <f t="shared" si="17"/>
        <v>96359.6434760134</v>
      </c>
      <c r="Y99" s="9">
        <f t="shared" si="18"/>
        <v>96359.6434760134</v>
      </c>
    </row>
    <row r="100" spans="1:25" x14ac:dyDescent="0.15">
      <c r="A100" s="9">
        <v>85</v>
      </c>
      <c r="B100" s="1">
        <v>1079.2178581261612</v>
      </c>
      <c r="C100" s="40">
        <f>SUM($B$16:B100)</f>
        <v>22835.223506793947</v>
      </c>
      <c r="D100" s="9">
        <f t="shared" si="24"/>
        <v>6475.3071487569669</v>
      </c>
      <c r="E100" s="41">
        <f t="shared" si="26"/>
        <v>94</v>
      </c>
      <c r="F100" s="41">
        <f t="shared" si="27"/>
        <v>121735.77439663095</v>
      </c>
      <c r="G100" s="41">
        <f t="shared" si="28"/>
        <v>486943.09758652397</v>
      </c>
      <c r="H100" s="41">
        <f t="shared" si="29"/>
        <v>608678.87198315491</v>
      </c>
      <c r="I100" s="41">
        <f>SUM($F$16:F100)+SUM($H$16:H100)+SUM($G$16:G100)</f>
        <v>21298940.582323372</v>
      </c>
      <c r="J100" s="51">
        <f t="shared" si="30"/>
        <v>104</v>
      </c>
      <c r="K100" s="51">
        <f t="shared" si="31"/>
        <v>134686.38869414487</v>
      </c>
      <c r="L100" s="51">
        <f t="shared" si="32"/>
        <v>538745.55477657961</v>
      </c>
      <c r="M100" s="51">
        <f t="shared" si="33"/>
        <v>673431.94347072451</v>
      </c>
      <c r="N100" s="51">
        <f>SUM($K$16:K100)+SUM($M$16:M100)+SUM($L$16:L100)</f>
        <v>24039167.403138645</v>
      </c>
      <c r="O100" s="51">
        <f t="shared" si="34"/>
        <v>1010147.9152060868</v>
      </c>
      <c r="P100" s="51">
        <f t="shared" si="35"/>
        <v>1010147.9152060869</v>
      </c>
      <c r="Q100" s="51">
        <f>SUM($P$16:P100)</f>
        <v>18025895.464202881</v>
      </c>
      <c r="R100" s="51">
        <f t="shared" si="22"/>
        <v>6013271.9389357641</v>
      </c>
      <c r="S100" s="9">
        <f t="shared" si="36"/>
        <v>404059.16608243476</v>
      </c>
      <c r="T100" s="9">
        <f t="shared" si="25"/>
        <v>151522.18728091303</v>
      </c>
      <c r="U100" s="9">
        <f t="shared" si="38"/>
        <v>101014.79152060869</v>
      </c>
      <c r="V100" s="9">
        <f t="shared" si="39"/>
        <v>50507.395760304345</v>
      </c>
      <c r="W100" s="9">
        <f t="shared" si="37"/>
        <v>101014.79152060869</v>
      </c>
      <c r="X100" s="9">
        <f t="shared" ref="X100:X113" si="40">O100*$X$14</f>
        <v>101014.79152060869</v>
      </c>
      <c r="Y100" s="9">
        <f t="shared" ref="Y100:Y113" si="41">O100*$Y$14</f>
        <v>101014.79152060869</v>
      </c>
    </row>
    <row r="101" spans="1:25" x14ac:dyDescent="0.15">
      <c r="A101" s="9">
        <v>86</v>
      </c>
      <c r="B101" s="1">
        <v>1115.2243781046909</v>
      </c>
      <c r="C101" s="40">
        <f>SUM($B$16:B101)</f>
        <v>23950.44788489864</v>
      </c>
      <c r="D101" s="9">
        <f t="shared" si="24"/>
        <v>6691.3462686281455</v>
      </c>
      <c r="E101" s="41">
        <f t="shared" si="26"/>
        <v>95</v>
      </c>
      <c r="F101" s="41">
        <f t="shared" si="27"/>
        <v>127135.57910393474</v>
      </c>
      <c r="G101" s="41">
        <f t="shared" si="28"/>
        <v>508542.31641573907</v>
      </c>
      <c r="H101" s="41">
        <f t="shared" si="29"/>
        <v>635677.89551967382</v>
      </c>
      <c r="I101" s="41">
        <f>SUM($F$16:F101)+SUM($H$16:H101)+SUM($G$16:G101)</f>
        <v>22570296.373362716</v>
      </c>
      <c r="J101" s="51">
        <f t="shared" si="30"/>
        <v>105</v>
      </c>
      <c r="K101" s="51">
        <f t="shared" si="31"/>
        <v>140518.27164119101</v>
      </c>
      <c r="L101" s="51">
        <f t="shared" si="32"/>
        <v>562073.08656476426</v>
      </c>
      <c r="M101" s="51">
        <f t="shared" si="33"/>
        <v>702591.35820595524</v>
      </c>
      <c r="N101" s="51">
        <f>SUM($K$16:K101)+SUM($M$16:M101)+SUM($L$16:L101)</f>
        <v>25444350.119550556</v>
      </c>
      <c r="O101" s="51">
        <f t="shared" si="34"/>
        <v>1053887.0373089327</v>
      </c>
      <c r="P101" s="51">
        <f t="shared" si="35"/>
        <v>1053887.037308933</v>
      </c>
      <c r="Q101" s="51">
        <f>SUM($P$16:P101)</f>
        <v>19079782.501511812</v>
      </c>
      <c r="R101" s="51">
        <f t="shared" si="22"/>
        <v>6364567.6180387437</v>
      </c>
      <c r="S101" s="9">
        <f t="shared" si="36"/>
        <v>421554.81492357311</v>
      </c>
      <c r="T101" s="9">
        <f t="shared" si="25"/>
        <v>158083.05559633989</v>
      </c>
      <c r="U101" s="9">
        <f t="shared" si="38"/>
        <v>105388.70373089328</v>
      </c>
      <c r="V101" s="9">
        <f t="shared" si="39"/>
        <v>52694.351865446639</v>
      </c>
      <c r="W101" s="9">
        <f t="shared" si="37"/>
        <v>105388.70373089328</v>
      </c>
      <c r="X101" s="9">
        <f t="shared" si="40"/>
        <v>105388.70373089328</v>
      </c>
      <c r="Y101" s="9">
        <f t="shared" si="41"/>
        <v>105388.70373089328</v>
      </c>
    </row>
    <row r="102" spans="1:25" x14ac:dyDescent="0.15">
      <c r="A102" s="9">
        <v>87</v>
      </c>
      <c r="B102" s="1">
        <v>1147.0243456405185</v>
      </c>
      <c r="C102" s="40">
        <f>SUM($B$16:B102)</f>
        <v>25097.472230539159</v>
      </c>
      <c r="D102" s="9">
        <f t="shared" si="24"/>
        <v>6882.1460738431106</v>
      </c>
      <c r="E102" s="41">
        <f t="shared" si="26"/>
        <v>96</v>
      </c>
      <c r="F102" s="41">
        <f t="shared" si="27"/>
        <v>132137.20461778768</v>
      </c>
      <c r="G102" s="41">
        <f t="shared" si="28"/>
        <v>528548.81847115082</v>
      </c>
      <c r="H102" s="41">
        <f t="shared" si="29"/>
        <v>660686.02308893856</v>
      </c>
      <c r="I102" s="41">
        <f>SUM($F$16:F102)+SUM($H$16:H102)+SUM($G$16:G102)</f>
        <v>23891668.419540592</v>
      </c>
      <c r="J102" s="51">
        <f t="shared" si="30"/>
        <v>106</v>
      </c>
      <c r="K102" s="51">
        <f t="shared" si="31"/>
        <v>145901.49676547392</v>
      </c>
      <c r="L102" s="51">
        <f t="shared" si="32"/>
        <v>583605.98706189578</v>
      </c>
      <c r="M102" s="51">
        <f t="shared" si="33"/>
        <v>729507.48382736975</v>
      </c>
      <c r="N102" s="51">
        <f>SUM($K$16:K102)+SUM($M$16:M102)+SUM($L$16:L102)</f>
        <v>26903365.087205291</v>
      </c>
      <c r="O102" s="51">
        <f t="shared" si="34"/>
        <v>1094261.2257410546</v>
      </c>
      <c r="P102" s="51">
        <f t="shared" si="35"/>
        <v>1094261.2257410546</v>
      </c>
      <c r="Q102" s="51">
        <f>SUM($P$16:P102)</f>
        <v>20174043.727252867</v>
      </c>
      <c r="R102" s="51">
        <f t="shared" si="22"/>
        <v>6729321.3599524237</v>
      </c>
      <c r="S102" s="9">
        <f t="shared" si="36"/>
        <v>437704.49029642186</v>
      </c>
      <c r="T102" s="9">
        <f t="shared" si="25"/>
        <v>164139.18386115818</v>
      </c>
      <c r="U102" s="9">
        <f t="shared" si="38"/>
        <v>109426.12257410547</v>
      </c>
      <c r="V102" s="9">
        <f t="shared" si="39"/>
        <v>54713.061287052733</v>
      </c>
      <c r="W102" s="9">
        <f t="shared" si="37"/>
        <v>109426.12257410547</v>
      </c>
      <c r="X102" s="9">
        <f t="shared" si="40"/>
        <v>109426.12257410547</v>
      </c>
      <c r="Y102" s="9">
        <f t="shared" si="41"/>
        <v>109426.12257410547</v>
      </c>
    </row>
    <row r="103" spans="1:25" x14ac:dyDescent="0.15">
      <c r="A103" s="9">
        <v>88</v>
      </c>
      <c r="B103" s="1">
        <v>1175.9512273257258</v>
      </c>
      <c r="C103" s="40">
        <f>SUM($B$16:B103)</f>
        <v>26273.423457864883</v>
      </c>
      <c r="D103" s="9">
        <f t="shared" si="24"/>
        <v>7055.7073639543542</v>
      </c>
      <c r="E103" s="41">
        <f t="shared" si="26"/>
        <v>97.000000000000014</v>
      </c>
      <c r="F103" s="41">
        <f t="shared" si="27"/>
        <v>136880.72286071445</v>
      </c>
      <c r="G103" s="41">
        <f t="shared" si="28"/>
        <v>547522.89144285803</v>
      </c>
      <c r="H103" s="41">
        <f t="shared" si="29"/>
        <v>684403.61430357245</v>
      </c>
      <c r="I103" s="41">
        <f>SUM($F$16:F103)+SUM($H$16:H103)+SUM($G$16:G103)</f>
        <v>25260475.648147739</v>
      </c>
      <c r="J103" s="51">
        <f t="shared" si="30"/>
        <v>107.00000000000001</v>
      </c>
      <c r="K103" s="51">
        <f t="shared" si="31"/>
        <v>150992.13758862315</v>
      </c>
      <c r="L103" s="51">
        <f t="shared" si="32"/>
        <v>603968.55035449273</v>
      </c>
      <c r="M103" s="51">
        <f t="shared" si="33"/>
        <v>754960.68794311583</v>
      </c>
      <c r="N103" s="51">
        <f>SUM($K$16:K103)+SUM($M$16:M103)+SUM($L$16:L103)</f>
        <v>28413286.463091522</v>
      </c>
      <c r="O103" s="51">
        <f t="shared" si="34"/>
        <v>1132441.0319146737</v>
      </c>
      <c r="P103" s="51">
        <f t="shared" si="35"/>
        <v>1132441.0319146737</v>
      </c>
      <c r="Q103" s="51">
        <f>SUM($P$16:P103)</f>
        <v>21306484.759167541</v>
      </c>
      <c r="R103" s="51">
        <f t="shared" si="22"/>
        <v>7106801.7039239816</v>
      </c>
      <c r="S103" s="9">
        <f t="shared" si="36"/>
        <v>452976.41276586952</v>
      </c>
      <c r="T103" s="9">
        <f t="shared" si="25"/>
        <v>169866.15478720106</v>
      </c>
      <c r="U103" s="9">
        <f t="shared" si="38"/>
        <v>113244.10319146738</v>
      </c>
      <c r="V103" s="9">
        <f t="shared" si="39"/>
        <v>56622.05159573369</v>
      </c>
      <c r="W103" s="9">
        <f t="shared" si="37"/>
        <v>113244.10319146738</v>
      </c>
      <c r="X103" s="9">
        <f t="shared" si="40"/>
        <v>113244.10319146738</v>
      </c>
      <c r="Y103" s="9">
        <f t="shared" si="41"/>
        <v>113244.10319146738</v>
      </c>
    </row>
    <row r="104" spans="1:25" x14ac:dyDescent="0.15">
      <c r="A104" s="9">
        <v>89</v>
      </c>
      <c r="B104" s="1">
        <v>1201.2674304998038</v>
      </c>
      <c r="C104" s="40">
        <f>SUM($B$16:B104)</f>
        <v>27474.690888364687</v>
      </c>
      <c r="D104" s="9">
        <f t="shared" si="24"/>
        <v>7207.6045829988234</v>
      </c>
      <c r="E104" s="41">
        <f t="shared" si="26"/>
        <v>98</v>
      </c>
      <c r="F104" s="41">
        <f t="shared" si="27"/>
        <v>141269.0498267769</v>
      </c>
      <c r="G104" s="41">
        <f t="shared" si="28"/>
        <v>565076.19930710772</v>
      </c>
      <c r="H104" s="41">
        <f t="shared" si="29"/>
        <v>706345.24913388467</v>
      </c>
      <c r="I104" s="41">
        <f>SUM($F$16:F104)+SUM($H$16:H104)+SUM($G$16:G104)</f>
        <v>26673166.146415509</v>
      </c>
      <c r="J104" s="51">
        <f t="shared" si="30"/>
        <v>108</v>
      </c>
      <c r="K104" s="51">
        <f t="shared" si="31"/>
        <v>155684.25899277453</v>
      </c>
      <c r="L104" s="51">
        <f t="shared" si="32"/>
        <v>622737.03597109835</v>
      </c>
      <c r="M104" s="51">
        <f t="shared" si="33"/>
        <v>778421.29496387288</v>
      </c>
      <c r="N104" s="51">
        <f>SUM($K$16:K104)+SUM($M$16:M104)+SUM($L$16:L104)</f>
        <v>29970129.053019267</v>
      </c>
      <c r="O104" s="51">
        <f t="shared" si="34"/>
        <v>1167631.9424458093</v>
      </c>
      <c r="P104" s="51">
        <f t="shared" si="35"/>
        <v>1167631.9424458095</v>
      </c>
      <c r="Q104" s="51">
        <f>SUM($P$16:P104)</f>
        <v>22474116.701613352</v>
      </c>
      <c r="R104" s="51">
        <f t="shared" si="22"/>
        <v>7496012.3514059149</v>
      </c>
      <c r="S104" s="9">
        <f t="shared" si="36"/>
        <v>467052.7769783237</v>
      </c>
      <c r="T104" s="9">
        <f t="shared" si="25"/>
        <v>175144.79136687139</v>
      </c>
      <c r="U104" s="9">
        <f t="shared" si="38"/>
        <v>116763.19424458093</v>
      </c>
      <c r="V104" s="9">
        <f t="shared" si="39"/>
        <v>58381.597122290463</v>
      </c>
      <c r="W104" s="9">
        <f t="shared" si="37"/>
        <v>116763.19424458093</v>
      </c>
      <c r="X104" s="9">
        <f t="shared" si="40"/>
        <v>116763.19424458093</v>
      </c>
      <c r="Y104" s="9">
        <f t="shared" si="41"/>
        <v>116763.19424458093</v>
      </c>
    </row>
    <row r="105" spans="1:25" x14ac:dyDescent="0.15">
      <c r="A105" s="9">
        <v>90</v>
      </c>
      <c r="B105" s="1">
        <v>1244.3464819362337</v>
      </c>
      <c r="C105" s="40">
        <f>SUM($B$16:B105)</f>
        <v>28719.037370300921</v>
      </c>
      <c r="D105" s="9">
        <f t="shared" si="24"/>
        <v>7466.0788916174024</v>
      </c>
      <c r="E105" s="41">
        <f t="shared" si="26"/>
        <v>99</v>
      </c>
      <c r="F105" s="41">
        <f t="shared" si="27"/>
        <v>147828.36205402453</v>
      </c>
      <c r="G105" s="41">
        <f t="shared" si="28"/>
        <v>591313.44821609824</v>
      </c>
      <c r="H105" s="41">
        <f t="shared" si="29"/>
        <v>739141.81027012272</v>
      </c>
      <c r="I105" s="41">
        <f>SUM($F$16:F105)+SUM($H$16:H105)+SUM($G$16:G105)</f>
        <v>28151449.766955748</v>
      </c>
      <c r="J105" s="51">
        <f t="shared" si="30"/>
        <v>109</v>
      </c>
      <c r="K105" s="51">
        <f t="shared" si="31"/>
        <v>162760.51983725931</v>
      </c>
      <c r="L105" s="51">
        <f t="shared" si="32"/>
        <v>651042.07934903749</v>
      </c>
      <c r="M105" s="51">
        <f t="shared" si="33"/>
        <v>813802.59918629681</v>
      </c>
      <c r="N105" s="51">
        <f>SUM($K$16:K105)+SUM($M$16:M105)+SUM($L$16:L105)</f>
        <v>31597734.251391862</v>
      </c>
      <c r="O105" s="51">
        <f t="shared" si="34"/>
        <v>1220703.8987794453</v>
      </c>
      <c r="P105" s="51">
        <f t="shared" si="35"/>
        <v>1220703.8987794453</v>
      </c>
      <c r="Q105" s="51">
        <f>SUM($P$16:P105)</f>
        <v>23694820.600392796</v>
      </c>
      <c r="R105" s="51">
        <f t="shared" si="22"/>
        <v>7902913.6509990655</v>
      </c>
      <c r="S105" s="9">
        <f t="shared" si="36"/>
        <v>488281.55951177818</v>
      </c>
      <c r="T105" s="9">
        <f t="shared" si="25"/>
        <v>183105.58481691679</v>
      </c>
      <c r="U105" s="9">
        <f t="shared" si="38"/>
        <v>122070.38987794454</v>
      </c>
      <c r="V105" s="9">
        <f t="shared" si="39"/>
        <v>61035.194938972272</v>
      </c>
      <c r="W105" s="9">
        <f t="shared" si="37"/>
        <v>122070.38987794454</v>
      </c>
      <c r="X105" s="9">
        <f t="shared" si="40"/>
        <v>122070.38987794454</v>
      </c>
      <c r="Y105" s="9">
        <f t="shared" si="41"/>
        <v>122070.38987794454</v>
      </c>
    </row>
    <row r="106" spans="1:25" x14ac:dyDescent="0.15">
      <c r="A106" s="9">
        <v>91</v>
      </c>
      <c r="B106" s="1">
        <v>1290.5361854452829</v>
      </c>
      <c r="C106" s="40">
        <f>SUM($B$16:B106)</f>
        <v>30009.573555746203</v>
      </c>
      <c r="D106" s="9">
        <f t="shared" si="24"/>
        <v>7743.2171126716967</v>
      </c>
      <c r="E106" s="41">
        <f t="shared" si="26"/>
        <v>100</v>
      </c>
      <c r="F106" s="41">
        <f t="shared" si="27"/>
        <v>154864.34225343389</v>
      </c>
      <c r="G106" s="41">
        <f t="shared" si="28"/>
        <v>619457.36901373579</v>
      </c>
      <c r="H106" s="41">
        <f t="shared" si="29"/>
        <v>774321.71126716968</v>
      </c>
      <c r="I106" s="41">
        <f>SUM($F$16:F106)+SUM($H$16:H106)+SUM($G$16:G106)</f>
        <v>29700093.189490091</v>
      </c>
      <c r="J106" s="51">
        <f t="shared" si="30"/>
        <v>110</v>
      </c>
      <c r="K106" s="51">
        <f t="shared" si="31"/>
        <v>170350.77647877729</v>
      </c>
      <c r="L106" s="51">
        <f t="shared" si="32"/>
        <v>681403.10591510939</v>
      </c>
      <c r="M106" s="51">
        <f t="shared" si="33"/>
        <v>851753.88239388668</v>
      </c>
      <c r="N106" s="51">
        <f>SUM($K$16:K106)+SUM($M$16:M106)+SUM($L$16:L106)</f>
        <v>33301242.016179636</v>
      </c>
      <c r="O106" s="51">
        <f t="shared" si="34"/>
        <v>1277630.82359083</v>
      </c>
      <c r="P106" s="51">
        <f t="shared" si="35"/>
        <v>1277630.82359083</v>
      </c>
      <c r="Q106" s="51">
        <f>SUM($P$16:P106)</f>
        <v>24972451.423983626</v>
      </c>
      <c r="R106" s="51">
        <f t="shared" si="22"/>
        <v>8328790.5921960101</v>
      </c>
      <c r="S106" s="9">
        <f t="shared" si="36"/>
        <v>511052.32943633199</v>
      </c>
      <c r="T106" s="9">
        <f t="shared" si="25"/>
        <v>191644.6235386245</v>
      </c>
      <c r="U106" s="9">
        <f t="shared" si="38"/>
        <v>127763.082359083</v>
      </c>
      <c r="V106" s="9">
        <f t="shared" si="39"/>
        <v>63881.541179541498</v>
      </c>
      <c r="W106" s="9">
        <f t="shared" si="37"/>
        <v>127763.082359083</v>
      </c>
      <c r="X106" s="9">
        <f t="shared" si="40"/>
        <v>127763.082359083</v>
      </c>
      <c r="Y106" s="9">
        <f t="shared" si="41"/>
        <v>127763.082359083</v>
      </c>
    </row>
    <row r="107" spans="1:25" x14ac:dyDescent="0.15">
      <c r="A107" s="9">
        <v>92</v>
      </c>
      <c r="B107" s="1">
        <v>1342.3873218631361</v>
      </c>
      <c r="C107" s="40">
        <f>SUM($B$16:B107)</f>
        <v>31351.960877609337</v>
      </c>
      <c r="D107" s="9">
        <f t="shared" si="24"/>
        <v>8054.3239311788166</v>
      </c>
      <c r="E107" s="41">
        <f t="shared" si="26"/>
        <v>101</v>
      </c>
      <c r="F107" s="41">
        <f t="shared" si="27"/>
        <v>162697.34340981208</v>
      </c>
      <c r="G107" s="41">
        <f t="shared" si="28"/>
        <v>650789.37363924843</v>
      </c>
      <c r="H107" s="41">
        <f t="shared" si="29"/>
        <v>813486.71704906051</v>
      </c>
      <c r="I107" s="41">
        <f>SUM($F$16:F107)+SUM($H$16:H107)+SUM($G$16:G107)</f>
        <v>31327066.623588212</v>
      </c>
      <c r="J107" s="51">
        <f t="shared" si="30"/>
        <v>111</v>
      </c>
      <c r="K107" s="51">
        <f t="shared" si="31"/>
        <v>178805.99127216969</v>
      </c>
      <c r="L107" s="51">
        <f t="shared" si="32"/>
        <v>715223.96508867899</v>
      </c>
      <c r="M107" s="51">
        <f t="shared" si="33"/>
        <v>894029.95636084862</v>
      </c>
      <c r="N107" s="51">
        <f>SUM($K$16:K107)+SUM($M$16:M107)+SUM($L$16:L107)</f>
        <v>35089301.92890133</v>
      </c>
      <c r="O107" s="51">
        <f t="shared" si="34"/>
        <v>1341044.9345412729</v>
      </c>
      <c r="P107" s="51">
        <f t="shared" si="35"/>
        <v>1341044.9345412732</v>
      </c>
      <c r="Q107" s="51">
        <f>SUM($P$16:P107)</f>
        <v>26313496.3585249</v>
      </c>
      <c r="R107" s="51">
        <f t="shared" si="22"/>
        <v>8775805.5703764297</v>
      </c>
      <c r="S107" s="9">
        <f t="shared" si="36"/>
        <v>536417.97381650924</v>
      </c>
      <c r="T107" s="9">
        <f t="shared" si="25"/>
        <v>201156.74018119092</v>
      </c>
      <c r="U107" s="9">
        <f t="shared" si="38"/>
        <v>134104.49345412731</v>
      </c>
      <c r="V107" s="9">
        <f t="shared" si="39"/>
        <v>67052.246727063655</v>
      </c>
      <c r="W107" s="9">
        <f t="shared" si="37"/>
        <v>134104.49345412731</v>
      </c>
      <c r="X107" s="9">
        <f t="shared" si="40"/>
        <v>134104.49345412731</v>
      </c>
      <c r="Y107" s="9">
        <f t="shared" si="41"/>
        <v>134104.49345412731</v>
      </c>
    </row>
    <row r="108" spans="1:25" x14ac:dyDescent="0.15">
      <c r="A108" s="9">
        <v>93</v>
      </c>
      <c r="B108" s="1">
        <v>1399.0682027187229</v>
      </c>
      <c r="C108" s="40">
        <f>SUM($B$16:B108)</f>
        <v>32751.029080328059</v>
      </c>
      <c r="D108" s="9">
        <f t="shared" si="24"/>
        <v>8394.4092163123369</v>
      </c>
      <c r="E108" s="41">
        <f t="shared" si="26"/>
        <v>102.00000000000001</v>
      </c>
      <c r="F108" s="41">
        <f t="shared" si="27"/>
        <v>171245.94801277164</v>
      </c>
      <c r="G108" s="41">
        <f t="shared" si="28"/>
        <v>684983.79205108678</v>
      </c>
      <c r="H108" s="41">
        <f t="shared" si="29"/>
        <v>856229.74006385845</v>
      </c>
      <c r="I108" s="41">
        <f>SUM($F$16:F108)+SUM($H$16:H108)+SUM($G$16:G108)</f>
        <v>33039526.103715926</v>
      </c>
      <c r="J108" s="51">
        <f t="shared" si="30"/>
        <v>112.00000000000001</v>
      </c>
      <c r="K108" s="51">
        <f t="shared" si="31"/>
        <v>188034.76644539632</v>
      </c>
      <c r="L108" s="51">
        <f t="shared" si="32"/>
        <v>752139.06578158552</v>
      </c>
      <c r="M108" s="51">
        <f t="shared" si="33"/>
        <v>940173.83222698187</v>
      </c>
      <c r="N108" s="51">
        <f>SUM($K$16:K108)+SUM($M$16:M108)+SUM($L$16:L108)</f>
        <v>36969649.593355298</v>
      </c>
      <c r="O108" s="51">
        <f t="shared" si="34"/>
        <v>1410260.7483404728</v>
      </c>
      <c r="P108" s="51">
        <f t="shared" si="35"/>
        <v>1410260.748340473</v>
      </c>
      <c r="Q108" s="51">
        <f>SUM($P$16:P108)</f>
        <v>27723757.106865373</v>
      </c>
      <c r="R108" s="51">
        <f t="shared" si="22"/>
        <v>9245892.4864899255</v>
      </c>
      <c r="S108" s="9">
        <f t="shared" si="36"/>
        <v>564104.29933618917</v>
      </c>
      <c r="T108" s="9">
        <f t="shared" si="25"/>
        <v>211539.11225107091</v>
      </c>
      <c r="U108" s="9">
        <f t="shared" si="38"/>
        <v>141026.07483404729</v>
      </c>
      <c r="V108" s="9">
        <f t="shared" si="39"/>
        <v>70513.037417023646</v>
      </c>
      <c r="W108" s="9">
        <f t="shared" si="37"/>
        <v>141026.07483404729</v>
      </c>
      <c r="X108" s="9">
        <f t="shared" si="40"/>
        <v>141026.07483404729</v>
      </c>
      <c r="Y108" s="9">
        <f t="shared" si="41"/>
        <v>141026.07483404729</v>
      </c>
    </row>
    <row r="109" spans="1:25" x14ac:dyDescent="0.15">
      <c r="A109" s="9">
        <v>94</v>
      </c>
      <c r="B109" s="1">
        <v>1465.7719274667566</v>
      </c>
      <c r="C109" s="40">
        <f>SUM($B$16:B109)</f>
        <v>34216.801007794813</v>
      </c>
      <c r="D109" s="9">
        <f t="shared" si="24"/>
        <v>8794.6315648005402</v>
      </c>
      <c r="E109" s="41">
        <f t="shared" si="26"/>
        <v>103</v>
      </c>
      <c r="F109" s="41">
        <f t="shared" si="27"/>
        <v>181169.41023489108</v>
      </c>
      <c r="G109" s="41">
        <f t="shared" si="28"/>
        <v>724677.64093956456</v>
      </c>
      <c r="H109" s="41">
        <f t="shared" si="29"/>
        <v>905847.05117445567</v>
      </c>
      <c r="I109" s="41">
        <f>SUM($F$16:F109)+SUM($H$16:H109)+SUM($G$16:G109)</f>
        <v>34851220.206064843</v>
      </c>
      <c r="J109" s="51">
        <f t="shared" si="30"/>
        <v>113</v>
      </c>
      <c r="K109" s="51">
        <f t="shared" si="31"/>
        <v>198758.67336449216</v>
      </c>
      <c r="L109" s="51">
        <f t="shared" si="32"/>
        <v>795034.69345796888</v>
      </c>
      <c r="M109" s="51">
        <f t="shared" si="33"/>
        <v>993793.36682246102</v>
      </c>
      <c r="N109" s="51">
        <f>SUM($K$16:K109)+SUM($M$16:M109)+SUM($L$16:L109)</f>
        <v>38957236.327000216</v>
      </c>
      <c r="O109" s="51">
        <f t="shared" si="34"/>
        <v>1490690.0502336917</v>
      </c>
      <c r="P109" s="51">
        <f t="shared" si="35"/>
        <v>1490690.0502336917</v>
      </c>
      <c r="Q109" s="51">
        <f>SUM($P$16:P109)</f>
        <v>29214447.157099064</v>
      </c>
      <c r="R109" s="51">
        <f t="shared" si="22"/>
        <v>9742789.1699011512</v>
      </c>
      <c r="S109" s="9">
        <f t="shared" si="36"/>
        <v>596276.02009347675</v>
      </c>
      <c r="T109" s="9">
        <f t="shared" si="25"/>
        <v>223603.50753505374</v>
      </c>
      <c r="U109" s="9">
        <f t="shared" si="38"/>
        <v>149069.00502336919</v>
      </c>
      <c r="V109" s="9">
        <f t="shared" si="39"/>
        <v>74534.502511684594</v>
      </c>
      <c r="W109" s="9">
        <f t="shared" si="37"/>
        <v>149069.00502336919</v>
      </c>
      <c r="X109" s="9">
        <f t="shared" si="40"/>
        <v>149069.00502336919</v>
      </c>
      <c r="Y109" s="9">
        <f t="shared" si="41"/>
        <v>149069.00502336919</v>
      </c>
    </row>
    <row r="110" spans="1:25" x14ac:dyDescent="0.15">
      <c r="A110" s="9">
        <v>95</v>
      </c>
      <c r="B110" s="1">
        <v>1529.4514964095786</v>
      </c>
      <c r="C110" s="40">
        <f>SUM($B$16:B110)</f>
        <v>35746.252504204393</v>
      </c>
      <c r="D110" s="9">
        <f t="shared" si="24"/>
        <v>9176.7089784574709</v>
      </c>
      <c r="E110" s="41">
        <f t="shared" si="26"/>
        <v>104</v>
      </c>
      <c r="F110" s="41">
        <f t="shared" si="27"/>
        <v>190875.54675191533</v>
      </c>
      <c r="G110" s="41">
        <f t="shared" si="28"/>
        <v>763502.18700766156</v>
      </c>
      <c r="H110" s="41">
        <f t="shared" si="29"/>
        <v>954377.73375957692</v>
      </c>
      <c r="I110" s="41">
        <f>SUM($F$16:F110)+SUM($H$16:H110)+SUM($G$16:G110)</f>
        <v>36759975.673583999</v>
      </c>
      <c r="J110" s="51">
        <f t="shared" si="30"/>
        <v>114</v>
      </c>
      <c r="K110" s="51">
        <f t="shared" si="31"/>
        <v>209228.96470883029</v>
      </c>
      <c r="L110" s="51">
        <f t="shared" si="32"/>
        <v>836915.85883532139</v>
      </c>
      <c r="M110" s="51">
        <f t="shared" si="33"/>
        <v>1046144.8235441516</v>
      </c>
      <c r="N110" s="51">
        <f>SUM($K$16:K110)+SUM($M$16:M110)+SUM($L$16:L110)</f>
        <v>41049525.97408852</v>
      </c>
      <c r="O110" s="51">
        <f t="shared" si="34"/>
        <v>1569217.2353162274</v>
      </c>
      <c r="P110" s="51">
        <f t="shared" si="35"/>
        <v>1569217.2353162274</v>
      </c>
      <c r="Q110" s="51">
        <f>SUM($P$16:P110)</f>
        <v>30783664.392415293</v>
      </c>
      <c r="R110" s="51">
        <f t="shared" si="22"/>
        <v>10265861.581673227</v>
      </c>
      <c r="S110" s="9">
        <f t="shared" si="36"/>
        <v>627686.89412649104</v>
      </c>
      <c r="T110" s="9">
        <f t="shared" si="25"/>
        <v>235382.5852974341</v>
      </c>
      <c r="U110" s="9">
        <f t="shared" si="38"/>
        <v>156921.72353162276</v>
      </c>
      <c r="V110" s="9">
        <f t="shared" si="39"/>
        <v>78460.86176581138</v>
      </c>
      <c r="W110" s="9">
        <f t="shared" si="37"/>
        <v>156921.72353162276</v>
      </c>
      <c r="X110" s="9">
        <f t="shared" si="40"/>
        <v>156921.72353162276</v>
      </c>
      <c r="Y110" s="9">
        <f t="shared" si="41"/>
        <v>156921.72353162276</v>
      </c>
    </row>
    <row r="111" spans="1:25" x14ac:dyDescent="0.15">
      <c r="A111" s="9">
        <v>96</v>
      </c>
      <c r="B111" s="1">
        <v>1588.4636522979699</v>
      </c>
      <c r="C111" s="40">
        <f>SUM($B$16:B111)</f>
        <v>37334.716156502363</v>
      </c>
      <c r="D111" s="9">
        <f t="shared" si="24"/>
        <v>9530.7819137878196</v>
      </c>
      <c r="E111" s="41">
        <f t="shared" si="26"/>
        <v>105</v>
      </c>
      <c r="F111" s="41">
        <f t="shared" si="27"/>
        <v>200146.42018954415</v>
      </c>
      <c r="G111" s="41">
        <f t="shared" si="28"/>
        <v>800585.68075817684</v>
      </c>
      <c r="H111" s="41">
        <f t="shared" si="29"/>
        <v>1000732.1009477209</v>
      </c>
      <c r="I111" s="41">
        <f>SUM($F$16:F111)+SUM($H$16:H111)+SUM($G$16:G111)</f>
        <v>38761439.875479437</v>
      </c>
      <c r="J111" s="51">
        <f t="shared" si="30"/>
        <v>115</v>
      </c>
      <c r="K111" s="51">
        <f t="shared" si="31"/>
        <v>219207.9840171198</v>
      </c>
      <c r="L111" s="51">
        <f t="shared" si="32"/>
        <v>876831.93606847944</v>
      </c>
      <c r="M111" s="51">
        <f t="shared" si="33"/>
        <v>1096039.9200855992</v>
      </c>
      <c r="N111" s="51">
        <f>SUM($K$16:K111)+SUM($M$16:M111)+SUM($L$16:L111)</f>
        <v>43241605.814259723</v>
      </c>
      <c r="O111" s="51">
        <f t="shared" si="34"/>
        <v>1644059.8801283988</v>
      </c>
      <c r="P111" s="51">
        <f t="shared" si="35"/>
        <v>1644059.8801283988</v>
      </c>
      <c r="Q111" s="51">
        <f>SUM($P$16:P111)</f>
        <v>32427724.272543691</v>
      </c>
      <c r="R111" s="51">
        <f t="shared" si="22"/>
        <v>10813881.541716032</v>
      </c>
      <c r="S111" s="9">
        <f t="shared" si="36"/>
        <v>657623.95205135958</v>
      </c>
      <c r="T111" s="9">
        <f t="shared" si="25"/>
        <v>246608.9820192598</v>
      </c>
      <c r="U111" s="9">
        <f t="shared" si="38"/>
        <v>164405.98801283989</v>
      </c>
      <c r="V111" s="9">
        <f t="shared" si="39"/>
        <v>82202.994006419947</v>
      </c>
      <c r="W111" s="9">
        <f t="shared" si="37"/>
        <v>164405.98801283989</v>
      </c>
      <c r="X111" s="9">
        <f t="shared" si="40"/>
        <v>164405.98801283989</v>
      </c>
      <c r="Y111" s="9">
        <f t="shared" si="41"/>
        <v>164405.98801283989</v>
      </c>
    </row>
    <row r="112" spans="1:25" x14ac:dyDescent="0.15">
      <c r="A112" s="9">
        <v>97</v>
      </c>
      <c r="B112" s="1">
        <v>1640.9482154177304</v>
      </c>
      <c r="C112" s="40">
        <f>SUM($B$16:B112)</f>
        <v>38975.664371920095</v>
      </c>
      <c r="D112" s="9">
        <f t="shared" si="24"/>
        <v>9845.6892925063821</v>
      </c>
      <c r="E112" s="41">
        <f t="shared" si="26"/>
        <v>106.00000000000001</v>
      </c>
      <c r="F112" s="41">
        <f t="shared" si="27"/>
        <v>208728.61300113527</v>
      </c>
      <c r="G112" s="41">
        <f t="shared" si="28"/>
        <v>834914.45200454129</v>
      </c>
      <c r="H112" s="41">
        <f t="shared" si="29"/>
        <v>1043643.0650056766</v>
      </c>
      <c r="I112" s="41">
        <f>SUM($F$16:F112)+SUM($H$16:H112)+SUM($G$16:G112)</f>
        <v>40848726.005490795</v>
      </c>
      <c r="J112" s="51">
        <f t="shared" si="30"/>
        <v>116.00000000000001</v>
      </c>
      <c r="K112" s="51">
        <f t="shared" si="31"/>
        <v>228419.99158614804</v>
      </c>
      <c r="L112" s="51">
        <f t="shared" si="32"/>
        <v>913679.96634459239</v>
      </c>
      <c r="M112" s="51">
        <f t="shared" si="33"/>
        <v>1142099.9579307404</v>
      </c>
      <c r="N112" s="51">
        <f>SUM($K$16:K112)+SUM($M$16:M112)+SUM($L$16:L112)</f>
        <v>45525805.730121195</v>
      </c>
      <c r="O112" s="51">
        <f t="shared" si="34"/>
        <v>1713149.9368961107</v>
      </c>
      <c r="P112" s="51">
        <f t="shared" si="35"/>
        <v>1713149.9368961109</v>
      </c>
      <c r="Q112" s="51">
        <f>SUM($P$16:P112)</f>
        <v>34140874.209439799</v>
      </c>
      <c r="R112" s="51">
        <f t="shared" si="22"/>
        <v>11384931.520681396</v>
      </c>
      <c r="S112" s="9">
        <f t="shared" si="36"/>
        <v>685259.97475844435</v>
      </c>
      <c r="T112" s="9">
        <f t="shared" si="25"/>
        <v>256972.49053441657</v>
      </c>
      <c r="U112" s="9">
        <f t="shared" si="38"/>
        <v>171314.99368961109</v>
      </c>
      <c r="V112" s="9">
        <f t="shared" si="39"/>
        <v>85657.496844805544</v>
      </c>
      <c r="W112" s="9">
        <f t="shared" si="37"/>
        <v>171314.99368961109</v>
      </c>
      <c r="X112" s="9">
        <f t="shared" si="40"/>
        <v>171314.99368961109</v>
      </c>
      <c r="Y112" s="9">
        <f t="shared" si="41"/>
        <v>171314.99368961109</v>
      </c>
    </row>
    <row r="113" spans="1:25" x14ac:dyDescent="0.15">
      <c r="A113" s="9">
        <v>98</v>
      </c>
      <c r="B113" s="1">
        <v>1689.8508819891167</v>
      </c>
      <c r="C113" s="40">
        <f>SUM($B$16:B113)</f>
        <v>40665.515253909209</v>
      </c>
      <c r="D113" s="9">
        <f t="shared" si="24"/>
        <v>10139.1052919347</v>
      </c>
      <c r="E113" s="41">
        <f t="shared" si="26"/>
        <v>107.00000000000001</v>
      </c>
      <c r="F113" s="41">
        <f t="shared" si="27"/>
        <v>216976.85324740256</v>
      </c>
      <c r="G113" s="41">
        <f t="shared" si="28"/>
        <v>867907.41298961046</v>
      </c>
      <c r="H113" s="41">
        <f t="shared" si="29"/>
        <v>1084884.266237013</v>
      </c>
      <c r="I113" s="41">
        <f>SUM($F$16:F113)+SUM($H$16:H113)+SUM($G$16:G113)</f>
        <v>43018494.537964821</v>
      </c>
      <c r="J113" s="51">
        <f t="shared" si="30"/>
        <v>117.00000000000001</v>
      </c>
      <c r="K113" s="51">
        <f t="shared" si="31"/>
        <v>237255.06383127198</v>
      </c>
      <c r="L113" s="51">
        <f t="shared" si="32"/>
        <v>949020.25532508816</v>
      </c>
      <c r="M113" s="51">
        <f t="shared" si="33"/>
        <v>1186275.3191563601</v>
      </c>
      <c r="N113" s="51">
        <f>SUM($K$16:K113)+SUM($M$16:M113)+SUM($L$16:L113)</f>
        <v>47898356.368433915</v>
      </c>
      <c r="O113" s="51">
        <f t="shared" si="34"/>
        <v>1779412.9787345403</v>
      </c>
      <c r="P113" s="51">
        <f t="shared" si="35"/>
        <v>1779412.9787345408</v>
      </c>
      <c r="Q113" s="51">
        <f>SUM($P$16:P113)</f>
        <v>35920287.188174337</v>
      </c>
      <c r="R113" s="51">
        <f t="shared" si="22"/>
        <v>11978069.180259578</v>
      </c>
      <c r="S113" s="9">
        <f t="shared" si="36"/>
        <v>711765.19149381621</v>
      </c>
      <c r="T113" s="9">
        <f t="shared" si="25"/>
        <v>266911.94681018102</v>
      </c>
      <c r="U113" s="9">
        <f t="shared" si="38"/>
        <v>177941.29787345405</v>
      </c>
      <c r="V113" s="9">
        <f t="shared" si="39"/>
        <v>88970.648936727026</v>
      </c>
      <c r="W113" s="9">
        <f t="shared" si="37"/>
        <v>177941.29787345405</v>
      </c>
      <c r="X113" s="9">
        <f t="shared" si="40"/>
        <v>177941.29787345405</v>
      </c>
      <c r="Y113" s="9">
        <f t="shared" si="41"/>
        <v>177941.29787345405</v>
      </c>
    </row>
    <row r="114" spans="1:25" x14ac:dyDescent="0.15">
      <c r="A114" s="9">
        <v>99</v>
      </c>
      <c r="B114" s="1">
        <v>1690.8508819891199</v>
      </c>
      <c r="C114" s="40">
        <f>SUM($B$16:B114)</f>
        <v>42356.36613589833</v>
      </c>
      <c r="D114" s="9">
        <f t="shared" ref="D114" si="42">B114*$C$2</f>
        <v>10145.10529193472</v>
      </c>
      <c r="E114" s="41">
        <f t="shared" ref="E114" si="43">$C$3*(1+(A114-1)*$C$4)</f>
        <v>108</v>
      </c>
      <c r="F114" s="41">
        <f t="shared" ref="F114" si="44">E114*D114*(1-$C$9)</f>
        <v>219134.27430578991</v>
      </c>
      <c r="G114" s="41">
        <f t="shared" ref="G114" si="45">E114*D114*$C$9</f>
        <v>876537.09722315986</v>
      </c>
      <c r="H114" s="41">
        <f>(F114+G114)*$C$10</f>
        <v>1095671.3715289498</v>
      </c>
      <c r="I114" s="41">
        <f>SUM($F$16:F114)+SUM($H$16:H114)+SUM($G$16:G114)</f>
        <v>45209837.281022713</v>
      </c>
      <c r="J114" s="51">
        <f t="shared" ref="J114" si="46">$C$5*(1+(A114-1)*$C$6)</f>
        <v>118</v>
      </c>
      <c r="K114" s="51">
        <f t="shared" ref="K114" si="47">J114*D114*(1-$C$8)</f>
        <v>239424.48488965933</v>
      </c>
      <c r="L114" s="51">
        <f t="shared" ref="L114" si="48">J114*D114*$C$8</f>
        <v>957697.93955863756</v>
      </c>
      <c r="M114" s="51">
        <f t="shared" ref="M114" si="49">(K114+L114)*$C$11</f>
        <v>1197122.4244482969</v>
      </c>
      <c r="N114" s="51">
        <f>SUM($K$16:K114)+SUM($M$16:M114)+SUM($L$16:L114)</f>
        <v>50292601.2173305</v>
      </c>
      <c r="O114" s="51">
        <f t="shared" si="34"/>
        <v>1795683.6366724453</v>
      </c>
      <c r="P114" s="51">
        <f t="shared" ref="P114" si="50">SUM(S114:Y114)</f>
        <v>1795683.6366724456</v>
      </c>
      <c r="Q114" s="51">
        <f>SUM($P$16:P114)</f>
        <v>37715970.824846782</v>
      </c>
      <c r="R114" s="51">
        <f t="shared" ref="R114" si="51">N114-Q114</f>
        <v>12576630.392483719</v>
      </c>
      <c r="S114" s="9">
        <f t="shared" si="36"/>
        <v>718273.45466897823</v>
      </c>
      <c r="T114" s="9">
        <f t="shared" si="25"/>
        <v>269352.54550086678</v>
      </c>
      <c r="U114" s="9">
        <f t="shared" ref="U114" si="52">O114*$U$14</f>
        <v>179568.36366724456</v>
      </c>
      <c r="V114" s="9">
        <f t="shared" si="39"/>
        <v>89784.181833622279</v>
      </c>
      <c r="W114" s="9">
        <f t="shared" ref="W114" si="53">O114*$W$14</f>
        <v>179568.36366724456</v>
      </c>
      <c r="X114" s="9">
        <f t="shared" ref="X114" si="54">O114*$X$14</f>
        <v>179568.36366724456</v>
      </c>
      <c r="Y114" s="9">
        <f t="shared" ref="Y114" si="55">O114*$Y$14</f>
        <v>179568.36366724456</v>
      </c>
    </row>
    <row r="119" spans="1:25" x14ac:dyDescent="0.15">
      <c r="A119" s="29" t="s">
        <v>107</v>
      </c>
    </row>
    <row r="121" spans="1:25" x14ac:dyDescent="0.15">
      <c r="D121" s="30" t="s">
        <v>102</v>
      </c>
      <c r="E121" s="31" t="s">
        <v>103</v>
      </c>
      <c r="F121" s="31" t="s">
        <v>104</v>
      </c>
      <c r="G121" s="31" t="s">
        <v>105</v>
      </c>
    </row>
    <row r="122" spans="1:25" x14ac:dyDescent="0.15">
      <c r="A122" s="11" t="s">
        <v>50</v>
      </c>
      <c r="B122" s="11">
        <v>1</v>
      </c>
      <c r="C122" s="23">
        <v>0.1</v>
      </c>
      <c r="D122" s="1">
        <f>SUM(K16:L35)</f>
        <v>10423.178075792375</v>
      </c>
      <c r="E122" s="1">
        <f>SUM($K$36:$L$45)*C122/SUM($C$122,$C$123,$C$124,$C$127,$C$128)</f>
        <v>4160.4604173253365</v>
      </c>
      <c r="F122" s="1">
        <f>SUM($K$46:$L$55)*C122/SUM($C$122,$C$123,$C$124,$C$127,$C$128)</f>
        <v>26732.065162457784</v>
      </c>
      <c r="G122" s="1">
        <f>SUM($K$56:$L$114)*C122</f>
        <v>2488873.7225951198</v>
      </c>
    </row>
    <row r="123" spans="1:25" x14ac:dyDescent="0.15">
      <c r="A123" s="11" t="s">
        <v>51</v>
      </c>
      <c r="B123" s="11">
        <v>20</v>
      </c>
      <c r="C123" s="23">
        <v>0.1</v>
      </c>
      <c r="D123" s="1">
        <v>0</v>
      </c>
      <c r="E123" s="1">
        <f>SUM($K$36:$L$45)*C123/SUM($C$122,$C$123,$C$124,$C$127,$C$128)</f>
        <v>4160.4604173253365</v>
      </c>
      <c r="F123" s="1">
        <f>SUM($K$46:$L$55)*C123/SUM($C$122,$C$123,$C$124,$C$127,$C$128)</f>
        <v>26732.065162457784</v>
      </c>
      <c r="G123" s="1">
        <f>SUM($K$56:$L$114)*C123</f>
        <v>2488873.7225951198</v>
      </c>
    </row>
    <row r="124" spans="1:25" x14ac:dyDescent="0.15">
      <c r="A124" s="12" t="s">
        <v>52</v>
      </c>
      <c r="B124" s="12">
        <v>20</v>
      </c>
      <c r="C124" s="26">
        <v>0.2</v>
      </c>
      <c r="D124" s="1">
        <v>0</v>
      </c>
      <c r="E124" s="1">
        <f>SUM($K$36:$L$45)*C124/SUM($C$122,$C$123,$C$124,$C$127,$C$128)+SUM(M36:M45)*C124/SUM($C$124,$C$126,$C$131)</f>
        <v>24962.762503952021</v>
      </c>
      <c r="F124" s="1">
        <f>SUM($K$46:$L$55)*C124/SUM($C$122,$C$123,$C$124,$C$127,$C$128)+SUM($M$46:$M$55)*C124/SUM($C$124,$C$126,$C$131,$C$129)</f>
        <v>100987.80172484051</v>
      </c>
      <c r="G124" s="1">
        <f>SUM($K$56:$L$114)*C124+SUM($M$56:$M$114)*C124</f>
        <v>9955494.8903804794</v>
      </c>
    </row>
    <row r="125" spans="1:25" x14ac:dyDescent="0.15">
      <c r="A125" s="11" t="s">
        <v>53</v>
      </c>
      <c r="B125" s="11">
        <v>40</v>
      </c>
      <c r="C125" s="23">
        <v>0.1</v>
      </c>
      <c r="D125" s="1">
        <v>0</v>
      </c>
      <c r="E125" s="1">
        <v>0</v>
      </c>
      <c r="F125" s="1">
        <v>0</v>
      </c>
      <c r="G125" s="1">
        <f>SUM($K$56:$L$114)*C125</f>
        <v>2488873.7225951198</v>
      </c>
    </row>
    <row r="126" spans="1:25" x14ac:dyDescent="0.15">
      <c r="A126" s="10" t="s">
        <v>54</v>
      </c>
      <c r="B126" s="10">
        <v>1</v>
      </c>
      <c r="C126" s="28">
        <v>0.1</v>
      </c>
      <c r="D126" s="1">
        <f>SUM(M16:M35)*C126/SUM(C126,C131)</f>
        <v>5211.5890378961876</v>
      </c>
      <c r="E126" s="1">
        <f>SUM($M$36:$M$45)*C126/SUM($C$124,$C$126,$C$131)</f>
        <v>8320.9208346506748</v>
      </c>
      <c r="F126" s="1">
        <f>SUM($M$46:$M$55)*C126/SUM($C$124,$C$126,$C$131,$C$129)</f>
        <v>23761.835699962474</v>
      </c>
      <c r="G126" s="1">
        <f>SUM($M$56:$M$114)*C126</f>
        <v>2488873.7225951198</v>
      </c>
    </row>
    <row r="127" spans="1:25" x14ac:dyDescent="0.15">
      <c r="A127" s="11" t="s">
        <v>55</v>
      </c>
      <c r="B127" s="11">
        <v>20</v>
      </c>
      <c r="C127" s="23">
        <v>0.2</v>
      </c>
      <c r="D127" s="1">
        <v>0</v>
      </c>
      <c r="E127" s="1">
        <f>SUM($K$36:$L$45)*C127/SUM($C$122,$C$123,$C$124,$C$127,$C$128)</f>
        <v>8320.920834650673</v>
      </c>
      <c r="F127" s="1">
        <f>SUM($K$46:$L$55)*C127/SUM($C$122,$C$123,$C$124,$C$127,$C$128)</f>
        <v>53464.130324915568</v>
      </c>
      <c r="G127" s="1">
        <f>SUM($K$56:$L$114)*C127</f>
        <v>4977747.4451902397</v>
      </c>
    </row>
    <row r="128" spans="1:25" x14ac:dyDescent="0.15">
      <c r="A128" s="11" t="s">
        <v>56</v>
      </c>
      <c r="B128" s="11">
        <v>20</v>
      </c>
      <c r="C128" s="23">
        <v>0.2</v>
      </c>
      <c r="D128" s="1">
        <v>0</v>
      </c>
      <c r="E128" s="1">
        <f>SUM($K$36:$L$45)*C128/SUM($C$122,$C$123,$C$124,$C$127,$C$128)</f>
        <v>8320.920834650673</v>
      </c>
      <c r="F128" s="1">
        <f>SUM($K$46:$L$55)*C128/SUM($C$122,$C$123,$C$124,$C$127,$C$128)</f>
        <v>53464.130324915568</v>
      </c>
      <c r="G128" s="1">
        <f>SUM($K$56:$L$114)*C128</f>
        <v>4977747.4451902397</v>
      </c>
    </row>
    <row r="129" spans="1:7" x14ac:dyDescent="0.15">
      <c r="A129" s="10" t="s">
        <v>57</v>
      </c>
      <c r="B129" s="10">
        <v>30</v>
      </c>
      <c r="C129" s="28">
        <v>0.5</v>
      </c>
      <c r="D129" s="1">
        <v>0</v>
      </c>
      <c r="E129" s="1">
        <v>0</v>
      </c>
      <c r="F129" s="1">
        <f>SUM($M$46:$M$55)*C129/SUM($C$124,$C$126,$C$131,$C$129)</f>
        <v>118809.17849981235</v>
      </c>
      <c r="G129" s="1">
        <f>SUM($M$56:$M$114)*C129</f>
        <v>12444368.612975599</v>
      </c>
    </row>
    <row r="130" spans="1:7" x14ac:dyDescent="0.15">
      <c r="A130" s="11" t="s">
        <v>58</v>
      </c>
      <c r="B130" s="11">
        <v>40</v>
      </c>
      <c r="C130" s="23">
        <v>0.1</v>
      </c>
      <c r="D130" s="1">
        <v>0</v>
      </c>
      <c r="E130" s="1">
        <v>0</v>
      </c>
      <c r="F130" s="1">
        <v>0</v>
      </c>
      <c r="G130" s="1">
        <f>SUM($K$56:$L$114)*C130</f>
        <v>2488873.7225951198</v>
      </c>
    </row>
    <row r="131" spans="1:7" x14ac:dyDescent="0.15">
      <c r="A131" s="10" t="s">
        <v>59</v>
      </c>
      <c r="B131" s="10">
        <v>1</v>
      </c>
      <c r="C131" s="28">
        <v>0.1</v>
      </c>
      <c r="D131" s="1">
        <f>SUM(M16:M35)*C131/SUM(C126,C131)</f>
        <v>5211.5890378961876</v>
      </c>
      <c r="E131" s="1">
        <f>SUM($M$36:$M$45)*C131/SUM($C$124,$C$126,$C$131)</f>
        <v>8320.9208346506748</v>
      </c>
      <c r="F131" s="1">
        <f>SUM($M$46:$M$55)*C131/SUM($C$124,$C$126,$C$131,$C$129)</f>
        <v>23761.835699962474</v>
      </c>
      <c r="G131" s="1">
        <f>SUM($M$56:$M$114)*C131</f>
        <v>2488873.7225951198</v>
      </c>
    </row>
    <row r="134" spans="1:7" x14ac:dyDescent="0.15">
      <c r="A134" s="29" t="s">
        <v>108</v>
      </c>
    </row>
    <row r="135" spans="1:7" x14ac:dyDescent="0.15">
      <c r="D135" s="30" t="s">
        <v>102</v>
      </c>
      <c r="E135" s="31" t="s">
        <v>103</v>
      </c>
      <c r="F135" s="31" t="s">
        <v>104</v>
      </c>
      <c r="G135" s="31" t="s">
        <v>105</v>
      </c>
    </row>
    <row r="136" spans="1:7" x14ac:dyDescent="0.15">
      <c r="A136" s="11" t="s">
        <v>64</v>
      </c>
      <c r="B136" s="11">
        <v>1</v>
      </c>
      <c r="C136" s="23">
        <v>0.1</v>
      </c>
      <c r="D136" s="1">
        <f>SUM(F16:G35)</f>
        <v>7303.682394630393</v>
      </c>
      <c r="E136" s="1">
        <f>SUM($F$36:$G$45)*C136/SUM($C$136,$C$137,$C$142,$C$138)</f>
        <v>3986.4397707365674</v>
      </c>
      <c r="F136" s="1">
        <f>SUM($F$46:$G$55)*C136/SUM($C$136,$C$137,$C$142,$C$138)</f>
        <v>26980.118739024092</v>
      </c>
      <c r="G136" s="1">
        <f>SUM($F$56:$G$114)*C136</f>
        <v>2239633.232780328</v>
      </c>
    </row>
    <row r="137" spans="1:7" x14ac:dyDescent="0.15">
      <c r="A137" s="11" t="s">
        <v>51</v>
      </c>
      <c r="B137" s="11">
        <v>20</v>
      </c>
      <c r="C137" s="23">
        <v>0.1</v>
      </c>
      <c r="D137" s="1">
        <v>0</v>
      </c>
      <c r="E137" s="1">
        <f>SUM($F$36:$G$45)*C137/SUM($C$136,$C$137,$C$142,$C$138)</f>
        <v>3986.4397707365674</v>
      </c>
      <c r="F137" s="1">
        <f>SUM($F$46:$G$55)*C137/SUM($C$136,$C$137,$C$142,$C$138)</f>
        <v>26980.118739024092</v>
      </c>
      <c r="G137" s="1">
        <f>SUM($F$56:$G$114)*C137</f>
        <v>2239633.232780328</v>
      </c>
    </row>
    <row r="138" spans="1:7" x14ac:dyDescent="0.15">
      <c r="A138" s="12" t="s">
        <v>66</v>
      </c>
      <c r="B138" s="12">
        <v>20</v>
      </c>
      <c r="C138" s="26">
        <v>0.2</v>
      </c>
      <c r="D138" s="1">
        <v>0</v>
      </c>
      <c r="E138" s="1">
        <f>SUM($F$36:$G$45)*C138/SUM($C$136,$C$137,$C$142,$C$138)+SUM($H$36:$H$45)*C138/SUM($C$138,$C$140,$C$145)</f>
        <v>20928.808796366982</v>
      </c>
      <c r="F138" s="1">
        <f>SUM($F$46:$G$55)*C138/SUM($C$136,$C$137,$C$142,$C$138)+SUM($H$46:$H$55)*C138</f>
        <v>89034.391838779498</v>
      </c>
      <c r="G138" s="1">
        <f>SUM($F$56:$G$114)*C138+SUM($H$56:$H$114)*C138</f>
        <v>8958532.9311213139</v>
      </c>
    </row>
    <row r="139" spans="1:7" x14ac:dyDescent="0.15">
      <c r="A139" s="11" t="s">
        <v>67</v>
      </c>
      <c r="B139" s="11">
        <v>40</v>
      </c>
      <c r="C139" s="23">
        <v>0.1</v>
      </c>
      <c r="D139" s="1">
        <v>0</v>
      </c>
      <c r="E139" s="1">
        <v>0</v>
      </c>
      <c r="F139" s="1">
        <v>0</v>
      </c>
      <c r="G139" s="1">
        <f>SUM($F$56:$G$114)*C139</f>
        <v>2239633.232780328</v>
      </c>
    </row>
    <row r="140" spans="1:7" x14ac:dyDescent="0.15">
      <c r="A140" s="10" t="s">
        <v>68</v>
      </c>
      <c r="B140" s="10">
        <v>1</v>
      </c>
      <c r="C140" s="19">
        <v>0.1</v>
      </c>
      <c r="D140" s="1">
        <f>SUM($H$16:$H$35)*C140/SUM($C$140,$C$144)</f>
        <v>2086.766398465827</v>
      </c>
      <c r="E140" s="1">
        <f>SUM($H$36:$H$45)*C140/SUM($C$138,$C$140,$C$145)</f>
        <v>6477.9646274469233</v>
      </c>
      <c r="F140" s="1">
        <f>SUM($H$46:$H$55)*C140</f>
        <v>17537.077180365661</v>
      </c>
      <c r="G140" s="1">
        <f>SUM($H$56:$H$114)*C140</f>
        <v>2239633.232780329</v>
      </c>
    </row>
    <row r="141" spans="1:7" x14ac:dyDescent="0.15">
      <c r="A141" s="10" t="s">
        <v>69</v>
      </c>
      <c r="B141" s="10">
        <v>30</v>
      </c>
      <c r="C141" s="28">
        <v>0.2</v>
      </c>
      <c r="D141" s="1">
        <v>0</v>
      </c>
      <c r="E141" s="1">
        <v>0</v>
      </c>
      <c r="F141" s="1">
        <f>SUM($H$46:$H$55)*C141</f>
        <v>35074.154360731322</v>
      </c>
      <c r="G141" s="1">
        <f>SUM($H$56:$H$114)*C141</f>
        <v>4479266.4655606579</v>
      </c>
    </row>
    <row r="142" spans="1:7" x14ac:dyDescent="0.15">
      <c r="A142" s="11" t="s">
        <v>70</v>
      </c>
      <c r="B142" s="11">
        <v>20</v>
      </c>
      <c r="C142" s="23">
        <v>0.25</v>
      </c>
      <c r="D142" s="1">
        <v>0</v>
      </c>
      <c r="E142" s="1">
        <f>SUM($F$36:$G$45)*C142/SUM($C$136,$C$137,$C$142,$C$138)</f>
        <v>9966.0994268414179</v>
      </c>
      <c r="F142" s="1">
        <f>SUM($F$46:$G$55)*C142/SUM($C$136,$C$137,$C$142,$C$138)</f>
        <v>67450.296847560225</v>
      </c>
      <c r="G142" s="1">
        <f>SUM($F$56:$G$114)*C142</f>
        <v>5599083.0819508201</v>
      </c>
    </row>
    <row r="143" spans="1:7" x14ac:dyDescent="0.15">
      <c r="A143" s="10" t="s">
        <v>71</v>
      </c>
      <c r="B143" s="10">
        <v>30</v>
      </c>
      <c r="C143" s="28">
        <v>0.4</v>
      </c>
      <c r="D143" s="1">
        <v>0</v>
      </c>
      <c r="E143" s="1">
        <v>0</v>
      </c>
      <c r="F143" s="1">
        <f>SUM($H$46:$H$55)*C143</f>
        <v>70148.308721462643</v>
      </c>
      <c r="G143" s="1">
        <f>SUM($H$56:$H$114)*C143</f>
        <v>8958532.9311213158</v>
      </c>
    </row>
    <row r="144" spans="1:7" x14ac:dyDescent="0.15">
      <c r="A144" s="11" t="s">
        <v>58</v>
      </c>
      <c r="B144" s="11">
        <v>40</v>
      </c>
      <c r="C144" s="23">
        <v>0.25</v>
      </c>
      <c r="D144" s="1">
        <v>0</v>
      </c>
      <c r="E144" s="1">
        <v>0</v>
      </c>
      <c r="F144" s="1">
        <v>0</v>
      </c>
      <c r="G144" s="1">
        <f>SUM($F$56:$G$114)*C144</f>
        <v>5599083.0819508201</v>
      </c>
    </row>
    <row r="145" spans="1:7" x14ac:dyDescent="0.15">
      <c r="A145" s="10" t="s">
        <v>73</v>
      </c>
      <c r="B145" s="10">
        <v>1</v>
      </c>
      <c r="C145" s="19">
        <v>0.1</v>
      </c>
      <c r="D145" s="1">
        <f>SUM($H$16:$H$35)*C145/SUM($C$140,$C$144)</f>
        <v>2086.766398465827</v>
      </c>
      <c r="E145" s="1">
        <f>SUM($H$36:$H$45)*C145/SUM($C$138,$C$140,$C$145)</f>
        <v>6477.9646274469233</v>
      </c>
      <c r="F145" s="1">
        <f>SUM($H$46:$H$55)*C145</f>
        <v>17537.077180365661</v>
      </c>
      <c r="G145" s="1">
        <f>SUM($H$56:$H$114)*C145</f>
        <v>2239633.232780329</v>
      </c>
    </row>
  </sheetData>
  <mergeCells count="3">
    <mergeCell ref="E14:I14"/>
    <mergeCell ref="J14:N14"/>
    <mergeCell ref="O14:R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8"/>
  <sheetViews>
    <sheetView topLeftCell="A94" workbookViewId="0">
      <selection activeCell="A116" sqref="A116"/>
    </sheetView>
  </sheetViews>
  <sheetFormatPr defaultRowHeight="16.5" x14ac:dyDescent="0.15"/>
  <cols>
    <col min="1" max="2" width="9.125" style="1" bestFit="1" customWidth="1"/>
    <col min="3" max="3" width="9.5" style="1" bestFit="1" customWidth="1"/>
    <col min="4" max="8" width="9.125" style="1" bestFit="1" customWidth="1"/>
    <col min="9" max="9" width="12" style="1" bestFit="1" customWidth="1"/>
    <col min="10" max="10" width="11.625" style="1" bestFit="1" customWidth="1"/>
    <col min="11" max="15" width="9" style="1"/>
    <col min="16" max="16" width="13.25" style="1" bestFit="1" customWidth="1"/>
    <col min="17" max="16384" width="9" style="1"/>
  </cols>
  <sheetData>
    <row r="2" spans="1:9" x14ac:dyDescent="0.15">
      <c r="A2" s="32" t="s">
        <v>14</v>
      </c>
      <c r="B2" s="32"/>
      <c r="C2" s="33">
        <v>6</v>
      </c>
    </row>
    <row r="3" spans="1:9" x14ac:dyDescent="0.15">
      <c r="A3" s="32" t="s">
        <v>15</v>
      </c>
      <c r="B3" s="32"/>
      <c r="C3" s="33">
        <v>20</v>
      </c>
    </row>
    <row r="4" spans="1:9" x14ac:dyDescent="0.15">
      <c r="A4" s="32" t="s">
        <v>16</v>
      </c>
      <c r="B4" s="32"/>
      <c r="C4" s="33">
        <v>0.05</v>
      </c>
    </row>
    <row r="5" spans="1:9" x14ac:dyDescent="0.15">
      <c r="A5" s="6"/>
      <c r="B5" s="6"/>
      <c r="C5" s="34"/>
    </row>
    <row r="6" spans="1:9" x14ac:dyDescent="0.15">
      <c r="A6" s="6"/>
      <c r="B6" s="6"/>
      <c r="C6" s="34"/>
    </row>
    <row r="7" spans="1:9" x14ac:dyDescent="0.15">
      <c r="A7" s="3" t="s">
        <v>46</v>
      </c>
      <c r="B7" s="3"/>
      <c r="C7" s="4">
        <v>0.5</v>
      </c>
    </row>
    <row r="8" spans="1:9" x14ac:dyDescent="0.15">
      <c r="A8" s="35" t="s">
        <v>91</v>
      </c>
      <c r="B8" s="35"/>
      <c r="C8" s="36">
        <v>1</v>
      </c>
    </row>
    <row r="9" spans="1:9" x14ac:dyDescent="0.15">
      <c r="A9" s="35" t="s">
        <v>94</v>
      </c>
      <c r="B9" s="35"/>
      <c r="C9" s="36">
        <v>5</v>
      </c>
      <c r="D9" s="1" t="s">
        <v>93</v>
      </c>
    </row>
    <row r="10" spans="1:9" x14ac:dyDescent="0.15">
      <c r="A10" s="35"/>
      <c r="B10" s="35"/>
      <c r="C10" s="36"/>
    </row>
    <row r="13" spans="1:9" s="9" customFormat="1" x14ac:dyDescent="0.15">
      <c r="A13" s="5"/>
      <c r="B13" s="5"/>
      <c r="C13" s="5"/>
      <c r="D13" s="5"/>
      <c r="E13" s="37" t="s">
        <v>90</v>
      </c>
      <c r="F13" s="37"/>
      <c r="G13" s="37"/>
      <c r="H13" s="37"/>
      <c r="I13" s="37"/>
    </row>
    <row r="14" spans="1:9" s="9" customFormat="1" x14ac:dyDescent="0.15">
      <c r="A14" s="7" t="s">
        <v>23</v>
      </c>
      <c r="B14" s="7" t="s">
        <v>24</v>
      </c>
      <c r="C14" s="38" t="s">
        <v>25</v>
      </c>
      <c r="D14" s="7" t="s">
        <v>26</v>
      </c>
      <c r="E14" s="39" t="s">
        <v>27</v>
      </c>
      <c r="F14" s="39" t="s">
        <v>28</v>
      </c>
      <c r="G14" s="39" t="s">
        <v>45</v>
      </c>
      <c r="H14" s="39" t="s">
        <v>92</v>
      </c>
      <c r="I14" s="39" t="s">
        <v>30</v>
      </c>
    </row>
    <row r="15" spans="1:9" s="9" customFormat="1" x14ac:dyDescent="0.15">
      <c r="A15" s="9">
        <v>1</v>
      </c>
      <c r="B15" s="40">
        <v>0.91853875227139525</v>
      </c>
      <c r="C15" s="40">
        <f>SUM($B$15:B15)</f>
        <v>0.91853875227139525</v>
      </c>
      <c r="D15" s="9">
        <f>B15*$C$2</f>
        <v>5.5112325136283715</v>
      </c>
      <c r="E15" s="41">
        <f>$C$3*(1+(A15-1)*$C$4)</f>
        <v>20</v>
      </c>
      <c r="F15" s="41">
        <f>E15*D15*(1-$C$7)</f>
        <v>55.112325136283715</v>
      </c>
      <c r="G15" s="41">
        <f>E15*D15*$C$7</f>
        <v>55.112325136283715</v>
      </c>
      <c r="H15" s="41">
        <f>(F15+G15)*$C$8</f>
        <v>110.22465027256743</v>
      </c>
      <c r="I15" s="41">
        <f>SUM($F$15:F15)+SUM($G$15:G15)+SUM($H$15:H15)</f>
        <v>220.44930054513486</v>
      </c>
    </row>
    <row r="16" spans="1:9" s="9" customFormat="1" x14ac:dyDescent="0.15">
      <c r="A16" s="9">
        <v>2</v>
      </c>
      <c r="B16" s="40">
        <v>0.97549710315615434</v>
      </c>
      <c r="C16" s="40">
        <f>SUM($B$15:B16)</f>
        <v>1.8940358554275496</v>
      </c>
      <c r="D16" s="9">
        <f t="shared" ref="D16:D79" si="0">B16*$C$2</f>
        <v>5.8529826189369256</v>
      </c>
      <c r="E16" s="41">
        <f t="shared" ref="E16:E79" si="1">$C$3*(1+(A16-1)*$C$4)</f>
        <v>21</v>
      </c>
      <c r="F16" s="41">
        <f t="shared" ref="F16:F79" si="2">E16*D16*(1-$C$7)</f>
        <v>61.45631749883772</v>
      </c>
      <c r="G16" s="41">
        <f t="shared" ref="G16:G79" si="3">E16*D16*$C$7</f>
        <v>61.45631749883772</v>
      </c>
      <c r="H16" s="41">
        <f t="shared" ref="H16:H79" si="4">(F16+G16)*$C$8</f>
        <v>122.91263499767544</v>
      </c>
      <c r="I16" s="41">
        <f>SUM($F$15:F16)+SUM($G$15:G16)+SUM($H$15:H16)</f>
        <v>466.27457054048574</v>
      </c>
    </row>
    <row r="17" spans="1:9" s="9" customFormat="1" x14ac:dyDescent="0.15">
      <c r="A17" s="9">
        <v>3</v>
      </c>
      <c r="B17" s="40">
        <v>1.0359874266740645</v>
      </c>
      <c r="C17" s="40">
        <f>SUM($B$15:B17)</f>
        <v>2.9300232821016143</v>
      </c>
      <c r="D17" s="9">
        <f t="shared" si="0"/>
        <v>6.2159245600443871</v>
      </c>
      <c r="E17" s="41">
        <f t="shared" si="1"/>
        <v>22</v>
      </c>
      <c r="F17" s="41">
        <f t="shared" si="2"/>
        <v>68.375170160488253</v>
      </c>
      <c r="G17" s="41">
        <f t="shared" si="3"/>
        <v>68.375170160488253</v>
      </c>
      <c r="H17" s="41">
        <f t="shared" si="4"/>
        <v>136.75034032097651</v>
      </c>
      <c r="I17" s="41">
        <f>SUM($F$15:F17)+SUM($G$15:G17)+SUM($H$15:H17)</f>
        <v>739.77525118243875</v>
      </c>
    </row>
    <row r="18" spans="1:9" s="9" customFormat="1" x14ac:dyDescent="0.15">
      <c r="A18" s="9">
        <v>4</v>
      </c>
      <c r="B18" s="40">
        <v>1.083804275710047</v>
      </c>
      <c r="C18" s="40">
        <f>SUM($B$15:B18)</f>
        <v>4.0138275578116609</v>
      </c>
      <c r="D18" s="9">
        <f>B18*$C$2</f>
        <v>6.502825654260282</v>
      </c>
      <c r="E18" s="41">
        <f t="shared" si="1"/>
        <v>23</v>
      </c>
      <c r="F18" s="41">
        <f t="shared" si="2"/>
        <v>74.782495023993249</v>
      </c>
      <c r="G18" s="41">
        <f t="shared" si="3"/>
        <v>74.782495023993249</v>
      </c>
      <c r="H18" s="41">
        <f t="shared" si="4"/>
        <v>149.5649900479865</v>
      </c>
      <c r="I18" s="41">
        <f>SUM($F$15:F18)+SUM($G$15:G18)+SUM($H$15:H18)</f>
        <v>1038.9052312784117</v>
      </c>
    </row>
    <row r="19" spans="1:9" s="9" customFormat="1" x14ac:dyDescent="0.15">
      <c r="A19" s="9">
        <v>5</v>
      </c>
      <c r="B19" s="40">
        <v>1.1338281506160928</v>
      </c>
      <c r="C19" s="40">
        <f>SUM($B$15:B19)</f>
        <v>5.1476557084277541</v>
      </c>
      <c r="D19" s="9">
        <f t="shared" si="0"/>
        <v>6.8029689036965566</v>
      </c>
      <c r="E19" s="41">
        <f t="shared" si="1"/>
        <v>24</v>
      </c>
      <c r="F19" s="41">
        <f t="shared" si="2"/>
        <v>81.635626844358683</v>
      </c>
      <c r="G19" s="41">
        <f t="shared" si="3"/>
        <v>81.635626844358683</v>
      </c>
      <c r="H19" s="41">
        <f t="shared" si="4"/>
        <v>163.27125368871737</v>
      </c>
      <c r="I19" s="41">
        <f>SUM($F$15:F19)+SUM($G$15:G19)+SUM($H$15:H19)</f>
        <v>1365.4477386558465</v>
      </c>
    </row>
    <row r="20" spans="1:9" s="9" customFormat="1" x14ac:dyDescent="0.15">
      <c r="A20" s="9">
        <v>6</v>
      </c>
      <c r="B20" s="40">
        <v>1.1684536396235112</v>
      </c>
      <c r="C20" s="40">
        <f>SUM($B$15:B20)</f>
        <v>6.3161093480512651</v>
      </c>
      <c r="D20" s="9">
        <f t="shared" si="0"/>
        <v>7.0107218377410678</v>
      </c>
      <c r="E20" s="41">
        <f t="shared" si="1"/>
        <v>25</v>
      </c>
      <c r="F20" s="41">
        <f t="shared" si="2"/>
        <v>87.634022971763343</v>
      </c>
      <c r="G20" s="41">
        <f t="shared" si="3"/>
        <v>87.634022971763343</v>
      </c>
      <c r="H20" s="41">
        <f t="shared" si="4"/>
        <v>175.26804594352669</v>
      </c>
      <c r="I20" s="41">
        <f>SUM($F$15:F20)+SUM($G$15:G20)+SUM($H$15:H20)</f>
        <v>1715.9838305428998</v>
      </c>
    </row>
    <row r="21" spans="1:9" s="9" customFormat="1" x14ac:dyDescent="0.15">
      <c r="A21" s="9">
        <v>7</v>
      </c>
      <c r="B21" s="40">
        <v>1.2041365415099021</v>
      </c>
      <c r="C21" s="40">
        <f>SUM($B$15:B21)</f>
        <v>7.520245889561167</v>
      </c>
      <c r="D21" s="9">
        <f t="shared" si="0"/>
        <v>7.2248192490594132</v>
      </c>
      <c r="E21" s="41">
        <f t="shared" si="1"/>
        <v>26</v>
      </c>
      <c r="F21" s="41">
        <f t="shared" si="2"/>
        <v>93.922650237772373</v>
      </c>
      <c r="G21" s="41">
        <f t="shared" si="3"/>
        <v>93.922650237772373</v>
      </c>
      <c r="H21" s="41">
        <f t="shared" si="4"/>
        <v>187.84530047554475</v>
      </c>
      <c r="I21" s="41">
        <f>SUM($F$15:F21)+SUM($G$15:G21)+SUM($H$15:H21)</f>
        <v>2091.6744314939892</v>
      </c>
    </row>
    <row r="22" spans="1:9" s="9" customFormat="1" x14ac:dyDescent="0.15">
      <c r="A22" s="9">
        <v>8</v>
      </c>
      <c r="B22" s="40">
        <v>1.2223845753210538</v>
      </c>
      <c r="C22" s="40">
        <f>SUM($B$15:B22)</f>
        <v>8.7426304648822217</v>
      </c>
      <c r="D22" s="9">
        <f t="shared" si="0"/>
        <v>7.3343074519263229</v>
      </c>
      <c r="E22" s="41">
        <f t="shared" si="1"/>
        <v>27</v>
      </c>
      <c r="F22" s="41">
        <f t="shared" si="2"/>
        <v>99.013150601005364</v>
      </c>
      <c r="G22" s="41">
        <f t="shared" si="3"/>
        <v>99.013150601005364</v>
      </c>
      <c r="H22" s="41">
        <f t="shared" si="4"/>
        <v>198.02630120201073</v>
      </c>
      <c r="I22" s="41">
        <f>SUM($F$15:F22)+SUM($G$15:G22)+SUM($H$15:H22)</f>
        <v>2487.7270338980106</v>
      </c>
    </row>
    <row r="23" spans="1:9" s="9" customFormat="1" x14ac:dyDescent="0.15">
      <c r="A23" s="9">
        <v>9</v>
      </c>
      <c r="B23" s="40">
        <v>1.2409091481512404</v>
      </c>
      <c r="C23" s="40">
        <f>SUM($B$15:B23)</f>
        <v>9.9835396130334626</v>
      </c>
      <c r="D23" s="9">
        <f t="shared" si="0"/>
        <v>7.4454548889074426</v>
      </c>
      <c r="E23" s="41">
        <f t="shared" si="1"/>
        <v>28</v>
      </c>
      <c r="F23" s="41">
        <f t="shared" si="2"/>
        <v>104.2363684447042</v>
      </c>
      <c r="G23" s="41">
        <f t="shared" si="3"/>
        <v>104.2363684447042</v>
      </c>
      <c r="H23" s="41">
        <f t="shared" si="4"/>
        <v>208.4727368894084</v>
      </c>
      <c r="I23" s="41">
        <f>SUM($F$15:F23)+SUM($G$15:G23)+SUM($H$15:H23)</f>
        <v>2904.6725076768275</v>
      </c>
    </row>
    <row r="24" spans="1:9" s="9" customFormat="1" x14ac:dyDescent="0.15">
      <c r="A24" s="9">
        <v>10</v>
      </c>
      <c r="B24" s="40">
        <v>1.2597144507987601</v>
      </c>
      <c r="C24" s="40">
        <f>SUM($B$15:B24)</f>
        <v>11.243254063832223</v>
      </c>
      <c r="D24" s="9">
        <f t="shared" si="0"/>
        <v>7.558286704792561</v>
      </c>
      <c r="E24" s="41">
        <f t="shared" si="1"/>
        <v>29</v>
      </c>
      <c r="F24" s="41">
        <f t="shared" si="2"/>
        <v>109.59515721949214</v>
      </c>
      <c r="G24" s="41">
        <f t="shared" si="3"/>
        <v>109.59515721949214</v>
      </c>
      <c r="H24" s="41">
        <f t="shared" si="4"/>
        <v>219.19031443898427</v>
      </c>
      <c r="I24" s="41">
        <f>SUM($F$15:F24)+SUM($G$15:G24)+SUM($H$15:H24)</f>
        <v>3343.0531365547959</v>
      </c>
    </row>
    <row r="25" spans="1:9" s="9" customFormat="1" x14ac:dyDescent="0.15">
      <c r="A25" s="9">
        <v>11</v>
      </c>
      <c r="B25" s="40">
        <v>1.6688997068995202</v>
      </c>
      <c r="C25" s="40">
        <f>SUM($B$15:B25)</f>
        <v>12.912153770731743</v>
      </c>
      <c r="D25" s="9">
        <f t="shared" si="0"/>
        <v>10.013398241397121</v>
      </c>
      <c r="E25" s="41">
        <f t="shared" si="1"/>
        <v>30</v>
      </c>
      <c r="F25" s="41">
        <f t="shared" si="2"/>
        <v>150.20097362095683</v>
      </c>
      <c r="G25" s="41">
        <f t="shared" si="3"/>
        <v>150.20097362095683</v>
      </c>
      <c r="H25" s="41">
        <f t="shared" si="4"/>
        <v>300.40194724191366</v>
      </c>
      <c r="I25" s="41">
        <f>SUM($F$15:F25)+SUM($G$15:G25)+SUM($H$15:H25)</f>
        <v>3943.8570310386231</v>
      </c>
    </row>
    <row r="26" spans="1:9" s="9" customFormat="1" x14ac:dyDescent="0.15">
      <c r="A26" s="9">
        <v>12</v>
      </c>
      <c r="B26" s="40">
        <v>1.8222163487389127</v>
      </c>
      <c r="C26" s="40">
        <f>SUM($B$15:B26)</f>
        <v>14.734370119470656</v>
      </c>
      <c r="D26" s="9">
        <f t="shared" si="0"/>
        <v>10.933298092433477</v>
      </c>
      <c r="E26" s="41">
        <f t="shared" si="1"/>
        <v>31</v>
      </c>
      <c r="F26" s="41">
        <f t="shared" si="2"/>
        <v>169.4661204327189</v>
      </c>
      <c r="G26" s="41">
        <f t="shared" si="3"/>
        <v>169.4661204327189</v>
      </c>
      <c r="H26" s="41">
        <f t="shared" si="4"/>
        <v>338.93224086543779</v>
      </c>
      <c r="I26" s="41">
        <f>SUM($F$15:F26)+SUM($G$15:G26)+SUM($H$15:H26)</f>
        <v>4621.721512769499</v>
      </c>
    </row>
    <row r="27" spans="1:9" s="9" customFormat="1" x14ac:dyDescent="0.15">
      <c r="A27" s="9">
        <v>13</v>
      </c>
      <c r="B27" s="40">
        <v>1.9896177151233039</v>
      </c>
      <c r="C27" s="40">
        <f>SUM($B$15:B27)</f>
        <v>16.723987834593959</v>
      </c>
      <c r="D27" s="9">
        <f t="shared" si="0"/>
        <v>11.937706290739824</v>
      </c>
      <c r="E27" s="41">
        <f t="shared" si="1"/>
        <v>32</v>
      </c>
      <c r="F27" s="41">
        <f t="shared" si="2"/>
        <v>191.00330065183718</v>
      </c>
      <c r="G27" s="41">
        <f t="shared" si="3"/>
        <v>191.00330065183718</v>
      </c>
      <c r="H27" s="41">
        <f t="shared" si="4"/>
        <v>382.00660130367436</v>
      </c>
      <c r="I27" s="41">
        <f>SUM($F$15:F27)+SUM($G$15:G27)+SUM($H$15:H27)</f>
        <v>5385.7347153768478</v>
      </c>
    </row>
    <row r="28" spans="1:9" s="9" customFormat="1" x14ac:dyDescent="0.15">
      <c r="A28" s="9">
        <v>14</v>
      </c>
      <c r="B28" s="40">
        <v>2.125185844205955</v>
      </c>
      <c r="C28" s="40">
        <f>SUM($B$15:B28)</f>
        <v>18.849173678799914</v>
      </c>
      <c r="D28" s="9">
        <f t="shared" si="0"/>
        <v>12.75111506523573</v>
      </c>
      <c r="E28" s="41">
        <f t="shared" si="1"/>
        <v>33</v>
      </c>
      <c r="F28" s="41">
        <f t="shared" si="2"/>
        <v>210.39339857638956</v>
      </c>
      <c r="G28" s="41">
        <f t="shared" si="3"/>
        <v>210.39339857638956</v>
      </c>
      <c r="H28" s="41">
        <f t="shared" si="4"/>
        <v>420.78679715277912</v>
      </c>
      <c r="I28" s="41">
        <f>SUM($F$15:F28)+SUM($G$15:G28)+SUM($H$15:H28)</f>
        <v>6227.3083096824057</v>
      </c>
    </row>
    <row r="29" spans="1:9" s="9" customFormat="1" x14ac:dyDescent="0.15">
      <c r="A29" s="9">
        <v>15</v>
      </c>
      <c r="B29" s="40">
        <v>2.2699912842972831</v>
      </c>
      <c r="C29" s="40">
        <f>SUM($B$15:B29)</f>
        <v>21.119164963097198</v>
      </c>
      <c r="D29" s="9">
        <f t="shared" si="0"/>
        <v>13.619947705783698</v>
      </c>
      <c r="E29" s="41">
        <f t="shared" si="1"/>
        <v>34</v>
      </c>
      <c r="F29" s="41">
        <f t="shared" si="2"/>
        <v>231.53911099832285</v>
      </c>
      <c r="G29" s="41">
        <f t="shared" si="3"/>
        <v>231.53911099832285</v>
      </c>
      <c r="H29" s="41">
        <f t="shared" si="4"/>
        <v>463.07822199664571</v>
      </c>
      <c r="I29" s="41">
        <f>SUM($F$15:F29)+SUM($G$15:G29)+SUM($H$15:H29)</f>
        <v>7153.4647536756975</v>
      </c>
    </row>
    <row r="30" spans="1:9" s="9" customFormat="1" x14ac:dyDescent="0.15">
      <c r="A30" s="9">
        <v>16</v>
      </c>
      <c r="B30" s="40">
        <v>2.3719691698470728</v>
      </c>
      <c r="C30" s="40">
        <f>SUM($B$15:B30)</f>
        <v>23.491134132944271</v>
      </c>
      <c r="D30" s="9">
        <f t="shared" si="0"/>
        <v>14.231815019082436</v>
      </c>
      <c r="E30" s="41">
        <f t="shared" si="1"/>
        <v>35</v>
      </c>
      <c r="F30" s="41">
        <f t="shared" si="2"/>
        <v>249.05676283394263</v>
      </c>
      <c r="G30" s="41">
        <f t="shared" si="3"/>
        <v>249.05676283394263</v>
      </c>
      <c r="H30" s="41">
        <f t="shared" si="4"/>
        <v>498.11352566788526</v>
      </c>
      <c r="I30" s="41">
        <f>SUM($F$15:F30)+SUM($G$15:G30)+SUM($H$15:H30)</f>
        <v>8149.6918050114682</v>
      </c>
    </row>
    <row r="31" spans="1:9" s="9" customFormat="1" x14ac:dyDescent="0.15">
      <c r="A31" s="9">
        <v>17</v>
      </c>
      <c r="B31" s="40">
        <v>2.4785283457362324</v>
      </c>
      <c r="C31" s="40">
        <f>SUM($B$15:B31)</f>
        <v>25.969662478680505</v>
      </c>
      <c r="D31" s="9">
        <f t="shared" si="0"/>
        <v>14.871170074417394</v>
      </c>
      <c r="E31" s="41">
        <f t="shared" si="1"/>
        <v>36</v>
      </c>
      <c r="F31" s="41">
        <f t="shared" si="2"/>
        <v>267.68106133951312</v>
      </c>
      <c r="G31" s="41">
        <f t="shared" si="3"/>
        <v>267.68106133951312</v>
      </c>
      <c r="H31" s="41">
        <f t="shared" si="4"/>
        <v>535.36212267902624</v>
      </c>
      <c r="I31" s="41">
        <f>SUM($F$15:F31)+SUM($G$15:G31)+SUM($H$15:H31)</f>
        <v>9220.4160503695202</v>
      </c>
    </row>
    <row r="32" spans="1:9" s="9" customFormat="1" x14ac:dyDescent="0.15">
      <c r="A32" s="9">
        <v>18</v>
      </c>
      <c r="B32" s="40">
        <v>2.5335898772591836</v>
      </c>
      <c r="C32" s="40">
        <f>SUM($B$15:B32)</f>
        <v>28.503252355939686</v>
      </c>
      <c r="D32" s="9">
        <f t="shared" si="0"/>
        <v>15.201539263555102</v>
      </c>
      <c r="E32" s="41">
        <f t="shared" si="1"/>
        <v>37</v>
      </c>
      <c r="F32" s="41">
        <f t="shared" si="2"/>
        <v>281.22847637576939</v>
      </c>
      <c r="G32" s="41">
        <f t="shared" si="3"/>
        <v>281.22847637576939</v>
      </c>
      <c r="H32" s="41">
        <f t="shared" si="4"/>
        <v>562.45695275153878</v>
      </c>
      <c r="I32" s="41">
        <f>SUM($F$15:F32)+SUM($G$15:G32)+SUM($H$15:H32)</f>
        <v>10345.329955872598</v>
      </c>
    </row>
    <row r="33" spans="1:9" s="9" customFormat="1" x14ac:dyDescent="0.15">
      <c r="A33" s="9">
        <v>19</v>
      </c>
      <c r="B33" s="40">
        <v>2.5898746234606613</v>
      </c>
      <c r="C33" s="40">
        <f>SUM($B$15:B33)</f>
        <v>31.093126979400349</v>
      </c>
      <c r="D33" s="9">
        <f t="shared" si="0"/>
        <v>15.539247740763969</v>
      </c>
      <c r="E33" s="41">
        <f t="shared" si="1"/>
        <v>38</v>
      </c>
      <c r="F33" s="41">
        <f t="shared" si="2"/>
        <v>295.24570707451539</v>
      </c>
      <c r="G33" s="41">
        <f t="shared" si="3"/>
        <v>295.24570707451539</v>
      </c>
      <c r="H33" s="41">
        <f t="shared" si="4"/>
        <v>590.49141414903079</v>
      </c>
      <c r="I33" s="41">
        <f>SUM($F$15:F33)+SUM($G$15:G33)+SUM($H$15:H33)</f>
        <v>11526.312784170659</v>
      </c>
    </row>
    <row r="34" spans="1:9" s="9" customFormat="1" x14ac:dyDescent="0.15">
      <c r="A34" s="9">
        <v>20</v>
      </c>
      <c r="B34" s="40">
        <v>2.6474097585602809</v>
      </c>
      <c r="C34" s="40">
        <f>SUM($B$15:B34)</f>
        <v>33.740536737960632</v>
      </c>
      <c r="D34" s="9">
        <f t="shared" si="0"/>
        <v>15.884458551361686</v>
      </c>
      <c r="E34" s="41">
        <f t="shared" si="1"/>
        <v>39</v>
      </c>
      <c r="F34" s="41">
        <f t="shared" si="2"/>
        <v>309.74694175155287</v>
      </c>
      <c r="G34" s="41">
        <f t="shared" si="3"/>
        <v>309.74694175155287</v>
      </c>
      <c r="H34" s="41">
        <f t="shared" si="4"/>
        <v>619.49388350310574</v>
      </c>
      <c r="I34" s="41">
        <f>SUM($F$15:F34)+SUM($G$15:G34)+SUM($H$15:H34)</f>
        <v>12765.300551176872</v>
      </c>
    </row>
    <row r="35" spans="1:9" s="9" customFormat="1" x14ac:dyDescent="0.15">
      <c r="A35" s="9">
        <v>21</v>
      </c>
      <c r="B35" s="40">
        <v>3.0232753723695107</v>
      </c>
      <c r="C35" s="40">
        <f>SUM($B$15:B35)</f>
        <v>36.763812110330143</v>
      </c>
      <c r="D35" s="9">
        <f t="shared" si="0"/>
        <v>18.139652234217063</v>
      </c>
      <c r="E35" s="41">
        <f t="shared" si="1"/>
        <v>40</v>
      </c>
      <c r="F35" s="41">
        <f t="shared" si="2"/>
        <v>362.79304468434128</v>
      </c>
      <c r="G35" s="41">
        <f t="shared" si="3"/>
        <v>362.79304468434128</v>
      </c>
      <c r="H35" s="41">
        <f t="shared" si="4"/>
        <v>725.58608936868256</v>
      </c>
      <c r="I35" s="41">
        <f>SUM($F$15:F35)+SUM($G$15:G35)+SUM($H$15:H35)</f>
        <v>14216.472729914236</v>
      </c>
    </row>
    <row r="36" spans="1:9" s="9" customFormat="1" x14ac:dyDescent="0.15">
      <c r="A36" s="9">
        <v>22</v>
      </c>
      <c r="B36" s="40">
        <v>3.3938184515386105</v>
      </c>
      <c r="C36" s="40">
        <f>SUM($B$15:B36)</f>
        <v>40.157630561868757</v>
      </c>
      <c r="D36" s="9">
        <f t="shared" si="0"/>
        <v>20.362910709231663</v>
      </c>
      <c r="E36" s="41">
        <f t="shared" si="1"/>
        <v>41</v>
      </c>
      <c r="F36" s="41">
        <f t="shared" si="2"/>
        <v>417.43966953924911</v>
      </c>
      <c r="G36" s="41">
        <f t="shared" si="3"/>
        <v>417.43966953924911</v>
      </c>
      <c r="H36" s="41">
        <f t="shared" si="4"/>
        <v>834.87933907849822</v>
      </c>
      <c r="I36" s="41">
        <f>SUM($F$15:F36)+SUM($G$15:G36)+SUM($H$15:H36)</f>
        <v>15886.231408071233</v>
      </c>
    </row>
    <row r="37" spans="1:9" s="9" customFormat="1" x14ac:dyDescent="0.15">
      <c r="A37" s="9">
        <v>23</v>
      </c>
      <c r="B37" s="40">
        <v>3.8097765712213758</v>
      </c>
      <c r="C37" s="40">
        <f>SUM($B$15:B37)</f>
        <v>43.967407133090134</v>
      </c>
      <c r="D37" s="9">
        <f t="shared" si="0"/>
        <v>22.858659427328256</v>
      </c>
      <c r="E37" s="41">
        <f t="shared" si="1"/>
        <v>42</v>
      </c>
      <c r="F37" s="41">
        <f t="shared" si="2"/>
        <v>480.03184797389338</v>
      </c>
      <c r="G37" s="41">
        <f t="shared" si="3"/>
        <v>480.03184797389338</v>
      </c>
      <c r="H37" s="41">
        <f t="shared" si="4"/>
        <v>960.06369594778675</v>
      </c>
      <c r="I37" s="41">
        <f>SUM($F$15:F37)+SUM($G$15:G37)+SUM($H$15:H37)</f>
        <v>17806.358799966805</v>
      </c>
    </row>
    <row r="38" spans="1:9" s="9" customFormat="1" x14ac:dyDescent="0.15">
      <c r="A38" s="9">
        <v>24</v>
      </c>
      <c r="B38" s="40">
        <v>4.1548723151741713</v>
      </c>
      <c r="C38" s="40">
        <f>SUM($B$15:B38)</f>
        <v>48.122279448264308</v>
      </c>
      <c r="D38" s="9">
        <f t="shared" si="0"/>
        <v>24.92923389104503</v>
      </c>
      <c r="E38" s="41">
        <f t="shared" si="1"/>
        <v>43.000000000000007</v>
      </c>
      <c r="F38" s="41">
        <f t="shared" si="2"/>
        <v>535.97852865746825</v>
      </c>
      <c r="G38" s="41">
        <f t="shared" si="3"/>
        <v>535.97852865746825</v>
      </c>
      <c r="H38" s="41">
        <f t="shared" si="4"/>
        <v>1071.9570573149365</v>
      </c>
      <c r="I38" s="41">
        <f>SUM($F$15:F38)+SUM($G$15:G38)+SUM($H$15:H38)</f>
        <v>19950.272914596677</v>
      </c>
    </row>
    <row r="39" spans="1:9" s="9" customFormat="1" x14ac:dyDescent="0.15">
      <c r="A39" s="9">
        <v>25</v>
      </c>
      <c r="B39" s="40">
        <v>4.5312273916017185</v>
      </c>
      <c r="C39" s="40">
        <f>SUM($B$15:B39)</f>
        <v>52.653506839866026</v>
      </c>
      <c r="D39" s="9">
        <f t="shared" si="0"/>
        <v>27.187364349610313</v>
      </c>
      <c r="E39" s="41">
        <f t="shared" si="1"/>
        <v>44</v>
      </c>
      <c r="F39" s="41">
        <f t="shared" si="2"/>
        <v>598.1220156914269</v>
      </c>
      <c r="G39" s="41">
        <f t="shared" si="3"/>
        <v>598.1220156914269</v>
      </c>
      <c r="H39" s="41">
        <f t="shared" si="4"/>
        <v>1196.2440313828538</v>
      </c>
      <c r="I39" s="41">
        <f>SUM($F$15:F39)+SUM($G$15:G39)+SUM($H$15:H39)</f>
        <v>22342.760977362384</v>
      </c>
    </row>
    <row r="40" spans="1:9" s="9" customFormat="1" x14ac:dyDescent="0.15">
      <c r="A40" s="9">
        <v>26</v>
      </c>
      <c r="B40" s="40">
        <v>4.8008850451659555</v>
      </c>
      <c r="C40" s="40">
        <f>SUM($B$15:B40)</f>
        <v>57.454391885031981</v>
      </c>
      <c r="D40" s="9">
        <f t="shared" si="0"/>
        <v>28.805310270995733</v>
      </c>
      <c r="E40" s="41">
        <f t="shared" si="1"/>
        <v>45</v>
      </c>
      <c r="F40" s="41">
        <f t="shared" si="2"/>
        <v>648.11948109740399</v>
      </c>
      <c r="G40" s="41">
        <f t="shared" si="3"/>
        <v>648.11948109740399</v>
      </c>
      <c r="H40" s="41">
        <f t="shared" si="4"/>
        <v>1296.238962194808</v>
      </c>
      <c r="I40" s="41">
        <f>SUM($F$15:F40)+SUM($G$15:G40)+SUM($H$15:H40)</f>
        <v>24935.238901752</v>
      </c>
    </row>
    <row r="41" spans="1:9" s="9" customFormat="1" x14ac:dyDescent="0.15">
      <c r="A41" s="9">
        <v>27</v>
      </c>
      <c r="B41" s="40">
        <v>5.0865902822746705</v>
      </c>
      <c r="C41" s="40">
        <f>SUM($B$15:B41)</f>
        <v>62.540982167306652</v>
      </c>
      <c r="D41" s="9">
        <f t="shared" si="0"/>
        <v>30.519541693648023</v>
      </c>
      <c r="E41" s="41">
        <f t="shared" si="1"/>
        <v>46</v>
      </c>
      <c r="F41" s="41">
        <f t="shared" si="2"/>
        <v>701.94945895390447</v>
      </c>
      <c r="G41" s="41">
        <f t="shared" si="3"/>
        <v>701.94945895390447</v>
      </c>
      <c r="H41" s="41">
        <f t="shared" si="4"/>
        <v>1403.8989179078089</v>
      </c>
      <c r="I41" s="41">
        <f>SUM($F$15:F41)+SUM($G$15:G41)+SUM($H$15:H41)</f>
        <v>27743.036737567618</v>
      </c>
    </row>
    <row r="42" spans="1:9" s="9" customFormat="1" x14ac:dyDescent="0.15">
      <c r="A42" s="9">
        <v>28</v>
      </c>
      <c r="B42" s="40">
        <v>5.2357570029622202</v>
      </c>
      <c r="C42" s="40">
        <f>SUM($B$15:B42)</f>
        <v>67.776739170268868</v>
      </c>
      <c r="D42" s="9">
        <f t="shared" si="0"/>
        <v>31.414542017773321</v>
      </c>
      <c r="E42" s="41">
        <f t="shared" si="1"/>
        <v>47</v>
      </c>
      <c r="F42" s="41">
        <f t="shared" si="2"/>
        <v>738.24173741767311</v>
      </c>
      <c r="G42" s="41">
        <f t="shared" si="3"/>
        <v>738.24173741767311</v>
      </c>
      <c r="H42" s="41">
        <f t="shared" si="4"/>
        <v>1476.4834748353462</v>
      </c>
      <c r="I42" s="41">
        <f>SUM($F$15:F42)+SUM($G$15:G42)+SUM($H$15:H42)</f>
        <v>30696.00368723831</v>
      </c>
    </row>
    <row r="43" spans="1:9" s="9" customFormat="1" x14ac:dyDescent="0.15">
      <c r="A43" s="9">
        <v>29</v>
      </c>
      <c r="B43" s="40">
        <v>5.3892981098939732</v>
      </c>
      <c r="C43" s="40">
        <f>SUM($B$15:B43)</f>
        <v>73.16603728016284</v>
      </c>
      <c r="D43" s="9">
        <f t="shared" si="0"/>
        <v>32.335788659363843</v>
      </c>
      <c r="E43" s="41">
        <f t="shared" si="1"/>
        <v>48.000000000000007</v>
      </c>
      <c r="F43" s="41">
        <f t="shared" si="2"/>
        <v>776.05892782473234</v>
      </c>
      <c r="G43" s="41">
        <f t="shared" si="3"/>
        <v>776.05892782473234</v>
      </c>
      <c r="H43" s="41">
        <f t="shared" si="4"/>
        <v>1552.1178556494647</v>
      </c>
      <c r="I43" s="41">
        <f>SUM($F$15:F43)+SUM($G$15:G43)+SUM($H$15:H43)</f>
        <v>33800.23939853724</v>
      </c>
    </row>
    <row r="44" spans="1:9" s="9" customFormat="1" x14ac:dyDescent="0.15">
      <c r="A44" s="9">
        <v>30</v>
      </c>
      <c r="B44" s="40">
        <v>5.5473418840626678</v>
      </c>
      <c r="C44" s="40">
        <f>SUM($B$15:B44)</f>
        <v>78.713379164225501</v>
      </c>
      <c r="D44" s="9">
        <f t="shared" si="0"/>
        <v>33.284051304376007</v>
      </c>
      <c r="E44" s="41">
        <f t="shared" si="1"/>
        <v>49</v>
      </c>
      <c r="F44" s="41">
        <f t="shared" si="2"/>
        <v>815.45925695721212</v>
      </c>
      <c r="G44" s="41">
        <f t="shared" si="3"/>
        <v>815.45925695721212</v>
      </c>
      <c r="H44" s="41">
        <f t="shared" si="4"/>
        <v>1630.9185139144242</v>
      </c>
      <c r="I44" s="41">
        <f>SUM($F$15:F44)+SUM($G$15:G44)+SUM($H$15:H44)</f>
        <v>37062.076426366089</v>
      </c>
    </row>
    <row r="45" spans="1:9" s="9" customFormat="1" x14ac:dyDescent="0.15">
      <c r="A45" s="9">
        <v>31</v>
      </c>
      <c r="B45" s="40">
        <v>5.974971865497003</v>
      </c>
      <c r="C45" s="40">
        <f>SUM($B$15:B45)</f>
        <v>84.688351029722497</v>
      </c>
      <c r="D45" s="9">
        <f t="shared" si="0"/>
        <v>35.849831192982016</v>
      </c>
      <c r="E45" s="41">
        <f t="shared" si="1"/>
        <v>50</v>
      </c>
      <c r="F45" s="41">
        <f t="shared" si="2"/>
        <v>896.24577982455037</v>
      </c>
      <c r="G45" s="41">
        <f t="shared" si="3"/>
        <v>896.24577982455037</v>
      </c>
      <c r="H45" s="41">
        <f t="shared" si="4"/>
        <v>1792.4915596491007</v>
      </c>
      <c r="I45" s="41">
        <f>SUM($F$15:F45)+SUM($G$15:G45)+SUM($H$15:H45)</f>
        <v>40647.059545664291</v>
      </c>
    </row>
    <row r="46" spans="1:9" s="9" customFormat="1" x14ac:dyDescent="0.15">
      <c r="A46" s="9">
        <v>32</v>
      </c>
      <c r="B46" s="40">
        <v>6.5329129125050551</v>
      </c>
      <c r="C46" s="40">
        <f>SUM($B$15:B46)</f>
        <v>91.221263942227552</v>
      </c>
      <c r="D46" s="9">
        <f t="shared" si="0"/>
        <v>39.197477475030333</v>
      </c>
      <c r="E46" s="41">
        <f t="shared" si="1"/>
        <v>51</v>
      </c>
      <c r="F46" s="41">
        <f t="shared" si="2"/>
        <v>999.5356756132735</v>
      </c>
      <c r="G46" s="41">
        <f t="shared" si="3"/>
        <v>999.5356756132735</v>
      </c>
      <c r="H46" s="41">
        <f t="shared" si="4"/>
        <v>1999.071351226547</v>
      </c>
      <c r="I46" s="41">
        <f>SUM($F$15:F46)+SUM($G$15:G46)+SUM($H$15:H46)</f>
        <v>44645.202248117384</v>
      </c>
    </row>
    <row r="47" spans="1:9" s="9" customFormat="1" x14ac:dyDescent="0.15">
      <c r="A47" s="9">
        <v>33</v>
      </c>
      <c r="B47" s="40">
        <v>7.2046835588895002</v>
      </c>
      <c r="C47" s="40">
        <f>SUM($B$15:B47)</f>
        <v>98.425947501117051</v>
      </c>
      <c r="D47" s="9">
        <f t="shared" si="0"/>
        <v>43.228101353337003</v>
      </c>
      <c r="E47" s="41">
        <f t="shared" si="1"/>
        <v>52</v>
      </c>
      <c r="F47" s="41">
        <f t="shared" si="2"/>
        <v>1123.9306351867622</v>
      </c>
      <c r="G47" s="41">
        <f t="shared" si="3"/>
        <v>1123.9306351867622</v>
      </c>
      <c r="H47" s="41">
        <f t="shared" si="4"/>
        <v>2247.8612703735243</v>
      </c>
      <c r="I47" s="41">
        <f>SUM($F$15:F47)+SUM($G$15:G47)+SUM($H$15:H47)</f>
        <v>49140.924788864431</v>
      </c>
    </row>
    <row r="48" spans="1:9" s="9" customFormat="1" x14ac:dyDescent="0.15">
      <c r="A48" s="9">
        <v>34</v>
      </c>
      <c r="B48" s="40">
        <v>8.0223939671924409</v>
      </c>
      <c r="C48" s="40">
        <f>SUM($B$15:B48)</f>
        <v>106.44834146830949</v>
      </c>
      <c r="D48" s="9">
        <f t="shared" si="0"/>
        <v>48.134363803154642</v>
      </c>
      <c r="E48" s="41">
        <f t="shared" si="1"/>
        <v>53.000000000000007</v>
      </c>
      <c r="F48" s="41">
        <f t="shared" si="2"/>
        <v>1275.5606407835983</v>
      </c>
      <c r="G48" s="41">
        <f t="shared" si="3"/>
        <v>1275.5606407835983</v>
      </c>
      <c r="H48" s="41">
        <f t="shared" si="4"/>
        <v>2551.1212815671965</v>
      </c>
      <c r="I48" s="41">
        <f>SUM($F$15:F48)+SUM($G$15:G48)+SUM($H$15:H48)</f>
        <v>54243.167351998825</v>
      </c>
    </row>
    <row r="49" spans="1:9" s="9" customFormat="1" x14ac:dyDescent="0.15">
      <c r="A49" s="9">
        <v>35</v>
      </c>
      <c r="B49" s="40">
        <v>8.8290410324953488</v>
      </c>
      <c r="C49" s="40">
        <f>SUM($B$15:B49)</f>
        <v>115.27738250080485</v>
      </c>
      <c r="D49" s="9">
        <f t="shared" si="0"/>
        <v>52.974246194972096</v>
      </c>
      <c r="E49" s="41">
        <f t="shared" si="1"/>
        <v>54</v>
      </c>
      <c r="F49" s="41">
        <f t="shared" si="2"/>
        <v>1430.3046472642466</v>
      </c>
      <c r="G49" s="41">
        <f t="shared" si="3"/>
        <v>1430.3046472642466</v>
      </c>
      <c r="H49" s="41">
        <f t="shared" si="4"/>
        <v>2860.6092945284931</v>
      </c>
      <c r="I49" s="41">
        <f>SUM($F$15:F49)+SUM($G$15:G49)+SUM($H$15:H49)</f>
        <v>59964.385941055814</v>
      </c>
    </row>
    <row r="50" spans="1:9" s="9" customFormat="1" x14ac:dyDescent="0.15">
      <c r="A50" s="9">
        <v>36</v>
      </c>
      <c r="B50" s="40">
        <v>9.4850491396248273</v>
      </c>
      <c r="C50" s="40">
        <f>SUM($B$15:B50)</f>
        <v>124.76243164042967</v>
      </c>
      <c r="D50" s="9">
        <f t="shared" si="0"/>
        <v>56.910294837748964</v>
      </c>
      <c r="E50" s="41">
        <f t="shared" si="1"/>
        <v>55</v>
      </c>
      <c r="F50" s="41">
        <f t="shared" si="2"/>
        <v>1565.0331080380965</v>
      </c>
      <c r="G50" s="41">
        <f t="shared" si="3"/>
        <v>1565.0331080380965</v>
      </c>
      <c r="H50" s="41">
        <f t="shared" si="4"/>
        <v>3130.0662160761931</v>
      </c>
      <c r="I50" s="41">
        <f>SUM($F$15:F50)+SUM($G$15:G50)+SUM($H$15:H50)</f>
        <v>66224.518373208208</v>
      </c>
    </row>
    <row r="51" spans="1:9" s="9" customFormat="1" x14ac:dyDescent="0.15">
      <c r="A51" s="9">
        <v>37</v>
      </c>
      <c r="B51" s="40">
        <v>10.069919425594577</v>
      </c>
      <c r="C51" s="40">
        <f>SUM($B$15:B51)</f>
        <v>134.83235106602424</v>
      </c>
      <c r="D51" s="9">
        <f t="shared" si="0"/>
        <v>60.419516553567462</v>
      </c>
      <c r="E51" s="41">
        <f t="shared" si="1"/>
        <v>56</v>
      </c>
      <c r="F51" s="41">
        <f t="shared" si="2"/>
        <v>1691.7464634998889</v>
      </c>
      <c r="G51" s="41">
        <f t="shared" si="3"/>
        <v>1691.7464634998889</v>
      </c>
      <c r="H51" s="41">
        <f t="shared" si="4"/>
        <v>3383.4929269997779</v>
      </c>
      <c r="I51" s="41">
        <f>SUM($F$15:F51)+SUM($G$15:G51)+SUM($H$15:H51)</f>
        <v>72991.50422720777</v>
      </c>
    </row>
    <row r="52" spans="1:9" s="9" customFormat="1" x14ac:dyDescent="0.15">
      <c r="A52" s="9">
        <v>38</v>
      </c>
      <c r="B52" s="40">
        <v>10.561574339009372</v>
      </c>
      <c r="C52" s="40">
        <f>SUM($B$15:B52)</f>
        <v>145.39392540503363</v>
      </c>
      <c r="D52" s="9">
        <f t="shared" si="0"/>
        <v>63.369446034056232</v>
      </c>
      <c r="E52" s="41">
        <f t="shared" si="1"/>
        <v>57</v>
      </c>
      <c r="F52" s="41">
        <f t="shared" si="2"/>
        <v>1806.0292119706025</v>
      </c>
      <c r="G52" s="41">
        <f t="shared" si="3"/>
        <v>1806.0292119706025</v>
      </c>
      <c r="H52" s="41">
        <f t="shared" si="4"/>
        <v>3612.0584239412051</v>
      </c>
      <c r="I52" s="41">
        <f>SUM($F$15:F52)+SUM($G$15:G52)+SUM($H$15:H52)</f>
        <v>80215.621075090181</v>
      </c>
    </row>
    <row r="53" spans="1:9" s="9" customFormat="1" x14ac:dyDescent="0.15">
      <c r="A53" s="9">
        <v>39</v>
      </c>
      <c r="B53" s="40">
        <v>10.946913470455206</v>
      </c>
      <c r="C53" s="40">
        <f>SUM($B$15:B53)</f>
        <v>156.34083887548883</v>
      </c>
      <c r="D53" s="9">
        <f t="shared" si="0"/>
        <v>65.681480822731231</v>
      </c>
      <c r="E53" s="41">
        <f t="shared" si="1"/>
        <v>58.000000000000007</v>
      </c>
      <c r="F53" s="41">
        <f t="shared" si="2"/>
        <v>1904.762943859206</v>
      </c>
      <c r="G53" s="41">
        <f t="shared" si="3"/>
        <v>1904.762943859206</v>
      </c>
      <c r="H53" s="41">
        <f t="shared" si="4"/>
        <v>3809.5258877184119</v>
      </c>
      <c r="I53" s="41">
        <f>SUM($F$15:F53)+SUM($G$15:G53)+SUM($H$15:H53)</f>
        <v>87834.672850527</v>
      </c>
    </row>
    <row r="54" spans="1:9" s="9" customFormat="1" x14ac:dyDescent="0.15">
      <c r="A54" s="9">
        <v>40</v>
      </c>
      <c r="B54" s="40">
        <v>11.212825683416376</v>
      </c>
      <c r="C54" s="40">
        <f>SUM($B$15:B54)</f>
        <v>167.55366455890521</v>
      </c>
      <c r="D54" s="9">
        <f t="shared" si="0"/>
        <v>67.276954100498259</v>
      </c>
      <c r="E54" s="41">
        <f t="shared" si="1"/>
        <v>59</v>
      </c>
      <c r="F54" s="41">
        <f t="shared" si="2"/>
        <v>1984.6701459646986</v>
      </c>
      <c r="G54" s="41">
        <f t="shared" si="3"/>
        <v>1984.6701459646986</v>
      </c>
      <c r="H54" s="41">
        <f t="shared" si="4"/>
        <v>3969.3402919293972</v>
      </c>
      <c r="I54" s="41">
        <f>SUM($F$15:F54)+SUM($G$15:G54)+SUM($H$15:H54)</f>
        <v>95773.35343438579</v>
      </c>
    </row>
    <row r="55" spans="1:9" s="9" customFormat="1" x14ac:dyDescent="0.15">
      <c r="A55" s="9">
        <v>41</v>
      </c>
      <c r="B55" s="40">
        <v>11.736517629500902</v>
      </c>
      <c r="C55" s="40">
        <f>SUM($B$15:B55)</f>
        <v>179.29018218840611</v>
      </c>
      <c r="D55" s="9">
        <f t="shared" si="0"/>
        <v>70.419105777005413</v>
      </c>
      <c r="E55" s="41">
        <f t="shared" si="1"/>
        <v>60</v>
      </c>
      <c r="F55" s="41">
        <f t="shared" si="2"/>
        <v>2112.5731733101625</v>
      </c>
      <c r="G55" s="41">
        <f t="shared" si="3"/>
        <v>2112.5731733101625</v>
      </c>
      <c r="H55" s="41">
        <f t="shared" si="4"/>
        <v>4225.1463466203249</v>
      </c>
      <c r="I55" s="41">
        <f>SUM($F$15:F55)+SUM($G$15:G55)+SUM($H$15:H55)</f>
        <v>104223.64612762645</v>
      </c>
    </row>
    <row r="56" spans="1:9" s="9" customFormat="1" x14ac:dyDescent="0.15">
      <c r="A56" s="9">
        <v>42</v>
      </c>
      <c r="B56" s="40">
        <v>12.533577903285622</v>
      </c>
      <c r="C56" s="40">
        <f>SUM($B$15:B56)</f>
        <v>191.82376009169172</v>
      </c>
      <c r="D56" s="9">
        <f t="shared" si="0"/>
        <v>75.201467419713737</v>
      </c>
      <c r="E56" s="41">
        <f t="shared" si="1"/>
        <v>61.000000000000007</v>
      </c>
      <c r="F56" s="41">
        <f t="shared" si="2"/>
        <v>2293.6447563012694</v>
      </c>
      <c r="G56" s="41">
        <f t="shared" si="3"/>
        <v>2293.6447563012694</v>
      </c>
      <c r="H56" s="41">
        <f t="shared" si="4"/>
        <v>4587.2895126025387</v>
      </c>
      <c r="I56" s="41">
        <f>SUM($F$15:F56)+SUM($G$15:G56)+SUM($H$15:H56)</f>
        <v>113398.22515283152</v>
      </c>
    </row>
    <row r="57" spans="1:9" s="9" customFormat="1" x14ac:dyDescent="0.15">
      <c r="A57" s="9">
        <v>43</v>
      </c>
      <c r="B57" s="40">
        <v>13.550012865274404</v>
      </c>
      <c r="C57" s="40">
        <f>SUM($B$15:B57)</f>
        <v>205.37377295696612</v>
      </c>
      <c r="D57" s="9">
        <f t="shared" si="0"/>
        <v>81.300077191646423</v>
      </c>
      <c r="E57" s="41">
        <f t="shared" si="1"/>
        <v>62</v>
      </c>
      <c r="F57" s="41">
        <f t="shared" si="2"/>
        <v>2520.3023929410392</v>
      </c>
      <c r="G57" s="41">
        <f t="shared" si="3"/>
        <v>2520.3023929410392</v>
      </c>
      <c r="H57" s="41">
        <f t="shared" si="4"/>
        <v>5040.6047858820784</v>
      </c>
      <c r="I57" s="41">
        <f>SUM($F$15:F57)+SUM($G$15:G57)+SUM($H$15:H57)</f>
        <v>123479.43472459569</v>
      </c>
    </row>
    <row r="58" spans="1:9" s="9" customFormat="1" x14ac:dyDescent="0.15">
      <c r="A58" s="9">
        <v>44</v>
      </c>
      <c r="B58" s="40">
        <v>14.841333401638876</v>
      </c>
      <c r="C58" s="40">
        <f>SUM($B$15:B58)</f>
        <v>220.215106358605</v>
      </c>
      <c r="D58" s="9">
        <f t="shared" si="0"/>
        <v>89.04800040983325</v>
      </c>
      <c r="E58" s="41">
        <f t="shared" si="1"/>
        <v>63</v>
      </c>
      <c r="F58" s="41">
        <f t="shared" si="2"/>
        <v>2805.0120129097472</v>
      </c>
      <c r="G58" s="41">
        <f t="shared" si="3"/>
        <v>2805.0120129097472</v>
      </c>
      <c r="H58" s="41">
        <f t="shared" si="4"/>
        <v>5610.0240258194945</v>
      </c>
      <c r="I58" s="41">
        <f>SUM($F$15:F58)+SUM($G$15:G58)+SUM($H$15:H58)</f>
        <v>134699.48277623468</v>
      </c>
    </row>
    <row r="59" spans="1:9" s="9" customFormat="1" x14ac:dyDescent="0.15">
      <c r="A59" s="9">
        <v>45</v>
      </c>
      <c r="B59" s="40">
        <v>16.552649059428756</v>
      </c>
      <c r="C59" s="40">
        <f>SUM($B$15:B59)</f>
        <v>236.76775541803374</v>
      </c>
      <c r="D59" s="9">
        <f t="shared" si="0"/>
        <v>99.315894356572528</v>
      </c>
      <c r="E59" s="41">
        <f t="shared" si="1"/>
        <v>64</v>
      </c>
      <c r="F59" s="41">
        <f t="shared" si="2"/>
        <v>3178.1086194103209</v>
      </c>
      <c r="G59" s="41">
        <f t="shared" si="3"/>
        <v>3178.1086194103209</v>
      </c>
      <c r="H59" s="41">
        <f t="shared" si="4"/>
        <v>6356.2172388206418</v>
      </c>
      <c r="I59" s="41">
        <f>SUM($F$15:F59)+SUM($G$15:G59)+SUM($H$15:H59)</f>
        <v>147411.91725387596</v>
      </c>
    </row>
    <row r="60" spans="1:9" s="9" customFormat="1" x14ac:dyDescent="0.15">
      <c r="A60" s="9">
        <v>46</v>
      </c>
      <c r="B60" s="40">
        <v>17.914437659588007</v>
      </c>
      <c r="C60" s="40">
        <f>SUM($B$15:B60)</f>
        <v>254.68219307762175</v>
      </c>
      <c r="D60" s="9">
        <f t="shared" si="0"/>
        <v>107.48662595752805</v>
      </c>
      <c r="E60" s="41">
        <f t="shared" si="1"/>
        <v>65</v>
      </c>
      <c r="F60" s="41">
        <f t="shared" si="2"/>
        <v>3493.3153436196617</v>
      </c>
      <c r="G60" s="41">
        <f t="shared" si="3"/>
        <v>3493.3153436196617</v>
      </c>
      <c r="H60" s="41">
        <f t="shared" si="4"/>
        <v>6986.6306872393234</v>
      </c>
      <c r="I60" s="41">
        <f>SUM($F$15:F60)+SUM($G$15:G60)+SUM($H$15:H60)</f>
        <v>161385.1786283546</v>
      </c>
    </row>
    <row r="61" spans="1:9" s="9" customFormat="1" x14ac:dyDescent="0.15">
      <c r="A61" s="9">
        <v>47</v>
      </c>
      <c r="B61" s="40">
        <v>19.007297321166</v>
      </c>
      <c r="C61" s="40">
        <f>SUM($B$15:B61)</f>
        <v>273.68949039878777</v>
      </c>
      <c r="D61" s="9">
        <f t="shared" si="0"/>
        <v>114.043783926996</v>
      </c>
      <c r="E61" s="41">
        <f t="shared" si="1"/>
        <v>66</v>
      </c>
      <c r="F61" s="41">
        <f t="shared" si="2"/>
        <v>3763.4448695908682</v>
      </c>
      <c r="G61" s="41">
        <f t="shared" si="3"/>
        <v>3763.4448695908682</v>
      </c>
      <c r="H61" s="41">
        <f t="shared" si="4"/>
        <v>7526.8897391817363</v>
      </c>
      <c r="I61" s="41">
        <f>SUM($F$15:F61)+SUM($G$15:G61)+SUM($H$15:H61)</f>
        <v>176438.95810671806</v>
      </c>
    </row>
    <row r="62" spans="1:9" x14ac:dyDescent="0.15">
      <c r="A62" s="9">
        <v>48</v>
      </c>
      <c r="B62" s="1">
        <v>19.837808481540236</v>
      </c>
      <c r="C62" s="40">
        <f>SUM($B$15:B62)</f>
        <v>293.52729888032798</v>
      </c>
      <c r="D62" s="9">
        <f t="shared" si="0"/>
        <v>119.02685088924142</v>
      </c>
      <c r="E62" s="41">
        <f t="shared" si="1"/>
        <v>67</v>
      </c>
      <c r="F62" s="41">
        <f t="shared" si="2"/>
        <v>3987.3995047895874</v>
      </c>
      <c r="G62" s="41">
        <f t="shared" si="3"/>
        <v>3987.3995047895874</v>
      </c>
      <c r="H62" s="41">
        <f t="shared" si="4"/>
        <v>7974.7990095791747</v>
      </c>
      <c r="I62" s="41">
        <f>SUM($F$15:F62)+SUM($G$15:G62)+SUM($H$15:H62)</f>
        <v>192388.55612587641</v>
      </c>
    </row>
    <row r="63" spans="1:9" x14ac:dyDescent="0.15">
      <c r="A63" s="9">
        <v>49</v>
      </c>
      <c r="B63" s="1">
        <v>20.428546828689598</v>
      </c>
      <c r="C63" s="40">
        <f>SUM($B$15:B63)</f>
        <v>313.95584570901758</v>
      </c>
      <c r="D63" s="9">
        <f t="shared" si="0"/>
        <v>122.57128097213759</v>
      </c>
      <c r="E63" s="41">
        <f t="shared" si="1"/>
        <v>68</v>
      </c>
      <c r="F63" s="41">
        <f t="shared" si="2"/>
        <v>4167.4235530526776</v>
      </c>
      <c r="G63" s="41">
        <f t="shared" si="3"/>
        <v>4167.4235530526776</v>
      </c>
      <c r="H63" s="41">
        <f t="shared" si="4"/>
        <v>8334.8471061053551</v>
      </c>
      <c r="I63" s="41">
        <f>SUM($F$15:F63)+SUM($G$15:G63)+SUM($H$15:H63)</f>
        <v>209058.25033808712</v>
      </c>
    </row>
    <row r="64" spans="1:9" x14ac:dyDescent="0.15">
      <c r="A64" s="9">
        <v>50</v>
      </c>
      <c r="B64" s="1">
        <v>20.888972890940792</v>
      </c>
      <c r="C64" s="40">
        <f>SUM($B$15:B64)</f>
        <v>334.84481859995839</v>
      </c>
      <c r="D64" s="9">
        <f t="shared" si="0"/>
        <v>125.33383734564475</v>
      </c>
      <c r="E64" s="41">
        <f t="shared" si="1"/>
        <v>69</v>
      </c>
      <c r="F64" s="41">
        <f t="shared" si="2"/>
        <v>4324.0173884247442</v>
      </c>
      <c r="G64" s="41">
        <f t="shared" si="3"/>
        <v>4324.0173884247442</v>
      </c>
      <c r="H64" s="41">
        <f t="shared" si="4"/>
        <v>8648.0347768494885</v>
      </c>
      <c r="I64" s="41">
        <f>SUM($F$15:F64)+SUM($G$15:G64)+SUM($H$15:H64)</f>
        <v>226354.31989178609</v>
      </c>
    </row>
    <row r="65" spans="1:9" x14ac:dyDescent="0.15">
      <c r="A65" s="9">
        <v>51</v>
      </c>
      <c r="B65" s="1">
        <v>22.334248277022919</v>
      </c>
      <c r="C65" s="40">
        <f>SUM($B$15:B65)</f>
        <v>357.17906687698132</v>
      </c>
      <c r="D65" s="9">
        <f t="shared" si="0"/>
        <v>134.00548966213751</v>
      </c>
      <c r="E65" s="41">
        <f t="shared" si="1"/>
        <v>70</v>
      </c>
      <c r="F65" s="41">
        <f t="shared" si="2"/>
        <v>4690.1921381748125</v>
      </c>
      <c r="G65" s="41">
        <f t="shared" si="3"/>
        <v>4690.1921381748125</v>
      </c>
      <c r="H65" s="41">
        <f t="shared" si="4"/>
        <v>9380.384276349625</v>
      </c>
      <c r="I65" s="41">
        <f>SUM($F$15:F65)+SUM($G$15:G65)+SUM($H$15:H65)</f>
        <v>245115.08844448533</v>
      </c>
    </row>
    <row r="66" spans="1:9" x14ac:dyDescent="0.15">
      <c r="A66" s="9">
        <v>52</v>
      </c>
      <c r="B66" s="1">
        <v>24.037455477682286</v>
      </c>
      <c r="C66" s="40">
        <f>SUM($B$15:B66)</f>
        <v>381.2165223546636</v>
      </c>
      <c r="D66" s="9">
        <f t="shared" si="0"/>
        <v>144.22473286609372</v>
      </c>
      <c r="E66" s="41">
        <f t="shared" si="1"/>
        <v>71</v>
      </c>
      <c r="F66" s="41">
        <f t="shared" si="2"/>
        <v>5119.9780167463268</v>
      </c>
      <c r="G66" s="41">
        <f t="shared" si="3"/>
        <v>5119.9780167463268</v>
      </c>
      <c r="H66" s="41">
        <f t="shared" si="4"/>
        <v>10239.956033492654</v>
      </c>
      <c r="I66" s="41">
        <f>SUM($F$15:F66)+SUM($G$15:G66)+SUM($H$15:H66)</f>
        <v>265595.00051147066</v>
      </c>
    </row>
    <row r="67" spans="1:9" x14ac:dyDescent="0.15">
      <c r="A67" s="9">
        <v>53</v>
      </c>
      <c r="B67" s="1">
        <v>26.022231444341163</v>
      </c>
      <c r="C67" s="40">
        <f>SUM($B$15:B67)</f>
        <v>407.23875379900477</v>
      </c>
      <c r="D67" s="9">
        <f t="shared" si="0"/>
        <v>156.13338866604698</v>
      </c>
      <c r="E67" s="41">
        <f t="shared" si="1"/>
        <v>72</v>
      </c>
      <c r="F67" s="41">
        <f t="shared" si="2"/>
        <v>5620.8019919776916</v>
      </c>
      <c r="G67" s="41">
        <f t="shared" si="3"/>
        <v>5620.8019919776916</v>
      </c>
      <c r="H67" s="41">
        <f t="shared" si="4"/>
        <v>11241.603983955383</v>
      </c>
      <c r="I67" s="41">
        <f>SUM($F$15:F67)+SUM($G$15:G67)+SUM($H$15:H67)</f>
        <v>288078.2084793814</v>
      </c>
    </row>
    <row r="68" spans="1:9" x14ac:dyDescent="0.15">
      <c r="A68" s="9">
        <v>54</v>
      </c>
      <c r="B68" s="1">
        <v>28.101738293451959</v>
      </c>
      <c r="C68" s="40">
        <f>SUM($B$15:B68)</f>
        <v>435.34049209245671</v>
      </c>
      <c r="D68" s="9">
        <f t="shared" si="0"/>
        <v>168.61042976071175</v>
      </c>
      <c r="E68" s="41">
        <f t="shared" si="1"/>
        <v>73</v>
      </c>
      <c r="F68" s="41">
        <f t="shared" si="2"/>
        <v>6154.2806862659791</v>
      </c>
      <c r="G68" s="41">
        <f t="shared" si="3"/>
        <v>6154.2806862659791</v>
      </c>
      <c r="H68" s="41">
        <f t="shared" si="4"/>
        <v>12308.561372531958</v>
      </c>
      <c r="I68" s="41">
        <f>SUM($F$15:F68)+SUM($G$15:G68)+SUM($H$15:H68)</f>
        <v>312695.33122444531</v>
      </c>
    </row>
    <row r="69" spans="1:9" x14ac:dyDescent="0.15">
      <c r="A69" s="9">
        <v>55</v>
      </c>
      <c r="B69" s="1">
        <v>30.578442609265512</v>
      </c>
      <c r="C69" s="40">
        <f>SUM($B$15:B69)</f>
        <v>465.91893470172221</v>
      </c>
      <c r="D69" s="9">
        <f t="shared" si="0"/>
        <v>183.47065565559308</v>
      </c>
      <c r="E69" s="41">
        <f t="shared" si="1"/>
        <v>74</v>
      </c>
      <c r="F69" s="41">
        <f t="shared" si="2"/>
        <v>6788.4142592569442</v>
      </c>
      <c r="G69" s="41">
        <f t="shared" si="3"/>
        <v>6788.4142592569442</v>
      </c>
      <c r="H69" s="41">
        <f t="shared" si="4"/>
        <v>13576.828518513888</v>
      </c>
      <c r="I69" s="41">
        <f>SUM($F$15:F69)+SUM($G$15:G69)+SUM($H$15:H69)</f>
        <v>339848.98826147307</v>
      </c>
    </row>
    <row r="70" spans="1:9" x14ac:dyDescent="0.15">
      <c r="A70" s="9">
        <v>56</v>
      </c>
      <c r="B70" s="1">
        <v>33.052357631516081</v>
      </c>
      <c r="C70" s="40">
        <f>SUM($B$15:B70)</f>
        <v>498.9712923332383</v>
      </c>
      <c r="D70" s="9">
        <f t="shared" si="0"/>
        <v>198.31414578909647</v>
      </c>
      <c r="E70" s="41">
        <f t="shared" si="1"/>
        <v>75</v>
      </c>
      <c r="F70" s="41">
        <f t="shared" si="2"/>
        <v>7436.7804670911173</v>
      </c>
      <c r="G70" s="41">
        <f t="shared" si="3"/>
        <v>7436.7804670911173</v>
      </c>
      <c r="H70" s="41">
        <f t="shared" si="4"/>
        <v>14873.560934182235</v>
      </c>
      <c r="I70" s="41">
        <f>SUM($F$15:F70)+SUM($G$15:G70)+SUM($H$15:H70)</f>
        <v>369596.11012983753</v>
      </c>
    </row>
    <row r="71" spans="1:9" x14ac:dyDescent="0.15">
      <c r="A71" s="9">
        <v>57</v>
      </c>
      <c r="B71" s="1">
        <v>35.249567253481615</v>
      </c>
      <c r="C71" s="40">
        <f>SUM($B$15:B71)</f>
        <v>534.22085958671994</v>
      </c>
      <c r="D71" s="9">
        <f t="shared" si="0"/>
        <v>211.49740352088969</v>
      </c>
      <c r="E71" s="41">
        <f t="shared" si="1"/>
        <v>76</v>
      </c>
      <c r="F71" s="41">
        <f t="shared" si="2"/>
        <v>8036.9013337938086</v>
      </c>
      <c r="G71" s="41">
        <f t="shared" si="3"/>
        <v>8036.9013337938086</v>
      </c>
      <c r="H71" s="41">
        <f t="shared" si="4"/>
        <v>16073.802667587617</v>
      </c>
      <c r="I71" s="41">
        <f>SUM($F$15:F71)+SUM($G$15:G71)+SUM($H$15:H71)</f>
        <v>401743.71546501276</v>
      </c>
    </row>
    <row r="72" spans="1:9" x14ac:dyDescent="0.15">
      <c r="A72" s="9">
        <v>58</v>
      </c>
      <c r="B72" s="1">
        <v>37.23962834266073</v>
      </c>
      <c r="C72" s="40">
        <f>SUM($B$15:B72)</f>
        <v>571.46048792938063</v>
      </c>
      <c r="D72" s="9">
        <f t="shared" si="0"/>
        <v>223.43777005596439</v>
      </c>
      <c r="E72" s="41">
        <f t="shared" si="1"/>
        <v>77</v>
      </c>
      <c r="F72" s="41">
        <f t="shared" si="2"/>
        <v>8602.3541471546287</v>
      </c>
      <c r="G72" s="41">
        <f t="shared" si="3"/>
        <v>8602.3541471546287</v>
      </c>
      <c r="H72" s="41">
        <f t="shared" si="4"/>
        <v>17204.708294309257</v>
      </c>
      <c r="I72" s="41">
        <f>SUM($F$15:F72)+SUM($G$15:G72)+SUM($H$15:H72)</f>
        <v>436153.1320536313</v>
      </c>
    </row>
    <row r="73" spans="1:9" x14ac:dyDescent="0.15">
      <c r="A73" s="9">
        <v>59</v>
      </c>
      <c r="B73" s="1">
        <v>38.829446563114786</v>
      </c>
      <c r="C73" s="40">
        <f>SUM($B$15:B73)</f>
        <v>610.28993449249538</v>
      </c>
      <c r="D73" s="9">
        <f t="shared" si="0"/>
        <v>232.97667937868871</v>
      </c>
      <c r="E73" s="41">
        <f t="shared" si="1"/>
        <v>78</v>
      </c>
      <c r="F73" s="41">
        <f t="shared" si="2"/>
        <v>9086.0904957688599</v>
      </c>
      <c r="G73" s="41">
        <f t="shared" si="3"/>
        <v>9086.0904957688599</v>
      </c>
      <c r="H73" s="41">
        <f t="shared" si="4"/>
        <v>18172.18099153772</v>
      </c>
      <c r="I73" s="41">
        <f>SUM($F$15:F73)+SUM($G$15:G73)+SUM($H$15:H73)</f>
        <v>472497.49403670675</v>
      </c>
    </row>
    <row r="74" spans="1:9" x14ac:dyDescent="0.15">
      <c r="A74" s="9">
        <v>60</v>
      </c>
      <c r="B74" s="1">
        <v>40.21726910645107</v>
      </c>
      <c r="C74" s="40">
        <f>SUM($B$15:B74)</f>
        <v>650.50720359894649</v>
      </c>
      <c r="D74" s="9">
        <f t="shared" si="0"/>
        <v>241.30361463870642</v>
      </c>
      <c r="E74" s="41">
        <f t="shared" si="1"/>
        <v>79</v>
      </c>
      <c r="F74" s="41">
        <f t="shared" si="2"/>
        <v>9531.4927782289033</v>
      </c>
      <c r="G74" s="41">
        <f t="shared" si="3"/>
        <v>9531.4927782289033</v>
      </c>
      <c r="H74" s="41">
        <f t="shared" si="4"/>
        <v>19062.985556457807</v>
      </c>
      <c r="I74" s="41">
        <f>SUM($F$15:F74)+SUM($G$15:G74)+SUM($H$15:H74)</f>
        <v>510623.46514962235</v>
      </c>
    </row>
    <row r="75" spans="1:9" x14ac:dyDescent="0.15">
      <c r="A75" s="9">
        <v>61</v>
      </c>
      <c r="B75" s="1">
        <v>41.713316183938481</v>
      </c>
      <c r="C75" s="40">
        <f>SUM($B$15:B75)</f>
        <v>692.22051978288494</v>
      </c>
      <c r="D75" s="9">
        <f t="shared" si="0"/>
        <v>250.2798971036309</v>
      </c>
      <c r="E75" s="41">
        <f t="shared" si="1"/>
        <v>80</v>
      </c>
      <c r="F75" s="41">
        <f t="shared" si="2"/>
        <v>10011.195884145236</v>
      </c>
      <c r="G75" s="41">
        <f t="shared" si="3"/>
        <v>10011.195884145236</v>
      </c>
      <c r="H75" s="41">
        <f t="shared" si="4"/>
        <v>20022.391768290472</v>
      </c>
      <c r="I75" s="41">
        <f>SUM($F$15:F75)+SUM($G$15:G75)+SUM($H$15:H75)</f>
        <v>550668.24868620327</v>
      </c>
    </row>
    <row r="76" spans="1:9" x14ac:dyDescent="0.15">
      <c r="A76" s="9">
        <v>62</v>
      </c>
      <c r="B76" s="1">
        <v>43.430250510558885</v>
      </c>
      <c r="C76" s="40">
        <f>SUM($B$15:B76)</f>
        <v>735.65077029344377</v>
      </c>
      <c r="D76" s="9">
        <f t="shared" si="0"/>
        <v>260.5815030633533</v>
      </c>
      <c r="E76" s="41">
        <f t="shared" si="1"/>
        <v>81.000000000000014</v>
      </c>
      <c r="F76" s="41">
        <f t="shared" si="2"/>
        <v>10553.55087406581</v>
      </c>
      <c r="G76" s="41">
        <f t="shared" si="3"/>
        <v>10553.55087406581</v>
      </c>
      <c r="H76" s="41">
        <f t="shared" si="4"/>
        <v>21107.101748131619</v>
      </c>
      <c r="I76" s="41">
        <f>SUM($F$15:F76)+SUM($G$15:G76)+SUM($H$15:H76)</f>
        <v>592882.45218246651</v>
      </c>
    </row>
    <row r="77" spans="1:9" x14ac:dyDescent="0.15">
      <c r="A77" s="9">
        <v>63</v>
      </c>
      <c r="B77" s="1">
        <v>45.422608072178342</v>
      </c>
      <c r="C77" s="40">
        <f>SUM($B$15:B77)</f>
        <v>781.07337836562215</v>
      </c>
      <c r="D77" s="9">
        <f t="shared" si="0"/>
        <v>272.53564843307004</v>
      </c>
      <c r="E77" s="41">
        <f t="shared" si="1"/>
        <v>82</v>
      </c>
      <c r="F77" s="41">
        <f t="shared" si="2"/>
        <v>11173.961585755871</v>
      </c>
      <c r="G77" s="41">
        <f t="shared" si="3"/>
        <v>11173.961585755871</v>
      </c>
      <c r="H77" s="41">
        <f t="shared" si="4"/>
        <v>22347.923171511742</v>
      </c>
      <c r="I77" s="41">
        <f>SUM($F$15:F77)+SUM($G$15:G77)+SUM($H$15:H77)</f>
        <v>637578.29852548998</v>
      </c>
    </row>
    <row r="78" spans="1:9" x14ac:dyDescent="0.15">
      <c r="A78" s="9">
        <v>64</v>
      </c>
      <c r="B78" s="1">
        <v>47.699963483722939</v>
      </c>
      <c r="C78" s="40">
        <f>SUM($B$15:B78)</f>
        <v>828.77334184934512</v>
      </c>
      <c r="D78" s="9">
        <f t="shared" si="0"/>
        <v>286.19978090233764</v>
      </c>
      <c r="E78" s="41">
        <f t="shared" si="1"/>
        <v>83</v>
      </c>
      <c r="F78" s="41">
        <f t="shared" si="2"/>
        <v>11877.290907447012</v>
      </c>
      <c r="G78" s="41">
        <f t="shared" si="3"/>
        <v>11877.290907447012</v>
      </c>
      <c r="H78" s="41">
        <f t="shared" si="4"/>
        <v>23754.581814894023</v>
      </c>
      <c r="I78" s="41">
        <f>SUM($F$15:F78)+SUM($G$15:G78)+SUM($H$15:H78)</f>
        <v>685087.46215527807</v>
      </c>
    </row>
    <row r="79" spans="1:9" x14ac:dyDescent="0.15">
      <c r="A79" s="9">
        <v>65</v>
      </c>
      <c r="B79" s="1">
        <v>50.335181826252871</v>
      </c>
      <c r="C79" s="40">
        <f>SUM($B$15:B79)</f>
        <v>879.10852367559801</v>
      </c>
      <c r="D79" s="9">
        <f t="shared" si="0"/>
        <v>302.01109095751724</v>
      </c>
      <c r="E79" s="41">
        <f t="shared" si="1"/>
        <v>84</v>
      </c>
      <c r="F79" s="41">
        <f t="shared" si="2"/>
        <v>12684.465820215724</v>
      </c>
      <c r="G79" s="41">
        <f t="shared" si="3"/>
        <v>12684.465820215724</v>
      </c>
      <c r="H79" s="41">
        <f t="shared" si="4"/>
        <v>25368.931640431449</v>
      </c>
      <c r="I79" s="41">
        <f>SUM($F$15:F79)+SUM($G$15:G79)+SUM($H$15:H79)</f>
        <v>735825.32543614099</v>
      </c>
    </row>
    <row r="80" spans="1:9" x14ac:dyDescent="0.15">
      <c r="A80" s="9">
        <v>66</v>
      </c>
      <c r="B80" s="1">
        <v>53.027324225083404</v>
      </c>
      <c r="C80" s="40">
        <f>SUM($B$15:B80)</f>
        <v>932.13584790068137</v>
      </c>
      <c r="D80" s="9">
        <f t="shared" ref="D80:D113" si="5">B80*$C$2</f>
        <v>318.1639453505004</v>
      </c>
      <c r="E80" s="41">
        <f t="shared" ref="E80:E113" si="6">$C$3*(1+(A80-1)*$C$4)</f>
        <v>85</v>
      </c>
      <c r="F80" s="41">
        <f t="shared" ref="F80:F113" si="7">E80*D80*(1-$C$7)</f>
        <v>13521.967677396267</v>
      </c>
      <c r="G80" s="41">
        <f t="shared" ref="G80:G113" si="8">E80*D80*$C$7</f>
        <v>13521.967677396267</v>
      </c>
      <c r="H80" s="41">
        <f t="shared" ref="H80:H113" si="9">(F80+G80)*$C$8</f>
        <v>27043.935354792535</v>
      </c>
      <c r="I80" s="41">
        <f>SUM($F$15:F80)+SUM($G$15:G80)+SUM($H$15:H80)</f>
        <v>789913.19614572602</v>
      </c>
    </row>
    <row r="81" spans="1:9" x14ac:dyDescent="0.15">
      <c r="A81" s="9">
        <v>67</v>
      </c>
      <c r="B81" s="1">
        <v>55.391405976104799</v>
      </c>
      <c r="C81" s="40">
        <f>SUM($B$15:B81)</f>
        <v>987.52725387678618</v>
      </c>
      <c r="D81" s="9">
        <f t="shared" si="5"/>
        <v>332.34843585662878</v>
      </c>
      <c r="E81" s="41">
        <f t="shared" si="6"/>
        <v>86.000000000000014</v>
      </c>
      <c r="F81" s="41">
        <f t="shared" si="7"/>
        <v>14290.98274183504</v>
      </c>
      <c r="G81" s="41">
        <f t="shared" si="8"/>
        <v>14290.98274183504</v>
      </c>
      <c r="H81" s="41">
        <f t="shared" si="9"/>
        <v>28581.965483670079</v>
      </c>
      <c r="I81" s="41">
        <f>SUM($F$15:F81)+SUM($G$15:G81)+SUM($H$15:H81)</f>
        <v>847077.12711306615</v>
      </c>
    </row>
    <row r="82" spans="1:9" x14ac:dyDescent="0.15">
      <c r="A82" s="9">
        <v>68</v>
      </c>
      <c r="B82" s="1">
        <v>57.523097468388904</v>
      </c>
      <c r="C82" s="40">
        <f>SUM($B$15:B82)</f>
        <v>1045.0503513451752</v>
      </c>
      <c r="D82" s="9">
        <f t="shared" si="5"/>
        <v>345.13858481033344</v>
      </c>
      <c r="E82" s="41">
        <f t="shared" si="6"/>
        <v>87</v>
      </c>
      <c r="F82" s="41">
        <f t="shared" si="7"/>
        <v>15013.528439249505</v>
      </c>
      <c r="G82" s="41">
        <f t="shared" si="8"/>
        <v>15013.528439249505</v>
      </c>
      <c r="H82" s="41">
        <f t="shared" si="9"/>
        <v>30027.05687849901</v>
      </c>
      <c r="I82" s="41">
        <f>SUM($F$15:F82)+SUM($G$15:G82)+SUM($H$15:H82)</f>
        <v>907131.24087006412</v>
      </c>
    </row>
    <row r="83" spans="1:9" x14ac:dyDescent="0.15">
      <c r="A83" s="9">
        <v>69</v>
      </c>
      <c r="B83" s="1">
        <v>59.302966565686177</v>
      </c>
      <c r="C83" s="40">
        <f>SUM($B$15:B83)</f>
        <v>1104.3533179108613</v>
      </c>
      <c r="D83" s="9">
        <f t="shared" si="5"/>
        <v>355.81779939411706</v>
      </c>
      <c r="E83" s="41">
        <f t="shared" si="6"/>
        <v>88</v>
      </c>
      <c r="F83" s="41">
        <f t="shared" si="7"/>
        <v>15655.98317334115</v>
      </c>
      <c r="G83" s="41">
        <f t="shared" si="8"/>
        <v>15655.98317334115</v>
      </c>
      <c r="H83" s="41">
        <f t="shared" si="9"/>
        <v>31311.9663466823</v>
      </c>
      <c r="I83" s="41">
        <f>SUM($F$15:F83)+SUM($G$15:G83)+SUM($H$15:H83)</f>
        <v>969755.17356342869</v>
      </c>
    </row>
    <row r="84" spans="1:9" x14ac:dyDescent="0.15">
      <c r="A84" s="9">
        <v>70</v>
      </c>
      <c r="B84" s="1">
        <v>60.840826748219229</v>
      </c>
      <c r="C84" s="40">
        <f>SUM($B$15:B84)</f>
        <v>1165.1941446590804</v>
      </c>
      <c r="D84" s="9">
        <f t="shared" si="5"/>
        <v>365.04496048931537</v>
      </c>
      <c r="E84" s="41">
        <f t="shared" si="6"/>
        <v>89</v>
      </c>
      <c r="F84" s="41">
        <f t="shared" si="7"/>
        <v>16244.500741774535</v>
      </c>
      <c r="G84" s="41">
        <f t="shared" si="8"/>
        <v>16244.500741774535</v>
      </c>
      <c r="H84" s="41">
        <f t="shared" si="9"/>
        <v>32489.001483549069</v>
      </c>
      <c r="I84" s="41">
        <f>SUM($F$15:F84)+SUM($G$15:G84)+SUM($H$15:H84)</f>
        <v>1034733.1765305268</v>
      </c>
    </row>
    <row r="85" spans="1:9" x14ac:dyDescent="0.15">
      <c r="A85" s="9">
        <v>71</v>
      </c>
      <c r="B85" s="1">
        <v>62.733804685670989</v>
      </c>
      <c r="C85" s="40">
        <f>SUM($B$15:B85)</f>
        <v>1227.9279493447514</v>
      </c>
      <c r="D85" s="9">
        <f t="shared" si="5"/>
        <v>376.40282811402597</v>
      </c>
      <c r="E85" s="41">
        <f t="shared" si="6"/>
        <v>90</v>
      </c>
      <c r="F85" s="41">
        <f t="shared" si="7"/>
        <v>16938.12726513117</v>
      </c>
      <c r="G85" s="41">
        <f t="shared" si="8"/>
        <v>16938.12726513117</v>
      </c>
      <c r="H85" s="41">
        <f t="shared" si="9"/>
        <v>33876.25453026234</v>
      </c>
      <c r="I85" s="41">
        <f>SUM($F$15:F85)+SUM($G$15:G85)+SUM($H$15:H85)</f>
        <v>1102485.6855910516</v>
      </c>
    </row>
    <row r="86" spans="1:9" x14ac:dyDescent="0.15">
      <c r="A86" s="9">
        <v>72</v>
      </c>
      <c r="B86" s="1">
        <v>64.914687670415532</v>
      </c>
      <c r="C86" s="40">
        <f>SUM($B$15:B86)</f>
        <v>1292.8426370151669</v>
      </c>
      <c r="D86" s="9">
        <f t="shared" si="5"/>
        <v>389.48812602249319</v>
      </c>
      <c r="E86" s="41">
        <f t="shared" si="6"/>
        <v>91.000000000000014</v>
      </c>
      <c r="F86" s="41">
        <f t="shared" si="7"/>
        <v>17721.709734023443</v>
      </c>
      <c r="G86" s="41">
        <f t="shared" si="8"/>
        <v>17721.709734023443</v>
      </c>
      <c r="H86" s="41">
        <f t="shared" si="9"/>
        <v>35443.419468046886</v>
      </c>
      <c r="I86" s="41">
        <f>SUM($F$15:F86)+SUM($G$15:G86)+SUM($H$15:H86)</f>
        <v>1173372.5245271453</v>
      </c>
    </row>
    <row r="87" spans="1:9" x14ac:dyDescent="0.15">
      <c r="A87" s="9">
        <v>73</v>
      </c>
      <c r="B87" s="1">
        <v>67.443129434790706</v>
      </c>
      <c r="C87" s="40">
        <f>SUM($B$15:B87)</f>
        <v>1360.2857664499577</v>
      </c>
      <c r="D87" s="9">
        <f t="shared" si="5"/>
        <v>404.65877660874423</v>
      </c>
      <c r="E87" s="41">
        <f t="shared" si="6"/>
        <v>92</v>
      </c>
      <c r="F87" s="41">
        <f t="shared" si="7"/>
        <v>18614.303724002235</v>
      </c>
      <c r="G87" s="41">
        <f t="shared" si="8"/>
        <v>18614.303724002235</v>
      </c>
      <c r="H87" s="41">
        <f t="shared" si="9"/>
        <v>37228.60744800447</v>
      </c>
      <c r="I87" s="41">
        <f>SUM($F$15:F87)+SUM($G$15:G87)+SUM($H$15:H87)</f>
        <v>1247829.7394231542</v>
      </c>
    </row>
    <row r="88" spans="1:9" x14ac:dyDescent="0.15">
      <c r="A88" s="9">
        <v>74</v>
      </c>
      <c r="B88" s="1">
        <v>70.309661172023851</v>
      </c>
      <c r="C88" s="40">
        <f>SUM($B$15:B88)</f>
        <v>1430.5954276219816</v>
      </c>
      <c r="D88" s="9">
        <f t="shared" si="5"/>
        <v>421.85796703214311</v>
      </c>
      <c r="E88" s="41">
        <f t="shared" si="6"/>
        <v>93</v>
      </c>
      <c r="F88" s="41">
        <f t="shared" si="7"/>
        <v>19616.395466994654</v>
      </c>
      <c r="G88" s="41">
        <f t="shared" si="8"/>
        <v>19616.395466994654</v>
      </c>
      <c r="H88" s="41">
        <f t="shared" si="9"/>
        <v>39232.790933989309</v>
      </c>
      <c r="I88" s="41">
        <f>SUM($F$15:F88)+SUM($G$15:G88)+SUM($H$15:H88)</f>
        <v>1326295.3212911328</v>
      </c>
    </row>
    <row r="89" spans="1:9" x14ac:dyDescent="0.15">
      <c r="A89" s="9">
        <v>75</v>
      </c>
      <c r="B89" s="1">
        <v>73.63133180474901</v>
      </c>
      <c r="C89" s="40">
        <f>SUM($B$15:B89)</f>
        <v>1504.2267594267305</v>
      </c>
      <c r="D89" s="9">
        <f t="shared" si="5"/>
        <v>441.78799082849406</v>
      </c>
      <c r="E89" s="41">
        <f t="shared" si="6"/>
        <v>94</v>
      </c>
      <c r="F89" s="41">
        <f t="shared" si="7"/>
        <v>20764.03556893922</v>
      </c>
      <c r="G89" s="41">
        <f t="shared" si="8"/>
        <v>20764.03556893922</v>
      </c>
      <c r="H89" s="41">
        <f t="shared" si="9"/>
        <v>41528.07113787844</v>
      </c>
      <c r="I89" s="41">
        <f>SUM($F$15:F89)+SUM($G$15:G89)+SUM($H$15:H89)</f>
        <v>1409351.4635668898</v>
      </c>
    </row>
    <row r="90" spans="1:9" x14ac:dyDescent="0.15">
      <c r="A90" s="9">
        <v>76</v>
      </c>
      <c r="B90" s="1">
        <v>76.4276041395308</v>
      </c>
      <c r="C90" s="40">
        <f>SUM($B$15:B90)</f>
        <v>1580.6543635662613</v>
      </c>
      <c r="D90" s="9">
        <f t="shared" si="5"/>
        <v>458.56562483718483</v>
      </c>
      <c r="E90" s="41">
        <f t="shared" si="6"/>
        <v>95</v>
      </c>
      <c r="F90" s="41">
        <f t="shared" si="7"/>
        <v>21781.867179766279</v>
      </c>
      <c r="G90" s="41">
        <f t="shared" si="8"/>
        <v>21781.867179766279</v>
      </c>
      <c r="H90" s="41">
        <f t="shared" si="9"/>
        <v>43563.734359532558</v>
      </c>
      <c r="I90" s="41">
        <f>SUM($F$15:F90)+SUM($G$15:G90)+SUM($H$15:H90)</f>
        <v>1496478.9322859549</v>
      </c>
    </row>
    <row r="91" spans="1:9" x14ac:dyDescent="0.15">
      <c r="A91" s="9">
        <v>77</v>
      </c>
      <c r="B91" s="1">
        <v>78.835630076956079</v>
      </c>
      <c r="C91" s="40">
        <f>SUM($B$15:B91)</f>
        <v>1659.4899936432173</v>
      </c>
      <c r="D91" s="9">
        <f t="shared" si="5"/>
        <v>473.01378046173647</v>
      </c>
      <c r="E91" s="41">
        <f t="shared" si="6"/>
        <v>96.000000000000014</v>
      </c>
      <c r="F91" s="41">
        <f t="shared" si="7"/>
        <v>22704.661462163353</v>
      </c>
      <c r="G91" s="41">
        <f t="shared" si="8"/>
        <v>22704.661462163353</v>
      </c>
      <c r="H91" s="41">
        <f t="shared" si="9"/>
        <v>45409.322924326705</v>
      </c>
      <c r="I91" s="41">
        <f>SUM($F$15:F91)+SUM($G$15:G91)+SUM($H$15:H91)</f>
        <v>1587297.5781346085</v>
      </c>
    </row>
    <row r="92" spans="1:9" x14ac:dyDescent="0.15">
      <c r="A92" s="9">
        <v>78</v>
      </c>
      <c r="B92" s="1">
        <v>81.045207878424833</v>
      </c>
      <c r="C92" s="40">
        <f>SUM($B$15:B92)</f>
        <v>1740.5352015216422</v>
      </c>
      <c r="D92" s="9">
        <f t="shared" si="5"/>
        <v>486.271247270549</v>
      </c>
      <c r="E92" s="41">
        <f t="shared" si="6"/>
        <v>97</v>
      </c>
      <c r="F92" s="41">
        <f t="shared" si="7"/>
        <v>23584.155492621627</v>
      </c>
      <c r="G92" s="41">
        <f t="shared" si="8"/>
        <v>23584.155492621627</v>
      </c>
      <c r="H92" s="41">
        <f t="shared" si="9"/>
        <v>47168.310985243254</v>
      </c>
      <c r="I92" s="41">
        <f>SUM($F$15:F92)+SUM($G$15:G92)+SUM($H$15:H92)</f>
        <v>1681634.200105095</v>
      </c>
    </row>
    <row r="93" spans="1:9" x14ac:dyDescent="0.15">
      <c r="A93" s="9">
        <v>79</v>
      </c>
      <c r="B93" s="1">
        <v>82.848251847828308</v>
      </c>
      <c r="C93" s="40">
        <f>SUM($B$15:B93)</f>
        <v>1823.3834533694705</v>
      </c>
      <c r="D93" s="9">
        <f t="shared" si="5"/>
        <v>497.08951108696988</v>
      </c>
      <c r="E93" s="41">
        <f t="shared" si="6"/>
        <v>98</v>
      </c>
      <c r="F93" s="41">
        <f t="shared" si="7"/>
        <v>24357.386043261526</v>
      </c>
      <c r="G93" s="41">
        <f t="shared" si="8"/>
        <v>24357.386043261526</v>
      </c>
      <c r="H93" s="41">
        <f t="shared" si="9"/>
        <v>48714.772086523051</v>
      </c>
      <c r="I93" s="41">
        <f>SUM($F$15:F93)+SUM($G$15:G93)+SUM($H$15:H93)</f>
        <v>1779063.7442781411</v>
      </c>
    </row>
    <row r="94" spans="1:9" x14ac:dyDescent="0.15">
      <c r="A94" s="9">
        <v>80</v>
      </c>
      <c r="B94" s="1">
        <v>84.568031101417503</v>
      </c>
      <c r="C94" s="40">
        <f>SUM($B$15:B94)</f>
        <v>1907.9514844708881</v>
      </c>
      <c r="D94" s="9">
        <f t="shared" si="5"/>
        <v>507.40818660850505</v>
      </c>
      <c r="E94" s="41">
        <f t="shared" si="6"/>
        <v>99</v>
      </c>
      <c r="F94" s="41">
        <f t="shared" si="7"/>
        <v>25116.705237121001</v>
      </c>
      <c r="G94" s="41">
        <f t="shared" si="8"/>
        <v>25116.705237121001</v>
      </c>
      <c r="H94" s="41">
        <f t="shared" si="9"/>
        <v>50233.410474242002</v>
      </c>
      <c r="I94" s="41">
        <f>SUM($F$15:F94)+SUM($G$15:G94)+SUM($H$15:H94)</f>
        <v>1879530.5652266252</v>
      </c>
    </row>
    <row r="95" spans="1:9" x14ac:dyDescent="0.15">
      <c r="A95" s="9">
        <v>81</v>
      </c>
      <c r="B95" s="1">
        <v>86.651109506268455</v>
      </c>
      <c r="C95" s="40">
        <f>SUM($B$15:B95)</f>
        <v>1994.6025939771566</v>
      </c>
      <c r="D95" s="9">
        <f t="shared" si="5"/>
        <v>519.90665703761078</v>
      </c>
      <c r="E95" s="41">
        <f t="shared" si="6"/>
        <v>100</v>
      </c>
      <c r="F95" s="41">
        <f t="shared" si="7"/>
        <v>25995.332851880539</v>
      </c>
      <c r="G95" s="41">
        <f t="shared" si="8"/>
        <v>25995.332851880539</v>
      </c>
      <c r="H95" s="41">
        <f t="shared" si="9"/>
        <v>51990.665703761078</v>
      </c>
      <c r="I95" s="41">
        <f>SUM($F$15:F95)+SUM($G$15:G95)+SUM($H$15:H95)</f>
        <v>1983511.8966341473</v>
      </c>
    </row>
    <row r="96" spans="1:9" x14ac:dyDescent="0.15">
      <c r="A96" s="9">
        <v>82</v>
      </c>
      <c r="B96" s="1">
        <v>88.985301367940153</v>
      </c>
      <c r="C96" s="40">
        <f>SUM($B$15:B96)</f>
        <v>2083.587895345097</v>
      </c>
      <c r="D96" s="9">
        <f t="shared" si="5"/>
        <v>533.91180820764089</v>
      </c>
      <c r="E96" s="41">
        <f t="shared" si="6"/>
        <v>101</v>
      </c>
      <c r="F96" s="41">
        <f t="shared" si="7"/>
        <v>26962.546314485866</v>
      </c>
      <c r="G96" s="41">
        <f t="shared" si="8"/>
        <v>26962.546314485866</v>
      </c>
      <c r="H96" s="41">
        <f t="shared" si="9"/>
        <v>53925.092628971732</v>
      </c>
      <c r="I96" s="41">
        <f>SUM($F$15:F96)+SUM($G$15:G96)+SUM($H$15:H96)</f>
        <v>2091362.0818920908</v>
      </c>
    </row>
    <row r="97" spans="1:9" x14ac:dyDescent="0.15">
      <c r="A97" s="9">
        <v>83</v>
      </c>
      <c r="B97" s="1">
        <v>91.589587527726863</v>
      </c>
      <c r="C97" s="40">
        <f>SUM($B$15:B97)</f>
        <v>2175.1774828728239</v>
      </c>
      <c r="D97" s="9">
        <f t="shared" si="5"/>
        <v>549.53752516636121</v>
      </c>
      <c r="E97" s="41">
        <f t="shared" si="6"/>
        <v>102.00000000000001</v>
      </c>
      <c r="F97" s="41">
        <f t="shared" si="7"/>
        <v>28026.413783484426</v>
      </c>
      <c r="G97" s="41">
        <f t="shared" si="8"/>
        <v>28026.413783484426</v>
      </c>
      <c r="H97" s="41">
        <f t="shared" si="9"/>
        <v>56052.827566968852</v>
      </c>
      <c r="I97" s="41">
        <f>SUM($F$15:F97)+SUM($G$15:G97)+SUM($H$15:H97)</f>
        <v>2203467.7370260283</v>
      </c>
    </row>
    <row r="98" spans="1:9" x14ac:dyDescent="0.15">
      <c r="A98" s="9">
        <v>84</v>
      </c>
      <c r="B98" s="1">
        <v>94.613313908718794</v>
      </c>
      <c r="C98" s="40">
        <f>SUM($B$15:B98)</f>
        <v>2269.7907967815427</v>
      </c>
      <c r="D98" s="9">
        <f t="shared" si="5"/>
        <v>567.67988345231277</v>
      </c>
      <c r="E98" s="41">
        <f t="shared" si="6"/>
        <v>103</v>
      </c>
      <c r="F98" s="41">
        <f t="shared" si="7"/>
        <v>29235.513997794107</v>
      </c>
      <c r="G98" s="41">
        <f t="shared" si="8"/>
        <v>29235.513997794107</v>
      </c>
      <c r="H98" s="41">
        <f t="shared" si="9"/>
        <v>58471.027995588214</v>
      </c>
      <c r="I98" s="41">
        <f>SUM($F$15:F98)+SUM($G$15:G98)+SUM($H$15:H98)</f>
        <v>2320409.7930172049</v>
      </c>
    </row>
    <row r="99" spans="1:9" x14ac:dyDescent="0.15">
      <c r="A99" s="9">
        <v>85</v>
      </c>
      <c r="B99" s="1">
        <v>97.966567014406536</v>
      </c>
      <c r="C99" s="40">
        <f>SUM($B$15:B99)</f>
        <v>2367.757363795949</v>
      </c>
      <c r="D99" s="9">
        <f t="shared" si="5"/>
        <v>587.79940208643916</v>
      </c>
      <c r="E99" s="41">
        <f t="shared" si="6"/>
        <v>104</v>
      </c>
      <c r="F99" s="41">
        <f t="shared" si="7"/>
        <v>30565.568908494835</v>
      </c>
      <c r="G99" s="41">
        <f t="shared" si="8"/>
        <v>30565.568908494835</v>
      </c>
      <c r="H99" s="41">
        <f t="shared" si="9"/>
        <v>61131.137816989671</v>
      </c>
      <c r="I99" s="41">
        <f>SUM($F$15:F99)+SUM($G$15:G99)+SUM($H$15:H99)</f>
        <v>2442672.068651184</v>
      </c>
    </row>
    <row r="100" spans="1:9" x14ac:dyDescent="0.15">
      <c r="A100" s="9">
        <v>86</v>
      </c>
      <c r="B100" s="1">
        <v>101.61091760102329</v>
      </c>
      <c r="C100" s="40">
        <f>SUM($B$15:B100)</f>
        <v>2469.3682813969722</v>
      </c>
      <c r="D100" s="9">
        <f t="shared" si="5"/>
        <v>609.66550560613973</v>
      </c>
      <c r="E100" s="41">
        <f t="shared" si="6"/>
        <v>105</v>
      </c>
      <c r="F100" s="41">
        <f t="shared" si="7"/>
        <v>32007.439044322335</v>
      </c>
      <c r="G100" s="41">
        <f t="shared" si="8"/>
        <v>32007.439044322335</v>
      </c>
      <c r="H100" s="41">
        <f t="shared" si="9"/>
        <v>64014.878088644669</v>
      </c>
      <c r="I100" s="41">
        <f>SUM($F$15:F100)+SUM($G$15:G100)+SUM($H$15:H100)</f>
        <v>2570701.8248284734</v>
      </c>
    </row>
    <row r="101" spans="1:9" x14ac:dyDescent="0.15">
      <c r="A101" s="9">
        <v>87</v>
      </c>
      <c r="B101" s="1">
        <v>104.75419112343458</v>
      </c>
      <c r="C101" s="40">
        <f>SUM($B$15:B101)</f>
        <v>2574.122472520407</v>
      </c>
      <c r="D101" s="9">
        <f t="shared" si="5"/>
        <v>628.52514674060751</v>
      </c>
      <c r="E101" s="41">
        <f t="shared" si="6"/>
        <v>106</v>
      </c>
      <c r="F101" s="41">
        <f t="shared" si="7"/>
        <v>33311.832777252195</v>
      </c>
      <c r="G101" s="41">
        <f t="shared" si="8"/>
        <v>33311.832777252195</v>
      </c>
      <c r="H101" s="41">
        <f t="shared" si="9"/>
        <v>66623.66555450439</v>
      </c>
      <c r="I101" s="41">
        <f>SUM($F$15:F101)+SUM($G$15:G101)+SUM($H$15:H101)</f>
        <v>2703949.1559374821</v>
      </c>
    </row>
    <row r="102" spans="1:9" x14ac:dyDescent="0.15">
      <c r="A102" s="9">
        <v>88</v>
      </c>
      <c r="B102" s="1">
        <v>107.4124095439384</v>
      </c>
      <c r="C102" s="40">
        <f>SUM($B$15:B102)</f>
        <v>2681.5348820643453</v>
      </c>
      <c r="D102" s="9">
        <f t="shared" si="5"/>
        <v>644.47445726363037</v>
      </c>
      <c r="E102" s="41">
        <f t="shared" si="6"/>
        <v>107.00000000000001</v>
      </c>
      <c r="F102" s="41">
        <f t="shared" si="7"/>
        <v>34479.38346360423</v>
      </c>
      <c r="G102" s="41">
        <f t="shared" si="8"/>
        <v>34479.38346360423</v>
      </c>
      <c r="H102" s="41">
        <f t="shared" si="9"/>
        <v>68958.76692720846</v>
      </c>
      <c r="I102" s="41">
        <f>SUM($F$15:F102)+SUM($G$15:G102)+SUM($H$15:H102)</f>
        <v>2841866.6897918992</v>
      </c>
    </row>
    <row r="103" spans="1:9" x14ac:dyDescent="0.15">
      <c r="A103" s="9">
        <v>89</v>
      </c>
      <c r="B103" s="1">
        <v>109.81394660401467</v>
      </c>
      <c r="C103" s="40">
        <f>SUM($B$15:B103)</f>
        <v>2791.3488286683601</v>
      </c>
      <c r="D103" s="9">
        <f t="shared" si="5"/>
        <v>658.88367962408802</v>
      </c>
      <c r="E103" s="41">
        <f t="shared" si="6"/>
        <v>108</v>
      </c>
      <c r="F103" s="41">
        <f t="shared" si="7"/>
        <v>35579.718699700752</v>
      </c>
      <c r="G103" s="41">
        <f t="shared" si="8"/>
        <v>35579.718699700752</v>
      </c>
      <c r="H103" s="41">
        <f t="shared" si="9"/>
        <v>71159.437399401504</v>
      </c>
      <c r="I103" s="41">
        <f>SUM($F$15:F103)+SUM($G$15:G103)+SUM($H$15:H103)</f>
        <v>2984185.5645907023</v>
      </c>
    </row>
    <row r="104" spans="1:9" x14ac:dyDescent="0.15">
      <c r="A104" s="9">
        <v>90</v>
      </c>
      <c r="B104" s="1">
        <v>111.9054383294029</v>
      </c>
      <c r="C104" s="40">
        <f>SUM($B$15:B104)</f>
        <v>2903.2542669977629</v>
      </c>
      <c r="D104" s="9">
        <f t="shared" si="5"/>
        <v>671.43262997641739</v>
      </c>
      <c r="E104" s="41">
        <f t="shared" si="6"/>
        <v>109</v>
      </c>
      <c r="F104" s="41">
        <f t="shared" si="7"/>
        <v>36593.078333714744</v>
      </c>
      <c r="G104" s="41">
        <f t="shared" si="8"/>
        <v>36593.078333714744</v>
      </c>
      <c r="H104" s="41">
        <f t="shared" si="9"/>
        <v>73186.156667429488</v>
      </c>
      <c r="I104" s="41">
        <f>SUM($F$15:F104)+SUM($G$15:G104)+SUM($H$15:H104)</f>
        <v>3130557.8779255613</v>
      </c>
    </row>
    <row r="105" spans="1:9" x14ac:dyDescent="0.15">
      <c r="A105" s="9">
        <v>91</v>
      </c>
      <c r="B105" s="1">
        <v>116.57606911801685</v>
      </c>
      <c r="C105" s="40">
        <f>SUM($B$15:B105)</f>
        <v>3019.8303361157796</v>
      </c>
      <c r="D105" s="9">
        <f t="shared" si="5"/>
        <v>699.45641470810108</v>
      </c>
      <c r="E105" s="41">
        <f t="shared" si="6"/>
        <v>110</v>
      </c>
      <c r="F105" s="41">
        <f t="shared" si="7"/>
        <v>38470.102808945558</v>
      </c>
      <c r="G105" s="41">
        <f t="shared" si="8"/>
        <v>38470.102808945558</v>
      </c>
      <c r="H105" s="41">
        <f t="shared" si="9"/>
        <v>76940.205617891115</v>
      </c>
      <c r="I105" s="41">
        <f>SUM($F$15:F105)+SUM($G$15:G105)+SUM($H$15:H105)</f>
        <v>3284438.2891613436</v>
      </c>
    </row>
    <row r="106" spans="1:9" x14ac:dyDescent="0.15">
      <c r="A106" s="9">
        <v>92</v>
      </c>
      <c r="B106" s="1">
        <v>122.16985941261635</v>
      </c>
      <c r="C106" s="40">
        <f>SUM($B$15:B106)</f>
        <v>3142.000195528396</v>
      </c>
      <c r="D106" s="9">
        <f t="shared" si="5"/>
        <v>733.01915647569808</v>
      </c>
      <c r="E106" s="41">
        <f t="shared" si="6"/>
        <v>111</v>
      </c>
      <c r="F106" s="41">
        <f t="shared" si="7"/>
        <v>40682.563184401246</v>
      </c>
      <c r="G106" s="41">
        <f t="shared" si="8"/>
        <v>40682.563184401246</v>
      </c>
      <c r="H106" s="41">
        <f t="shared" si="9"/>
        <v>81365.126368802492</v>
      </c>
      <c r="I106" s="41">
        <f>SUM($F$15:F106)+SUM($G$15:G106)+SUM($H$15:H106)</f>
        <v>3447168.5418989486</v>
      </c>
    </row>
    <row r="107" spans="1:9" x14ac:dyDescent="0.15">
      <c r="A107" s="9">
        <v>93</v>
      </c>
      <c r="B107" s="1">
        <v>127.96593007835263</v>
      </c>
      <c r="C107" s="40">
        <f>SUM($B$15:B107)</f>
        <v>3269.9661256067488</v>
      </c>
      <c r="D107" s="9">
        <f t="shared" si="5"/>
        <v>767.79558047011574</v>
      </c>
      <c r="E107" s="41">
        <f t="shared" si="6"/>
        <v>112.00000000000001</v>
      </c>
      <c r="F107" s="41">
        <f t="shared" si="7"/>
        <v>42996.552506326487</v>
      </c>
      <c r="G107" s="41">
        <f t="shared" si="8"/>
        <v>42996.552506326487</v>
      </c>
      <c r="H107" s="41">
        <f t="shared" si="9"/>
        <v>85993.105012652974</v>
      </c>
      <c r="I107" s="41">
        <f>SUM($F$15:F107)+SUM($G$15:G107)+SUM($H$15:H107)</f>
        <v>3619154.7519242545</v>
      </c>
    </row>
    <row r="108" spans="1:9" x14ac:dyDescent="0.15">
      <c r="A108" s="9">
        <v>94</v>
      </c>
      <c r="B108" s="1">
        <v>134.13414639596962</v>
      </c>
      <c r="C108" s="40">
        <f>SUM($B$15:B108)</f>
        <v>3404.1002720027186</v>
      </c>
      <c r="D108" s="9">
        <f t="shared" si="5"/>
        <v>804.80487837581768</v>
      </c>
      <c r="E108" s="41">
        <f t="shared" si="6"/>
        <v>113</v>
      </c>
      <c r="F108" s="41">
        <f t="shared" si="7"/>
        <v>45471.475628233697</v>
      </c>
      <c r="G108" s="41">
        <f t="shared" si="8"/>
        <v>45471.475628233697</v>
      </c>
      <c r="H108" s="41">
        <f t="shared" si="9"/>
        <v>90942.951256467393</v>
      </c>
      <c r="I108" s="41">
        <f>SUM($F$15:F108)+SUM($G$15:G108)+SUM($H$15:H108)</f>
        <v>3801040.6544371895</v>
      </c>
    </row>
    <row r="109" spans="1:9" x14ac:dyDescent="0.15">
      <c r="A109" s="9">
        <v>95</v>
      </c>
      <c r="B109" s="1">
        <v>140.64183940999436</v>
      </c>
      <c r="C109" s="40">
        <f>SUM($B$15:B109)</f>
        <v>3544.7421114127128</v>
      </c>
      <c r="D109" s="9">
        <f t="shared" si="5"/>
        <v>843.85103645996617</v>
      </c>
      <c r="E109" s="41">
        <f t="shared" si="6"/>
        <v>114</v>
      </c>
      <c r="F109" s="41">
        <f t="shared" si="7"/>
        <v>48099.50907821807</v>
      </c>
      <c r="G109" s="41">
        <f t="shared" si="8"/>
        <v>48099.50907821807</v>
      </c>
      <c r="H109" s="41">
        <f t="shared" si="9"/>
        <v>96199.018156436141</v>
      </c>
      <c r="I109" s="41">
        <f>SUM($F$15:F109)+SUM($G$15:G109)+SUM($H$15:H109)</f>
        <v>3993438.6907500615</v>
      </c>
    </row>
    <row r="110" spans="1:9" x14ac:dyDescent="0.15">
      <c r="A110" s="9">
        <v>96</v>
      </c>
      <c r="B110" s="1">
        <v>146.70120016647235</v>
      </c>
      <c r="C110" s="40">
        <f>SUM($B$15:B110)</f>
        <v>3691.4433115791853</v>
      </c>
      <c r="D110" s="9">
        <f t="shared" si="5"/>
        <v>880.20720099883408</v>
      </c>
      <c r="E110" s="41">
        <f t="shared" si="6"/>
        <v>115</v>
      </c>
      <c r="F110" s="41">
        <f t="shared" si="7"/>
        <v>50611.914057432958</v>
      </c>
      <c r="G110" s="41">
        <f t="shared" si="8"/>
        <v>50611.914057432958</v>
      </c>
      <c r="H110" s="41">
        <f t="shared" si="9"/>
        <v>101223.82811486592</v>
      </c>
      <c r="I110" s="41">
        <f>SUM($F$15:F110)+SUM($G$15:G110)+SUM($H$15:H110)</f>
        <v>4195886.3469797932</v>
      </c>
    </row>
    <row r="111" spans="1:9" x14ac:dyDescent="0.15">
      <c r="A111" s="9">
        <v>97</v>
      </c>
      <c r="B111" s="1">
        <v>152.52673470015287</v>
      </c>
      <c r="C111" s="40">
        <f>SUM($B$15:B111)</f>
        <v>3843.970046279338</v>
      </c>
      <c r="D111" s="9">
        <f t="shared" si="5"/>
        <v>915.16040820091723</v>
      </c>
      <c r="E111" s="41">
        <f t="shared" si="6"/>
        <v>116.00000000000001</v>
      </c>
      <c r="F111" s="41">
        <f t="shared" si="7"/>
        <v>53079.303675653209</v>
      </c>
      <c r="G111" s="41">
        <f t="shared" si="8"/>
        <v>53079.303675653209</v>
      </c>
      <c r="H111" s="41">
        <f t="shared" si="9"/>
        <v>106158.60735130642</v>
      </c>
      <c r="I111" s="41">
        <f>SUM($F$15:F111)+SUM($G$15:G111)+SUM($H$15:H111)</f>
        <v>4408203.5616824059</v>
      </c>
    </row>
    <row r="112" spans="1:9" x14ac:dyDescent="0.15">
      <c r="A112" s="9">
        <v>98</v>
      </c>
      <c r="B112" s="1">
        <v>158.15060301456438</v>
      </c>
      <c r="C112" s="40">
        <f>SUM($B$15:B112)</f>
        <v>4002.1206492939023</v>
      </c>
      <c r="D112" s="9">
        <f t="shared" si="5"/>
        <v>948.90361808738635</v>
      </c>
      <c r="E112" s="41">
        <f t="shared" si="6"/>
        <v>117.00000000000001</v>
      </c>
      <c r="F112" s="41">
        <f t="shared" si="7"/>
        <v>55510.86165811211</v>
      </c>
      <c r="G112" s="41">
        <f t="shared" si="8"/>
        <v>55510.86165811211</v>
      </c>
      <c r="H112" s="41">
        <f t="shared" si="9"/>
        <v>111021.72331622422</v>
      </c>
      <c r="I112" s="41">
        <f>SUM($F$15:F112)+SUM($G$15:G112)+SUM($H$15:H112)</f>
        <v>4630247.0083148545</v>
      </c>
    </row>
    <row r="113" spans="1:9" x14ac:dyDescent="0.15">
      <c r="A113" s="9">
        <v>99</v>
      </c>
      <c r="B113" s="1">
        <v>163.35516066098756</v>
      </c>
      <c r="C113" s="40">
        <f>SUM($B$15:B113)</f>
        <v>4165.4758099548899</v>
      </c>
      <c r="D113" s="9">
        <f t="shared" si="5"/>
        <v>980.13096396592539</v>
      </c>
      <c r="E113" s="41">
        <f t="shared" si="6"/>
        <v>118</v>
      </c>
      <c r="F113" s="41">
        <f t="shared" si="7"/>
        <v>57827.726873989595</v>
      </c>
      <c r="G113" s="41">
        <f t="shared" si="8"/>
        <v>57827.726873989595</v>
      </c>
      <c r="H113" s="41">
        <f t="shared" si="9"/>
        <v>115655.45374797919</v>
      </c>
      <c r="I113" s="41">
        <f>SUM($F$15:F113)+SUM($G$15:G113)+SUM($H$15:H113)</f>
        <v>4861557.9158108132</v>
      </c>
    </row>
    <row r="116" spans="1:9" x14ac:dyDescent="0.15">
      <c r="A116" s="29" t="s">
        <v>114</v>
      </c>
    </row>
    <row r="117" spans="1:9" x14ac:dyDescent="0.15">
      <c r="D117" s="17" t="s">
        <v>109</v>
      </c>
      <c r="E117" s="18" t="s">
        <v>110</v>
      </c>
      <c r="F117" s="18" t="s">
        <v>111</v>
      </c>
      <c r="G117" s="18" t="s">
        <v>112</v>
      </c>
      <c r="H117" s="18" t="s">
        <v>113</v>
      </c>
    </row>
    <row r="118" spans="1:9" x14ac:dyDescent="0.15">
      <c r="A118" s="11" t="s">
        <v>79</v>
      </c>
      <c r="B118" s="11">
        <v>1</v>
      </c>
      <c r="C118" s="23">
        <v>0.1</v>
      </c>
      <c r="D118" s="1">
        <f>SUM(F15:G24)</f>
        <v>1671.5265682773984</v>
      </c>
      <c r="E118" s="1">
        <f>SUM(F25:G34)</f>
        <v>4711.1237073110378</v>
      </c>
      <c r="F118" s="1">
        <f>SUM($F$35:$G$44)*C118/SUM($C$118,$C$119,$C$120,$C$124)</f>
        <v>1735.4839910849444</v>
      </c>
      <c r="G118" s="1">
        <f>SUM($F$45:$G$54)*C118/SUM($C$118,$C$119,$C$120,$C$124)</f>
        <v>4193.6626434299778</v>
      </c>
      <c r="H118" s="1">
        <f>SUM($F$55:$G$113)*C118</f>
        <v>238289.22811882134</v>
      </c>
    </row>
    <row r="119" spans="1:9" x14ac:dyDescent="0.15">
      <c r="A119" s="11" t="s">
        <v>80</v>
      </c>
      <c r="B119" s="11">
        <v>20</v>
      </c>
      <c r="C119" s="23">
        <v>0.1</v>
      </c>
      <c r="D119" s="1">
        <v>0</v>
      </c>
      <c r="E119" s="1">
        <v>0</v>
      </c>
      <c r="F119" s="1">
        <f>SUM($F$35:$G$44)*C119/SUM($C$118,$C$119,$C$120,$C$124)</f>
        <v>1735.4839910849444</v>
      </c>
      <c r="G119" s="1">
        <f>SUM($F$45:$G$54)*C119/SUM($C$118,$C$119,$C$120,$C$124)</f>
        <v>4193.6626434299778</v>
      </c>
      <c r="H119" s="1">
        <f>SUM($F$55:$G$113)*C119</f>
        <v>238289.22811882134</v>
      </c>
    </row>
    <row r="120" spans="1:9" x14ac:dyDescent="0.15">
      <c r="A120" s="12" t="s">
        <v>81</v>
      </c>
      <c r="B120" s="12">
        <v>20</v>
      </c>
      <c r="C120" s="26">
        <v>0.2</v>
      </c>
      <c r="D120" s="1">
        <v>0</v>
      </c>
      <c r="E120" s="1">
        <v>0</v>
      </c>
      <c r="F120" s="1">
        <f>SUM($F$35:$G$44)*C120/SUM($C$118,$C$119,$C$120,$C$124)+SUM($H$35:$H$44)*C120/SUM($C$122,$C$128,$C$125,$C$120)</f>
        <v>8330.3231572077329</v>
      </c>
      <c r="G120" s="1">
        <f>SUM($F$45:$G$54)*C120/SUM($C$118,$C$119,$C$120,$C$124)+SUM($H$45:$H$54)*C120</f>
        <v>14258.452987661927</v>
      </c>
      <c r="H120" s="1">
        <f>SUM($F$55:$G$113)*C120+SUM($H$55:$H$113)*C120</f>
        <v>953156.91247528547</v>
      </c>
    </row>
    <row r="121" spans="1:9" x14ac:dyDescent="0.15">
      <c r="A121" s="11" t="s">
        <v>82</v>
      </c>
      <c r="B121" s="11">
        <v>40</v>
      </c>
      <c r="C121" s="23">
        <v>0.1</v>
      </c>
      <c r="D121" s="1">
        <v>0</v>
      </c>
      <c r="E121" s="1">
        <v>0</v>
      </c>
      <c r="F121" s="1">
        <v>0</v>
      </c>
      <c r="G121" s="1">
        <v>0</v>
      </c>
      <c r="H121" s="1">
        <f>SUM($F$55:$G$113)*C121</f>
        <v>238289.22811882134</v>
      </c>
    </row>
    <row r="122" spans="1:9" x14ac:dyDescent="0.15">
      <c r="A122" s="10" t="s">
        <v>83</v>
      </c>
      <c r="B122" s="10">
        <v>1</v>
      </c>
      <c r="C122" s="28">
        <v>0.1</v>
      </c>
      <c r="D122" s="1">
        <f>SUM($H$15:$H$24)*C122/SUM($C$122,$C$128)</f>
        <v>835.76328413869896</v>
      </c>
      <c r="E122" s="1">
        <f>SUM($H$25:$H$34)*C122/SUM($C$122,$C$128,$C$125)</f>
        <v>1570.3745691036788</v>
      </c>
      <c r="F122" s="1">
        <f>SUM($H$35:$H$44)*C122/SUM($C$122,$C$128,$C$125,$C$120)</f>
        <v>2429.6775875189223</v>
      </c>
      <c r="G122" s="1">
        <f>SUM($H$45:$H$54)*C122</f>
        <v>2935.5638504009853</v>
      </c>
      <c r="H122" s="1">
        <f>SUM($H$55:$H$113)*C122</f>
        <v>238289.2281188214</v>
      </c>
    </row>
    <row r="123" spans="1:9" x14ac:dyDescent="0.15">
      <c r="A123" s="10" t="s">
        <v>84</v>
      </c>
      <c r="B123" s="10">
        <v>30</v>
      </c>
      <c r="C123" s="28">
        <v>0.3</v>
      </c>
      <c r="D123" s="1">
        <v>0</v>
      </c>
      <c r="E123" s="1">
        <v>0</v>
      </c>
      <c r="F123" s="1">
        <v>0</v>
      </c>
      <c r="G123" s="1">
        <f>SUM($H$45:$H$54)*C123</f>
        <v>8806.6915512029555</v>
      </c>
      <c r="H123" s="1">
        <f>SUM($H$55:$H$113)*C123</f>
        <v>714867.68435646407</v>
      </c>
    </row>
    <row r="124" spans="1:9" x14ac:dyDescent="0.15">
      <c r="A124" s="11" t="s">
        <v>85</v>
      </c>
      <c r="B124" s="11">
        <v>20</v>
      </c>
      <c r="C124" s="23">
        <v>0.3</v>
      </c>
      <c r="D124" s="1">
        <v>0</v>
      </c>
      <c r="E124" s="1">
        <v>0</v>
      </c>
      <c r="F124" s="1">
        <f>SUM($F$35:$G$44)*C124/SUM($C$118,$C$119,$C$120,$C$124)</f>
        <v>5206.4519732548324</v>
      </c>
      <c r="G124" s="1">
        <f>SUM($F$45:$G$54)*C124/SUM($C$118,$C$119,$C$120,$C$124)</f>
        <v>12580.987930289932</v>
      </c>
      <c r="H124" s="1">
        <f>SUM($F$55:$G$113)*C124</f>
        <v>714867.68435646396</v>
      </c>
    </row>
    <row r="125" spans="1:9" x14ac:dyDescent="0.15">
      <c r="A125" s="10" t="s">
        <v>86</v>
      </c>
      <c r="B125" s="10">
        <v>10</v>
      </c>
      <c r="C125" s="28">
        <v>0.1</v>
      </c>
      <c r="D125" s="1">
        <v>0</v>
      </c>
      <c r="E125" s="1">
        <f>SUM($H$25:$H$34)*C125/SUM($C$122,$C$128,$C$125)</f>
        <v>1570.3745691036788</v>
      </c>
      <c r="F125" s="1">
        <f>SUM($H$35:$H$44)*C125/SUM($C$122,$C$128,$C$125,$C$120)</f>
        <v>2429.6775875189223</v>
      </c>
      <c r="G125" s="1">
        <f>SUM($H$45:$H$54)*C125</f>
        <v>2935.5638504009853</v>
      </c>
      <c r="H125" s="1">
        <f>SUM($H$55:$H$113)*C125</f>
        <v>238289.2281188214</v>
      </c>
    </row>
    <row r="126" spans="1:9" x14ac:dyDescent="0.15">
      <c r="A126" s="10" t="s">
        <v>87</v>
      </c>
      <c r="B126" s="10">
        <v>30</v>
      </c>
      <c r="C126" s="28">
        <v>0.2</v>
      </c>
      <c r="D126" s="1">
        <v>0</v>
      </c>
      <c r="E126" s="1">
        <v>0</v>
      </c>
      <c r="F126" s="1">
        <v>0</v>
      </c>
      <c r="G126" s="1">
        <f>SUM($H$45:$H$54)*C126</f>
        <v>5871.1277008019706</v>
      </c>
      <c r="H126" s="1">
        <f>SUM($H$55:$H$113)*C126</f>
        <v>476578.45623764279</v>
      </c>
    </row>
    <row r="127" spans="1:9" x14ac:dyDescent="0.15">
      <c r="A127" s="11" t="s">
        <v>88</v>
      </c>
      <c r="B127" s="11">
        <v>40</v>
      </c>
      <c r="C127" s="23">
        <v>0.2</v>
      </c>
      <c r="D127" s="1">
        <v>0</v>
      </c>
      <c r="E127" s="1">
        <v>0</v>
      </c>
      <c r="F127" s="1">
        <v>0</v>
      </c>
      <c r="G127" s="1">
        <v>0</v>
      </c>
      <c r="H127" s="1">
        <f>SUM($F$55:$G$113)*C127</f>
        <v>476578.45623764268</v>
      </c>
    </row>
    <row r="128" spans="1:9" x14ac:dyDescent="0.15">
      <c r="A128" s="10" t="s">
        <v>89</v>
      </c>
      <c r="B128" s="10">
        <v>1</v>
      </c>
      <c r="C128" s="28">
        <v>0.1</v>
      </c>
      <c r="D128" s="1">
        <f>SUM($H$15:$H$24)*C128/SUM($C$122,$C$128)</f>
        <v>835.76328413869896</v>
      </c>
      <c r="E128" s="1">
        <f>SUM($H$25:$H$34)*C128/SUM($C$122,$C$128,$C$125)</f>
        <v>1570.3745691036788</v>
      </c>
      <c r="F128" s="1">
        <f>SUM($H$35:$H$44)*C128/SUM($C$122,$C$128,$C$125,$C$120)</f>
        <v>2429.6775875189223</v>
      </c>
      <c r="G128" s="1">
        <f>SUM($H$45:$H$54)*C128</f>
        <v>2935.5638504009853</v>
      </c>
      <c r="H128" s="1">
        <f>SUM($H$55:$H$113)*C128</f>
        <v>238289.2281188214</v>
      </c>
    </row>
  </sheetData>
  <mergeCells count="1">
    <mergeCell ref="E13:I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I16" sqref="I16"/>
    </sheetView>
  </sheetViews>
  <sheetFormatPr defaultRowHeight="16.5" x14ac:dyDescent="0.15"/>
  <cols>
    <col min="1" max="5" width="9" style="1"/>
    <col min="6" max="6" width="10.5" style="1" bestFit="1" customWidth="1"/>
    <col min="7" max="16384" width="9" style="1"/>
  </cols>
  <sheetData>
    <row r="1" spans="1:12" x14ac:dyDescent="0.15">
      <c r="A1" s="11" t="s">
        <v>50</v>
      </c>
      <c r="B1" s="11">
        <v>1</v>
      </c>
      <c r="C1" s="23">
        <v>0.1</v>
      </c>
      <c r="D1" s="1">
        <v>1</v>
      </c>
      <c r="E1" s="40">
        <v>0.39794659882916006</v>
      </c>
      <c r="J1" s="18" t="s">
        <v>115</v>
      </c>
      <c r="K1" s="17" t="s">
        <v>116</v>
      </c>
      <c r="L1" s="18" t="s">
        <v>117</v>
      </c>
    </row>
    <row r="2" spans="1:12" x14ac:dyDescent="0.15">
      <c r="A2" s="11" t="s">
        <v>51</v>
      </c>
      <c r="B2" s="11">
        <v>20</v>
      </c>
      <c r="C2" s="23">
        <v>0.1</v>
      </c>
      <c r="D2" s="1">
        <v>2</v>
      </c>
      <c r="E2" s="40">
        <v>0.50520725944903044</v>
      </c>
      <c r="I2" s="11" t="s">
        <v>50</v>
      </c>
      <c r="J2" s="52">
        <f>F20</f>
        <v>51.991594686033025</v>
      </c>
      <c r="K2" s="1">
        <f>$F$40*C1/SUM($C$1,$C$2,$C$3,$C$5,$C$6)</f>
        <v>95.536613176709679</v>
      </c>
      <c r="L2" s="1">
        <f>$F$99*C1</f>
        <v>4154.0081635798624</v>
      </c>
    </row>
    <row r="3" spans="1:12" x14ac:dyDescent="0.15">
      <c r="A3" s="12" t="s">
        <v>52</v>
      </c>
      <c r="B3" s="12">
        <v>20</v>
      </c>
      <c r="C3" s="26">
        <v>0.2</v>
      </c>
      <c r="D3" s="1">
        <v>3</v>
      </c>
      <c r="E3" s="40">
        <v>0.62478231912178206</v>
      </c>
      <c r="I3" s="11" t="s">
        <v>51</v>
      </c>
      <c r="K3" s="1">
        <f>$F$40*C2/SUM($C$1,$C$2,$C$3,$C$5,$C$6)</f>
        <v>95.536613176709679</v>
      </c>
      <c r="L3" s="1">
        <f t="shared" ref="L3:L8" si="0">$F$99*C2</f>
        <v>4154.0081635798624</v>
      </c>
    </row>
    <row r="4" spans="1:12" x14ac:dyDescent="0.15">
      <c r="A4" s="11" t="s">
        <v>53</v>
      </c>
      <c r="B4" s="11">
        <v>40</v>
      </c>
      <c r="C4" s="23">
        <v>0.1</v>
      </c>
      <c r="D4" s="1">
        <v>4</v>
      </c>
      <c r="E4" s="40">
        <v>0.76729333295948932</v>
      </c>
      <c r="I4" s="12" t="s">
        <v>52</v>
      </c>
      <c r="K4" s="1">
        <f>$F$40*C3/SUM($C$1,$C$2,$C$3,$C$5,$C$6)</f>
        <v>191.07322635341936</v>
      </c>
      <c r="L4" s="1">
        <f t="shared" si="0"/>
        <v>8308.0163271597248</v>
      </c>
    </row>
    <row r="5" spans="1:12" x14ac:dyDescent="0.15">
      <c r="A5" s="11" t="s">
        <v>55</v>
      </c>
      <c r="B5" s="11">
        <v>20</v>
      </c>
      <c r="C5" s="23">
        <v>0.2</v>
      </c>
      <c r="D5" s="1">
        <v>5</v>
      </c>
      <c r="E5" s="40">
        <v>0.9367348880117029</v>
      </c>
      <c r="I5" s="11" t="s">
        <v>53</v>
      </c>
      <c r="L5" s="1">
        <f t="shared" si="0"/>
        <v>4154.0081635798624</v>
      </c>
    </row>
    <row r="6" spans="1:12" x14ac:dyDescent="0.15">
      <c r="A6" s="11" t="s">
        <v>56</v>
      </c>
      <c r="B6" s="11">
        <v>20</v>
      </c>
      <c r="C6" s="23">
        <v>0.2</v>
      </c>
      <c r="D6" s="1">
        <v>6</v>
      </c>
      <c r="E6" s="40">
        <v>1.1175552263556341</v>
      </c>
      <c r="I6" s="11" t="s">
        <v>55</v>
      </c>
      <c r="K6" s="1">
        <f>$F$40*C5/SUM($C$1,$C$2,$C$3,$C$5,$C$6)</f>
        <v>191.07322635341936</v>
      </c>
      <c r="L6" s="1">
        <f t="shared" si="0"/>
        <v>8308.0163271597248</v>
      </c>
    </row>
    <row r="7" spans="1:12" x14ac:dyDescent="0.15">
      <c r="A7" s="11" t="s">
        <v>58</v>
      </c>
      <c r="B7" s="11">
        <v>40</v>
      </c>
      <c r="C7" s="23">
        <v>0.1</v>
      </c>
      <c r="D7" s="1">
        <v>7</v>
      </c>
      <c r="E7" s="40">
        <v>1.3273540905459515</v>
      </c>
      <c r="I7" s="11" t="s">
        <v>56</v>
      </c>
      <c r="K7" s="1">
        <f>$F$40*C6/SUM($C$1,$C$2,$C$3,$C$5,$C$6)</f>
        <v>191.07322635341936</v>
      </c>
      <c r="L7" s="1">
        <f t="shared" si="0"/>
        <v>8308.0163271597248</v>
      </c>
    </row>
    <row r="8" spans="1:12" x14ac:dyDescent="0.15">
      <c r="D8" s="1">
        <v>8</v>
      </c>
      <c r="E8" s="40">
        <v>1.5424933265636938</v>
      </c>
      <c r="I8" s="11" t="s">
        <v>58</v>
      </c>
      <c r="L8" s="1">
        <f t="shared" si="0"/>
        <v>4154.0081635798624</v>
      </c>
    </row>
    <row r="9" spans="1:12" x14ac:dyDescent="0.15">
      <c r="D9" s="1">
        <v>9</v>
      </c>
      <c r="E9" s="40">
        <v>1.7863001719132294</v>
      </c>
    </row>
    <row r="10" spans="1:12" x14ac:dyDescent="0.15">
      <c r="D10" s="1">
        <v>10</v>
      </c>
      <c r="E10" s="40">
        <v>2.0622584814031395</v>
      </c>
      <c r="F10" s="52"/>
    </row>
    <row r="11" spans="1:12" x14ac:dyDescent="0.15">
      <c r="D11" s="1">
        <v>11</v>
      </c>
      <c r="E11" s="40">
        <v>2.332091269532687</v>
      </c>
    </row>
    <row r="12" spans="1:12" x14ac:dyDescent="0.15">
      <c r="D12" s="1">
        <v>12</v>
      </c>
      <c r="E12" s="40">
        <v>2.6306368062629337</v>
      </c>
    </row>
    <row r="13" spans="1:12" x14ac:dyDescent="0.15">
      <c r="D13" s="1">
        <v>13</v>
      </c>
      <c r="E13" s="40">
        <v>2.9080965139919384</v>
      </c>
    </row>
    <row r="14" spans="1:12" x14ac:dyDescent="0.15">
      <c r="D14" s="1">
        <v>14</v>
      </c>
      <c r="E14" s="40">
        <v>3.2081783854613382</v>
      </c>
    </row>
    <row r="15" spans="1:12" x14ac:dyDescent="0.15">
      <c r="D15" s="1">
        <v>15</v>
      </c>
      <c r="E15" s="40">
        <v>3.6424272394344825</v>
      </c>
    </row>
    <row r="16" spans="1:12" x14ac:dyDescent="0.15">
      <c r="D16" s="1">
        <v>16</v>
      </c>
      <c r="E16" s="40">
        <v>4.2087633831830695</v>
      </c>
    </row>
    <row r="17" spans="4:6" x14ac:dyDescent="0.15">
      <c r="D17" s="1">
        <v>17</v>
      </c>
      <c r="E17" s="40">
        <v>4.59</v>
      </c>
    </row>
    <row r="18" spans="4:6" x14ac:dyDescent="0.15">
      <c r="D18" s="1">
        <v>18</v>
      </c>
      <c r="E18" s="40">
        <v>4.8631552674125063</v>
      </c>
    </row>
    <row r="19" spans="4:6" x14ac:dyDescent="0.15">
      <c r="D19" s="1">
        <v>19</v>
      </c>
      <c r="E19" s="40">
        <v>5.0057696482015777</v>
      </c>
    </row>
    <row r="20" spans="4:6" x14ac:dyDescent="0.15">
      <c r="D20" s="1">
        <v>20</v>
      </c>
      <c r="E20" s="40">
        <v>7.5345504773996801</v>
      </c>
      <c r="F20" s="52">
        <f>SUM(E1:E20)</f>
        <v>51.991594686033025</v>
      </c>
    </row>
    <row r="21" spans="4:6" x14ac:dyDescent="0.15">
      <c r="D21" s="1">
        <v>21</v>
      </c>
      <c r="E21" s="40">
        <v>8.1470646749266944</v>
      </c>
    </row>
    <row r="22" spans="4:6" x14ac:dyDescent="0.15">
      <c r="D22" s="1">
        <v>22</v>
      </c>
      <c r="E22" s="40">
        <v>9.0491543787430615</v>
      </c>
    </row>
    <row r="23" spans="4:6" x14ac:dyDescent="0.15">
      <c r="D23" s="1">
        <v>23</v>
      </c>
      <c r="E23" s="40">
        <v>9.8166641631604588</v>
      </c>
    </row>
    <row r="24" spans="4:6" x14ac:dyDescent="0.15">
      <c r="D24" s="1">
        <v>24</v>
      </c>
      <c r="E24" s="40">
        <v>11.00424647072785</v>
      </c>
    </row>
    <row r="25" spans="4:6" x14ac:dyDescent="0.15">
      <c r="D25" s="1">
        <v>25</v>
      </c>
      <c r="E25" s="40">
        <v>11.874752301615976</v>
      </c>
    </row>
    <row r="26" spans="4:6" x14ac:dyDescent="0.15">
      <c r="D26" s="1">
        <v>26</v>
      </c>
      <c r="E26" s="40">
        <v>12.814120676034536</v>
      </c>
    </row>
    <row r="27" spans="4:6" x14ac:dyDescent="0.15">
      <c r="D27" s="1">
        <v>27</v>
      </c>
      <c r="E27" s="40">
        <v>13.311314203475328</v>
      </c>
    </row>
    <row r="28" spans="4:6" x14ac:dyDescent="0.15">
      <c r="D28" s="1">
        <v>28</v>
      </c>
      <c r="E28" s="40">
        <v>13.827799058817471</v>
      </c>
    </row>
    <row r="29" spans="4:6" x14ac:dyDescent="0.15">
      <c r="D29" s="1">
        <v>29</v>
      </c>
      <c r="E29" s="40">
        <v>14.364323754082266</v>
      </c>
    </row>
    <row r="30" spans="4:6" x14ac:dyDescent="0.15">
      <c r="D30" s="1">
        <v>30</v>
      </c>
      <c r="E30" s="40">
        <v>18.654307465333069</v>
      </c>
    </row>
    <row r="31" spans="4:6" x14ac:dyDescent="0.15">
      <c r="D31" s="1">
        <v>31</v>
      </c>
      <c r="E31" s="40">
        <v>25.198997601532621</v>
      </c>
    </row>
    <row r="32" spans="4:6" x14ac:dyDescent="0.15">
      <c r="D32" s="1">
        <v>32</v>
      </c>
      <c r="E32" s="40">
        <v>33.818448474532822</v>
      </c>
    </row>
    <row r="33" spans="4:6" x14ac:dyDescent="0.15">
      <c r="D33" s="1">
        <v>33</v>
      </c>
      <c r="E33" s="40">
        <v>42.754009400641493</v>
      </c>
    </row>
    <row r="34" spans="4:6" x14ac:dyDescent="0.15">
      <c r="D34" s="1">
        <v>34</v>
      </c>
      <c r="E34" s="40">
        <v>53.789877184292003</v>
      </c>
    </row>
    <row r="35" spans="4:6" x14ac:dyDescent="0.15">
      <c r="D35" s="1">
        <v>35</v>
      </c>
      <c r="E35" s="40">
        <v>61.500772253168613</v>
      </c>
    </row>
    <row r="36" spans="4:6" x14ac:dyDescent="0.15">
      <c r="D36" s="1">
        <v>36</v>
      </c>
      <c r="E36" s="40">
        <v>70.271972980296127</v>
      </c>
    </row>
    <row r="37" spans="4:6" x14ac:dyDescent="0.15">
      <c r="D37" s="1">
        <v>37</v>
      </c>
      <c r="E37" s="40">
        <v>77.846282712727401</v>
      </c>
    </row>
    <row r="38" spans="4:6" x14ac:dyDescent="0.15">
      <c r="D38" s="1">
        <v>38</v>
      </c>
      <c r="E38" s="40">
        <v>84.112401206312271</v>
      </c>
    </row>
    <row r="39" spans="4:6" x14ac:dyDescent="0.15">
      <c r="D39" s="1">
        <v>39</v>
      </c>
      <c r="E39" s="40">
        <v>91.855488937042253</v>
      </c>
    </row>
    <row r="40" spans="4:6" x14ac:dyDescent="0.15">
      <c r="D40" s="1">
        <v>40</v>
      </c>
      <c r="E40" s="40">
        <v>100.28090751621508</v>
      </c>
      <c r="F40" s="52">
        <f>SUM(E21:E40)</f>
        <v>764.29290541367743</v>
      </c>
    </row>
    <row r="41" spans="4:6" x14ac:dyDescent="0.15">
      <c r="D41" s="1">
        <v>41</v>
      </c>
      <c r="E41" s="40">
        <v>114.15253362440691</v>
      </c>
    </row>
    <row r="42" spans="4:6" x14ac:dyDescent="0.15">
      <c r="D42" s="1">
        <v>42</v>
      </c>
      <c r="E42" s="40">
        <v>128.87745718826943</v>
      </c>
    </row>
    <row r="43" spans="4:6" x14ac:dyDescent="0.15">
      <c r="D43" s="1">
        <v>43</v>
      </c>
      <c r="E43" s="40">
        <v>145.88876172914479</v>
      </c>
    </row>
    <row r="44" spans="4:6" x14ac:dyDescent="0.15">
      <c r="D44" s="1">
        <v>44</v>
      </c>
      <c r="E44" s="40">
        <v>162.04948387417491</v>
      </c>
    </row>
    <row r="45" spans="4:6" x14ac:dyDescent="0.15">
      <c r="D45" s="1">
        <v>45</v>
      </c>
      <c r="E45" s="40">
        <v>177.11704447598115</v>
      </c>
    </row>
    <row r="46" spans="4:6" x14ac:dyDescent="0.15">
      <c r="D46" s="1">
        <v>46</v>
      </c>
      <c r="E46" s="40">
        <v>187.55645643227092</v>
      </c>
    </row>
    <row r="47" spans="4:6" x14ac:dyDescent="0.15">
      <c r="D47" s="1">
        <v>47</v>
      </c>
      <c r="E47" s="40">
        <v>200.18201505777986</v>
      </c>
    </row>
    <row r="48" spans="4:6" x14ac:dyDescent="0.15">
      <c r="D48" s="1">
        <v>48</v>
      </c>
      <c r="E48" s="1">
        <v>213.65747634000576</v>
      </c>
    </row>
    <row r="49" spans="4:5" x14ac:dyDescent="0.15">
      <c r="D49" s="1">
        <v>49</v>
      </c>
      <c r="E49" s="1">
        <v>228.04005236336519</v>
      </c>
    </row>
    <row r="50" spans="4:5" x14ac:dyDescent="0.15">
      <c r="D50" s="1">
        <v>50</v>
      </c>
      <c r="E50" s="1">
        <v>240.37236410179739</v>
      </c>
    </row>
    <row r="51" spans="4:5" x14ac:dyDescent="0.15">
      <c r="D51" s="1">
        <v>51</v>
      </c>
      <c r="E51" s="1">
        <v>251.91001332986767</v>
      </c>
    </row>
    <row r="52" spans="4:5" x14ac:dyDescent="0.15">
      <c r="D52" s="1">
        <v>52</v>
      </c>
      <c r="E52" s="1">
        <v>266.16205121844143</v>
      </c>
    </row>
    <row r="53" spans="4:5" x14ac:dyDescent="0.15">
      <c r="D53" s="1">
        <v>53</v>
      </c>
      <c r="E53" s="1">
        <v>283.71434964340381</v>
      </c>
    </row>
    <row r="54" spans="4:5" x14ac:dyDescent="0.15">
      <c r="D54" s="1">
        <v>54</v>
      </c>
      <c r="E54" s="1">
        <v>298.62836565884407</v>
      </c>
    </row>
    <row r="55" spans="4:5" x14ac:dyDescent="0.15">
      <c r="D55" s="1">
        <v>55</v>
      </c>
      <c r="E55" s="1">
        <v>316.30042538508667</v>
      </c>
    </row>
    <row r="56" spans="4:5" x14ac:dyDescent="0.15">
      <c r="D56" s="1">
        <v>56</v>
      </c>
      <c r="E56" s="1">
        <v>332.40999847393834</v>
      </c>
    </row>
    <row r="57" spans="4:5" x14ac:dyDescent="0.15">
      <c r="D57" s="1">
        <v>57</v>
      </c>
      <c r="E57" s="1">
        <v>345.36585792901411</v>
      </c>
    </row>
    <row r="58" spans="4:5" x14ac:dyDescent="0.15">
      <c r="D58" s="1">
        <v>58</v>
      </c>
      <c r="E58" s="1">
        <v>358.42798270275796</v>
      </c>
    </row>
    <row r="59" spans="4:5" x14ac:dyDescent="0.15">
      <c r="D59" s="1">
        <v>59</v>
      </c>
      <c r="E59" s="1">
        <v>371.54182002055632</v>
      </c>
    </row>
    <row r="60" spans="4:5" x14ac:dyDescent="0.15">
      <c r="D60" s="1">
        <v>60</v>
      </c>
      <c r="E60" s="1">
        <v>382.69202320897023</v>
      </c>
    </row>
    <row r="61" spans="4:5" x14ac:dyDescent="0.15">
      <c r="D61" s="1">
        <v>61</v>
      </c>
      <c r="E61" s="1">
        <v>396.56133272312832</v>
      </c>
    </row>
    <row r="62" spans="4:5" x14ac:dyDescent="0.15">
      <c r="D62" s="1">
        <v>62</v>
      </c>
      <c r="E62" s="1">
        <v>408.74615133248358</v>
      </c>
    </row>
    <row r="63" spans="4:5" x14ac:dyDescent="0.15">
      <c r="D63" s="1">
        <v>63</v>
      </c>
      <c r="E63" s="1">
        <v>422.68347438000342</v>
      </c>
    </row>
    <row r="64" spans="4:5" x14ac:dyDescent="0.15">
      <c r="D64" s="1">
        <v>64</v>
      </c>
      <c r="E64" s="1">
        <v>442.41982813051237</v>
      </c>
    </row>
    <row r="65" spans="4:5" x14ac:dyDescent="0.15">
      <c r="D65" s="1">
        <v>65</v>
      </c>
      <c r="E65" s="1">
        <v>463.52817290014974</v>
      </c>
    </row>
    <row r="66" spans="4:5" x14ac:dyDescent="0.15">
      <c r="D66" s="1">
        <v>66</v>
      </c>
      <c r="E66" s="1">
        <v>482.35936056949731</v>
      </c>
    </row>
    <row r="67" spans="4:5" x14ac:dyDescent="0.15">
      <c r="D67" s="1">
        <v>67</v>
      </c>
      <c r="E67" s="1">
        <v>499.15881152250972</v>
      </c>
    </row>
    <row r="68" spans="4:5" x14ac:dyDescent="0.15">
      <c r="D68" s="1">
        <v>68</v>
      </c>
      <c r="E68" s="1">
        <v>513.68314944640406</v>
      </c>
    </row>
    <row r="69" spans="4:5" x14ac:dyDescent="0.15">
      <c r="D69" s="1">
        <v>69</v>
      </c>
      <c r="E69" s="1">
        <v>527.43140343201685</v>
      </c>
    </row>
    <row r="70" spans="4:5" x14ac:dyDescent="0.15">
      <c r="D70" s="1">
        <v>70</v>
      </c>
      <c r="E70" s="1">
        <v>546.46377772203937</v>
      </c>
    </row>
    <row r="71" spans="4:5" x14ac:dyDescent="0.15">
      <c r="D71" s="1">
        <v>71</v>
      </c>
      <c r="E71" s="1">
        <v>568.5151634384639</v>
      </c>
    </row>
    <row r="72" spans="4:5" x14ac:dyDescent="0.15">
      <c r="D72" s="1">
        <v>72</v>
      </c>
      <c r="E72" s="1">
        <v>596.56160629247495</v>
      </c>
    </row>
    <row r="73" spans="4:5" x14ac:dyDescent="0.15">
      <c r="D73" s="1">
        <v>73</v>
      </c>
      <c r="E73" s="1">
        <v>633.6028539488384</v>
      </c>
    </row>
    <row r="74" spans="4:5" x14ac:dyDescent="0.15">
      <c r="D74" s="1">
        <v>74</v>
      </c>
      <c r="E74" s="1">
        <v>674.19529378734046</v>
      </c>
    </row>
    <row r="75" spans="4:5" x14ac:dyDescent="0.15">
      <c r="D75" s="1">
        <v>75</v>
      </c>
      <c r="E75" s="1">
        <v>720.05101402398179</v>
      </c>
    </row>
    <row r="76" spans="4:5" x14ac:dyDescent="0.15">
      <c r="D76" s="1">
        <v>76</v>
      </c>
      <c r="E76" s="1">
        <v>758.81604820114944</v>
      </c>
    </row>
    <row r="77" spans="4:5" x14ac:dyDescent="0.15">
      <c r="D77" s="1">
        <v>77</v>
      </c>
      <c r="E77" s="1">
        <v>794.86445596758051</v>
      </c>
    </row>
    <row r="78" spans="4:5" x14ac:dyDescent="0.15">
      <c r="D78" s="1">
        <v>78</v>
      </c>
      <c r="E78" s="1">
        <v>828.41631278764805</v>
      </c>
    </row>
    <row r="79" spans="4:5" x14ac:dyDescent="0.15">
      <c r="D79" s="1">
        <v>79</v>
      </c>
      <c r="E79" s="1">
        <v>855.01944983895828</v>
      </c>
    </row>
    <row r="80" spans="4:5" x14ac:dyDescent="0.15">
      <c r="D80" s="1">
        <v>80</v>
      </c>
      <c r="E80" s="1">
        <v>886.79166104450042</v>
      </c>
    </row>
    <row r="81" spans="4:5" x14ac:dyDescent="0.15">
      <c r="D81" s="1">
        <v>81</v>
      </c>
      <c r="E81" s="1">
        <v>921.72174089776195</v>
      </c>
    </row>
    <row r="82" spans="4:5" x14ac:dyDescent="0.15">
      <c r="D82" s="1">
        <v>82</v>
      </c>
      <c r="E82" s="1">
        <v>957.88002016005441</v>
      </c>
    </row>
    <row r="83" spans="4:5" x14ac:dyDescent="0.15">
      <c r="D83" s="1">
        <v>83</v>
      </c>
      <c r="E83" s="1">
        <v>995.72517861295091</v>
      </c>
    </row>
    <row r="84" spans="4:5" x14ac:dyDescent="0.15">
      <c r="D84" s="1">
        <v>84</v>
      </c>
      <c r="E84" s="1">
        <v>1039.4783546495512</v>
      </c>
    </row>
    <row r="85" spans="4:5" x14ac:dyDescent="0.15">
      <c r="D85" s="1">
        <v>85</v>
      </c>
      <c r="E85" s="1">
        <v>1079.2178581261612</v>
      </c>
    </row>
    <row r="86" spans="4:5" x14ac:dyDescent="0.15">
      <c r="D86" s="1">
        <v>86</v>
      </c>
      <c r="E86" s="1">
        <v>1115.2243781046909</v>
      </c>
    </row>
    <row r="87" spans="4:5" x14ac:dyDescent="0.15">
      <c r="D87" s="1">
        <v>87</v>
      </c>
      <c r="E87" s="1">
        <v>1147.0243456405185</v>
      </c>
    </row>
    <row r="88" spans="4:5" x14ac:dyDescent="0.15">
      <c r="D88" s="1">
        <v>88</v>
      </c>
      <c r="E88" s="1">
        <v>1175.9512273257258</v>
      </c>
    </row>
    <row r="89" spans="4:5" x14ac:dyDescent="0.15">
      <c r="D89" s="1">
        <v>89</v>
      </c>
      <c r="E89" s="1">
        <v>1201.2674304998038</v>
      </c>
    </row>
    <row r="90" spans="4:5" x14ac:dyDescent="0.15">
      <c r="D90" s="1">
        <v>90</v>
      </c>
      <c r="E90" s="1">
        <v>1244.3464819362337</v>
      </c>
    </row>
    <row r="91" spans="4:5" x14ac:dyDescent="0.15">
      <c r="D91" s="1">
        <v>91</v>
      </c>
      <c r="E91" s="1">
        <v>1290.5361854452829</v>
      </c>
    </row>
    <row r="92" spans="4:5" x14ac:dyDescent="0.15">
      <c r="D92" s="1">
        <v>92</v>
      </c>
      <c r="E92" s="1">
        <v>1342.3873218631361</v>
      </c>
    </row>
    <row r="93" spans="4:5" x14ac:dyDescent="0.15">
      <c r="D93" s="1">
        <v>93</v>
      </c>
      <c r="E93" s="1">
        <v>1399.0682027187229</v>
      </c>
    </row>
    <row r="94" spans="4:5" x14ac:dyDescent="0.15">
      <c r="D94" s="1">
        <v>94</v>
      </c>
      <c r="E94" s="1">
        <v>1465.7719274667566</v>
      </c>
    </row>
    <row r="95" spans="4:5" x14ac:dyDescent="0.15">
      <c r="D95" s="1">
        <v>95</v>
      </c>
      <c r="E95" s="1">
        <v>1529.4514964095786</v>
      </c>
    </row>
    <row r="96" spans="4:5" x14ac:dyDescent="0.15">
      <c r="D96" s="1">
        <v>96</v>
      </c>
      <c r="E96" s="1">
        <v>1588.4636522979699</v>
      </c>
    </row>
    <row r="97" spans="4:6" x14ac:dyDescent="0.15">
      <c r="D97" s="1">
        <v>97</v>
      </c>
      <c r="E97" s="1">
        <v>1640.9482154177304</v>
      </c>
    </row>
    <row r="98" spans="4:6" x14ac:dyDescent="0.15">
      <c r="D98" s="1">
        <v>98</v>
      </c>
      <c r="E98" s="1">
        <v>1689.8508819891167</v>
      </c>
    </row>
    <row r="99" spans="4:6" x14ac:dyDescent="0.15">
      <c r="D99" s="1">
        <v>99</v>
      </c>
      <c r="E99" s="1">
        <v>1690.8508819891199</v>
      </c>
      <c r="F99" s="52">
        <f>SUM(E41:E99)</f>
        <v>41540.081635798626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</vt:lpstr>
      <vt:lpstr>金币，人物经验</vt:lpstr>
      <vt:lpstr>宠物经验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yuuki</cp:lastModifiedBy>
  <dcterms:created xsi:type="dcterms:W3CDTF">2015-05-10T13:40:40Z</dcterms:created>
  <dcterms:modified xsi:type="dcterms:W3CDTF">2015-05-11T10:27:27Z</dcterms:modified>
</cp:coreProperties>
</file>