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uki\Desktop\"/>
    </mc:Choice>
  </mc:AlternateContent>
  <bookViews>
    <workbookView xWindow="0" yWindow="0" windowWidth="23040" windowHeight="9390"/>
  </bookViews>
  <sheets>
    <sheet name="竞技场的基础规则" sheetId="5" r:id="rId1"/>
    <sheet name="战斗记录" sheetId="4" r:id="rId2"/>
    <sheet name="pvp记录" sheetId="1" r:id="rId3"/>
    <sheet name="连胜buff" sheetId="2" r:id="rId4"/>
    <sheet name="各个段位增加荣誉点数区分" sheetId="3" r:id="rId5"/>
    <sheet name="周奖励对应胜点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2" i="4"/>
  <c r="N13" i="1" l="1"/>
  <c r="M13" i="1"/>
  <c r="L13" i="1"/>
  <c r="K13" i="1"/>
  <c r="N32" i="1"/>
  <c r="M32" i="1"/>
  <c r="L32" i="1"/>
  <c r="N23" i="1"/>
  <c r="M29" i="1"/>
  <c r="L29" i="1"/>
  <c r="M23" i="1"/>
  <c r="L23" i="1"/>
  <c r="K32" i="1"/>
  <c r="K29" i="1"/>
  <c r="K23" i="1"/>
  <c r="K3" i="1"/>
  <c r="I34" i="4"/>
  <c r="I33" i="4"/>
  <c r="I31" i="4"/>
  <c r="I30" i="4"/>
  <c r="I27" i="4"/>
  <c r="I26" i="4"/>
  <c r="I25" i="4"/>
  <c r="I24" i="4"/>
  <c r="I23" i="4"/>
  <c r="I22" i="4"/>
  <c r="I20" i="4"/>
  <c r="I19" i="4"/>
  <c r="I18" i="4"/>
  <c r="I17" i="4"/>
  <c r="I16" i="4"/>
  <c r="I15" i="4"/>
  <c r="I14" i="4"/>
  <c r="I13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<sst xmlns="http://schemas.openxmlformats.org/spreadsheetml/2006/main" count="225" uniqueCount="188">
  <si>
    <t>匹配等级</t>
    <phoneticPr fontId="1" type="noConversion"/>
  </si>
  <si>
    <t>目前等级</t>
    <phoneticPr fontId="1" type="noConversion"/>
  </si>
  <si>
    <t>5,6,7,8</t>
    <phoneticPr fontId="1" type="noConversion"/>
  </si>
  <si>
    <t>战力</t>
    <phoneticPr fontId="1" type="noConversion"/>
  </si>
  <si>
    <t>本方</t>
    <phoneticPr fontId="1" type="noConversion"/>
  </si>
  <si>
    <t>rank</t>
    <phoneticPr fontId="1" type="noConversion"/>
  </si>
  <si>
    <t>6412k</t>
    <phoneticPr fontId="1" type="noConversion"/>
  </si>
  <si>
    <t>段位</t>
    <phoneticPr fontId="1" type="noConversion"/>
  </si>
  <si>
    <t>铜1星</t>
    <phoneticPr fontId="1" type="noConversion"/>
  </si>
  <si>
    <t>连胜buff</t>
    <phoneticPr fontId="1" type="noConversion"/>
  </si>
  <si>
    <t>敌方</t>
    <phoneticPr fontId="1" type="noConversion"/>
  </si>
  <si>
    <t>本方等级</t>
    <phoneticPr fontId="1" type="noConversion"/>
  </si>
  <si>
    <t>敌方等级</t>
    <phoneticPr fontId="1" type="noConversion"/>
  </si>
  <si>
    <t>是否胜利</t>
    <phoneticPr fontId="1" type="noConversion"/>
  </si>
  <si>
    <t>水晶</t>
    <phoneticPr fontId="1" type="noConversion"/>
  </si>
  <si>
    <t>怪物经验</t>
    <phoneticPr fontId="1" type="noConversion"/>
  </si>
  <si>
    <t>点数</t>
    <phoneticPr fontId="1" type="noConversion"/>
  </si>
  <si>
    <t>铜2星</t>
  </si>
  <si>
    <t>人物经验</t>
    <phoneticPr fontId="1" type="noConversion"/>
  </si>
  <si>
    <t>铜3星</t>
  </si>
  <si>
    <t>2连胜</t>
    <phoneticPr fontId="1" type="noConversion"/>
  </si>
  <si>
    <t>体力+5%</t>
    <phoneticPr fontId="1" type="noConversion"/>
  </si>
  <si>
    <t>60min</t>
  </si>
  <si>
    <t>60min</t>
    <phoneticPr fontId="1" type="noConversion"/>
  </si>
  <si>
    <t>铜2星</t>
    <phoneticPr fontId="1" type="noConversion"/>
  </si>
  <si>
    <t>铜</t>
    <phoneticPr fontId="1" type="noConversion"/>
  </si>
  <si>
    <t>铁</t>
    <phoneticPr fontId="1" type="noConversion"/>
  </si>
  <si>
    <t>银</t>
    <phoneticPr fontId="1" type="noConversion"/>
  </si>
  <si>
    <t>金</t>
    <phoneticPr fontId="1" type="noConversion"/>
  </si>
  <si>
    <t>铜2星</t>
    <phoneticPr fontId="1" type="noConversion"/>
  </si>
  <si>
    <t>pl</t>
    <phoneticPr fontId="1" type="noConversion"/>
  </si>
  <si>
    <t>4连胜</t>
    <phoneticPr fontId="1" type="noConversion"/>
  </si>
  <si>
    <t>6连胜</t>
    <phoneticPr fontId="1" type="noConversion"/>
  </si>
  <si>
    <t>体力+5%，攻击力+5%</t>
    <phoneticPr fontId="1" type="noConversion"/>
  </si>
  <si>
    <t>体力+10%，攻击力+5%</t>
    <phoneticPr fontId="1" type="noConversion"/>
  </si>
  <si>
    <t>8连胜</t>
  </si>
  <si>
    <t>体力+10%，攻击力+10%</t>
    <phoneticPr fontId="1" type="noConversion"/>
  </si>
  <si>
    <t>钻石</t>
    <phoneticPr fontId="1" type="noConversion"/>
  </si>
  <si>
    <t>10连胜</t>
    <phoneticPr fontId="1" type="noConversion"/>
  </si>
  <si>
    <t>体力+20%，攻击力+20%</t>
    <phoneticPr fontId="1" type="noConversion"/>
  </si>
  <si>
    <t>5,6,7,10,11,12</t>
    <phoneticPr fontId="1" type="noConversion"/>
  </si>
  <si>
    <t>铜</t>
    <phoneticPr fontId="1" type="noConversion"/>
  </si>
  <si>
    <t>铜</t>
    <phoneticPr fontId="1" type="noConversion"/>
  </si>
  <si>
    <t>打完10次给了2个翅膀</t>
    <phoneticPr fontId="1" type="noConversion"/>
  </si>
  <si>
    <t>铜3星</t>
    <phoneticPr fontId="1" type="noConversion"/>
  </si>
  <si>
    <t>铜2星</t>
    <phoneticPr fontId="1" type="noConversion"/>
  </si>
  <si>
    <t>刷新</t>
    <phoneticPr fontId="1" type="noConversion"/>
  </si>
  <si>
    <t>4，5,6,7,11,12,40</t>
    <phoneticPr fontId="1" type="noConversion"/>
  </si>
  <si>
    <t>7,9,10,11,12,13,40</t>
    <phoneticPr fontId="1" type="noConversion"/>
  </si>
  <si>
    <t>956 988 1106 1125</t>
    <phoneticPr fontId="1" type="noConversion"/>
  </si>
  <si>
    <t>1018 1168 1187</t>
    <phoneticPr fontId="1" type="noConversion"/>
  </si>
  <si>
    <t>9,11,12,13,40</t>
    <phoneticPr fontId="1" type="noConversion"/>
  </si>
  <si>
    <t>1032 1064 1201 1257</t>
    <phoneticPr fontId="1" type="noConversion"/>
  </si>
  <si>
    <t>刷新具有2min cd，10钻立即刷新</t>
    <phoneticPr fontId="1" type="noConversion"/>
  </si>
  <si>
    <t>铜3星</t>
    <phoneticPr fontId="1" type="noConversion"/>
  </si>
  <si>
    <t>1.每参与一次消耗一个翅膀，30min回复1个翅膀，可通过30钻回复10点翅膀（不限制次数）</t>
    <phoneticPr fontId="1" type="noConversion"/>
  </si>
  <si>
    <t>2.打赢对手会获得胜点，打赢胜点越高的对手获得的胜点越多，输了会扣胜点（扣得比赢的多）</t>
    <phoneticPr fontId="1" type="noConversion"/>
  </si>
  <si>
    <t>3.连胜2,4,6,8,10会给buff奖励，输掉或手动刷新列表会重置或通过10钻石留下</t>
    <phoneticPr fontId="1" type="noConversion"/>
  </si>
  <si>
    <t>4.每周会按照玩家在竞技场的段位发放奖励</t>
    <phoneticPr fontId="1" type="noConversion"/>
  </si>
  <si>
    <t>5.参加竞技场会获得名誉点数用于兑换物品</t>
    <phoneticPr fontId="1" type="noConversion"/>
  </si>
  <si>
    <t>6.被攻击方建造的神秘之塔会在一定时刻帮助攻击攻击方（伤害=塔数*300（可以被护盾抵挡））</t>
    <phoneticPr fontId="1" type="noConversion"/>
  </si>
  <si>
    <t>976 1008 1126 1145</t>
    <phoneticPr fontId="1" type="noConversion"/>
  </si>
  <si>
    <t>投入产出</t>
    <phoneticPr fontId="1" type="noConversion"/>
  </si>
  <si>
    <t>/</t>
    <phoneticPr fontId="1" type="noConversion"/>
  </si>
  <si>
    <t>7.当玩家完成刷新出来的10次竞技，且都获得胜利会奖励玩家2个翅膀并且自动刷新竞技目录</t>
    <phoneticPr fontId="1" type="noConversion"/>
  </si>
  <si>
    <t>基础规则</t>
    <phoneticPr fontId="1" type="noConversion"/>
  </si>
  <si>
    <t>可以得出竞技场匹配是先通过胜点匹配的，相应的匹配在铜三可以大致看出，是匹配4-6个与自己胜点差132的对手，然后添加0-2个与自己相差100的对手，最后再来0-4个比自己厉害37或更高的对手</t>
    <phoneticPr fontId="1" type="noConversion"/>
  </si>
  <si>
    <t>然后仍需通过玩家等级匹配，匹配范围大致为-5~+5，除了最后几个胜点很高的不按照等级匹配（直接匹配40级的？）</t>
    <phoneticPr fontId="1" type="noConversion"/>
  </si>
  <si>
    <t>称谓</t>
    <phoneticPr fontId="1" type="noConversion"/>
  </si>
  <si>
    <t>胜点</t>
    <phoneticPr fontId="1" type="noConversion"/>
  </si>
  <si>
    <t>周奖励</t>
    <phoneticPr fontId="1" type="noConversion"/>
  </si>
  <si>
    <t>入门者</t>
    <phoneticPr fontId="1" type="noConversion"/>
  </si>
  <si>
    <t>挑战者_1星</t>
    <phoneticPr fontId="1" type="noConversion"/>
  </si>
  <si>
    <t>挑战者_2星</t>
  </si>
  <si>
    <t>挑战者_3星</t>
  </si>
  <si>
    <t>终结者_1星</t>
    <phoneticPr fontId="1" type="noConversion"/>
  </si>
  <si>
    <t>终结者_2星</t>
  </si>
  <si>
    <t>终结者_3星</t>
  </si>
  <si>
    <t>征服者_1星</t>
    <phoneticPr fontId="1" type="noConversion"/>
  </si>
  <si>
    <t>征服者_2星</t>
  </si>
  <si>
    <t>征服者_3星</t>
  </si>
  <si>
    <t>守护者_1星</t>
    <phoneticPr fontId="1" type="noConversion"/>
  </si>
  <si>
    <t>守护者_2星</t>
  </si>
  <si>
    <t>守护者_3星</t>
  </si>
  <si>
    <t>传奇</t>
    <phoneticPr fontId="1" type="noConversion"/>
  </si>
  <si>
    <t>0-900</t>
    <phoneticPr fontId="1" type="noConversion"/>
  </si>
  <si>
    <t>900-1000</t>
    <phoneticPr fontId="1" type="noConversion"/>
  </si>
  <si>
    <t>1000-1100</t>
    <phoneticPr fontId="1" type="noConversion"/>
  </si>
  <si>
    <t>1100-1200</t>
    <phoneticPr fontId="1" type="noConversion"/>
  </si>
  <si>
    <t>1200-1300</t>
    <phoneticPr fontId="1" type="noConversion"/>
  </si>
  <si>
    <t>排行</t>
    <phoneticPr fontId="1" type="noConversion"/>
  </si>
  <si>
    <t>1300-1400</t>
    <phoneticPr fontId="1" type="noConversion"/>
  </si>
  <si>
    <t>1400-1500</t>
    <phoneticPr fontId="1" type="noConversion"/>
  </si>
  <si>
    <t>1500-1700</t>
    <phoneticPr fontId="1" type="noConversion"/>
  </si>
  <si>
    <t>1700-2000</t>
    <phoneticPr fontId="1" type="noConversion"/>
  </si>
  <si>
    <t>2000以上</t>
    <phoneticPr fontId="1" type="noConversion"/>
  </si>
  <si>
    <t>2-30</t>
    <phoneticPr fontId="1" type="noConversion"/>
  </si>
  <si>
    <t>31-100</t>
    <phoneticPr fontId="1" type="noConversion"/>
  </si>
  <si>
    <t>101-300</t>
    <phoneticPr fontId="1" type="noConversion"/>
  </si>
  <si>
    <t>301-1000</t>
    <phoneticPr fontId="1" type="noConversion"/>
  </si>
  <si>
    <t>1001-3000</t>
    <phoneticPr fontId="1" type="noConversion"/>
  </si>
  <si>
    <t>3001-10000</t>
    <phoneticPr fontId="1" type="noConversion"/>
  </si>
  <si>
    <t>钻石</t>
    <phoneticPr fontId="1" type="noConversion"/>
  </si>
  <si>
    <t>怪物</t>
    <phoneticPr fontId="1" type="noConversion"/>
  </si>
  <si>
    <t>4星光蛮王</t>
    <phoneticPr fontId="1" type="noConversion"/>
  </si>
  <si>
    <t>3星光最高元素</t>
    <phoneticPr fontId="1" type="noConversion"/>
  </si>
  <si>
    <t>3星光最高元素</t>
    <phoneticPr fontId="1" type="noConversion"/>
  </si>
  <si>
    <t>2星光霍尔</t>
    <phoneticPr fontId="1" type="noConversion"/>
  </si>
  <si>
    <t>2星光霍尔</t>
    <phoneticPr fontId="1" type="noConversion"/>
  </si>
  <si>
    <t>2星光霍尔</t>
    <phoneticPr fontId="1" type="noConversion"/>
  </si>
  <si>
    <t>进入竞技场方式</t>
    <phoneticPr fontId="1" type="noConversion"/>
  </si>
  <si>
    <t>1.家园进入</t>
    <phoneticPr fontId="1" type="noConversion"/>
  </si>
  <si>
    <t>2.副本选择界面进入</t>
    <phoneticPr fontId="1" type="noConversion"/>
  </si>
  <si>
    <t>3.点击家园主城，可以布置守家阵容与查看战斗记录（查看战斗记录时即可进入竞技场）</t>
    <phoneticPr fontId="1" type="noConversion"/>
  </si>
  <si>
    <t>可以布置守家阵容：显示出了leader站位，领袖技能与神秘之塔的buff</t>
    <phoneticPr fontId="1" type="noConversion"/>
  </si>
  <si>
    <t>进入竞技场界面</t>
    <phoneticPr fontId="1" type="noConversion"/>
  </si>
  <si>
    <t>刷新连胜buff会消失，可以用10钻持续</t>
    <phoneticPr fontId="1" type="noConversion"/>
  </si>
  <si>
    <t>总体显示</t>
    <phoneticPr fontId="1" type="noConversion"/>
  </si>
  <si>
    <t>玩家等级，玩家名称，目前段位</t>
    <phoneticPr fontId="1" type="noConversion"/>
  </si>
  <si>
    <t>胜点数量</t>
    <phoneticPr fontId="1" type="noConversion"/>
  </si>
  <si>
    <t>全服排名</t>
    <phoneticPr fontId="1" type="noConversion"/>
  </si>
  <si>
    <t>目前连胜buff标识</t>
    <phoneticPr fontId="1" type="noConversion"/>
  </si>
  <si>
    <t>玩家点击连胜buff标识会弹出buff说明：提示玩家buff附加的属性与持续时间以及下一个buff获得的时机（只会在木有连胜和连胜单次的时候显示）</t>
    <phoneticPr fontId="1" type="noConversion"/>
  </si>
  <si>
    <t>刷新列表按钮</t>
    <phoneticPr fontId="1" type="noConversion"/>
  </si>
  <si>
    <t>玩家点击刷新列表会重新分配10个玩家供玩家挑战</t>
    <phoneticPr fontId="1" type="noConversion"/>
  </si>
  <si>
    <t>特殊逻辑</t>
    <phoneticPr fontId="1" type="noConversion"/>
  </si>
  <si>
    <t>1.CD=2min，当在cd内点击时弹出：</t>
    <phoneticPr fontId="1" type="noConversion"/>
  </si>
  <si>
    <t>2.当玩家拥有连胜buff，并没有挑战完全部10个刷出的对手，点击刷新则提示</t>
    <phoneticPr fontId="1" type="noConversion"/>
  </si>
  <si>
    <t>3.当玩家拥有连胜buff，挑战完全部10个刷出的对手会自动刷新挑战列表且保留连胜buff</t>
    <phoneticPr fontId="1" type="noConversion"/>
  </si>
  <si>
    <t>提示给玩家各级别名誉获得量</t>
    <phoneticPr fontId="1" type="noConversion"/>
  </si>
  <si>
    <t>头像</t>
    <phoneticPr fontId="1" type="noConversion"/>
  </si>
  <si>
    <t>玩家等级，名称</t>
    <phoneticPr fontId="1" type="noConversion"/>
  </si>
  <si>
    <t>胜点</t>
    <phoneticPr fontId="1" type="noConversion"/>
  </si>
  <si>
    <t>胜点</t>
    <phoneticPr fontId="1" type="noConversion"/>
  </si>
  <si>
    <t>本方胜点</t>
    <phoneticPr fontId="1" type="noConversion"/>
  </si>
  <si>
    <t>敌方胜点</t>
    <phoneticPr fontId="1" type="noConversion"/>
  </si>
  <si>
    <t>名誉点</t>
    <phoneticPr fontId="1" type="noConversion"/>
  </si>
  <si>
    <t>战胜后获得名誉点</t>
    <phoneticPr fontId="1" type="noConversion"/>
  </si>
  <si>
    <t>挑战消耗</t>
    <phoneticPr fontId="1" type="noConversion"/>
  </si>
  <si>
    <t>对战分页：进入时会通过玩家胜点与等级匹配10名玩家供玩家挑战（具体匹配逻辑 详见pvp记录分页（只是猜测））</t>
    <phoneticPr fontId="1" type="noConversion"/>
  </si>
  <si>
    <t>挑战列表玩家信息(响应范围：战斗按钮)</t>
    <phoneticPr fontId="1" type="noConversion"/>
  </si>
  <si>
    <t>NPC分页：显示目前可挑战的NPC</t>
    <phoneticPr fontId="1" type="noConversion"/>
  </si>
  <si>
    <t>npc头像</t>
    <phoneticPr fontId="1" type="noConversion"/>
  </si>
  <si>
    <t>npc等级，名称</t>
    <phoneticPr fontId="1" type="noConversion"/>
  </si>
  <si>
    <t>战胜后必获得奖励</t>
    <phoneticPr fontId="1" type="noConversion"/>
  </si>
  <si>
    <t>挑战npc列表(响应范围：整个列表)</t>
    <phoneticPr fontId="1" type="noConversion"/>
  </si>
  <si>
    <t>npc等级会根据玩家的等级而提高（npc的宠物也会作出相应提高（具体未测试））</t>
    <phoneticPr fontId="1" type="noConversion"/>
  </si>
  <si>
    <t>特殊逻辑</t>
    <phoneticPr fontId="1" type="noConversion"/>
  </si>
  <si>
    <t>每个npc的可挑战cd时间也不同（具体未测试）</t>
    <phoneticPr fontId="1" type="noConversion"/>
  </si>
  <si>
    <t>战斗记录分页：只会统计其他玩家攻击自己的战斗信息</t>
    <phoneticPr fontId="1" type="noConversion"/>
  </si>
  <si>
    <t>目前可挑战的npc个数会直接显示在分页右上角</t>
    <phoneticPr fontId="1" type="noConversion"/>
  </si>
  <si>
    <t>防守记录列表(响应范围：整个列表)</t>
    <phoneticPr fontId="1" type="noConversion"/>
  </si>
  <si>
    <t>防守结果（时间）</t>
    <phoneticPr fontId="1" type="noConversion"/>
  </si>
  <si>
    <t>复仇消耗</t>
    <phoneticPr fontId="1" type="noConversion"/>
  </si>
  <si>
    <t>npc名称</t>
    <phoneticPr fontId="1" type="noConversion"/>
  </si>
  <si>
    <t>cd</t>
    <phoneticPr fontId="1" type="noConversion"/>
  </si>
  <si>
    <t>格力迪</t>
    <phoneticPr fontId="1" type="noConversion"/>
  </si>
  <si>
    <t>12h</t>
    <phoneticPr fontId="1" type="noConversion"/>
  </si>
  <si>
    <t>拉扎克</t>
    <phoneticPr fontId="1" type="noConversion"/>
  </si>
  <si>
    <t>15h</t>
    <phoneticPr fontId="1" type="noConversion"/>
  </si>
  <si>
    <t>泰依翰</t>
    <phoneticPr fontId="1" type="noConversion"/>
  </si>
  <si>
    <t>24h</t>
    <phoneticPr fontId="1" type="noConversion"/>
  </si>
  <si>
    <t>夏依</t>
    <phoneticPr fontId="1" type="noConversion"/>
  </si>
  <si>
    <t>32h</t>
    <phoneticPr fontId="1" type="noConversion"/>
  </si>
  <si>
    <t>菲奥纳</t>
    <phoneticPr fontId="1" type="noConversion"/>
  </si>
  <si>
    <t>18h</t>
    <phoneticPr fontId="1" type="noConversion"/>
  </si>
  <si>
    <t>博尔塔</t>
    <phoneticPr fontId="1" type="noConversion"/>
  </si>
  <si>
    <t>16h</t>
    <phoneticPr fontId="1" type="noConversion"/>
  </si>
  <si>
    <t>可挑战</t>
    <phoneticPr fontId="1" type="noConversion"/>
  </si>
  <si>
    <t>挑战后</t>
    <phoneticPr fontId="1" type="noConversion"/>
  </si>
  <si>
    <t>挑战后</t>
    <phoneticPr fontId="1" type="noConversion"/>
  </si>
  <si>
    <t>不可挑战</t>
    <phoneticPr fontId="1" type="noConversion"/>
  </si>
  <si>
    <t>点击挑战后npc，弹出</t>
    <phoneticPr fontId="1" type="noConversion"/>
  </si>
  <si>
    <t>点击不可挑战npc，弹出</t>
    <phoneticPr fontId="1" type="noConversion"/>
  </si>
  <si>
    <t>世界排名分页：显示出本服务器排名前100的玩家</t>
    <phoneticPr fontId="1" type="noConversion"/>
  </si>
  <si>
    <t>世界排名列表(响应范围：整个列表)</t>
    <phoneticPr fontId="1" type="noConversion"/>
  </si>
  <si>
    <t>排名</t>
    <phoneticPr fontId="1" type="noConversion"/>
  </si>
  <si>
    <t>点击则弹出访问提示</t>
    <phoneticPr fontId="1" type="noConversion"/>
  </si>
  <si>
    <t>每周奖励分页：提示出玩家在不同分段每周奖励结算时的不同奖励，同时提示出玩家目前所在的分段</t>
    <phoneticPr fontId="1" type="noConversion"/>
  </si>
  <si>
    <t>不论是防守失败或成功均可复仇，点击直接进入阵容调整界面</t>
    <phoneticPr fontId="1" type="noConversion"/>
  </si>
  <si>
    <t>pvp特殊的结算界面</t>
    <phoneticPr fontId="1" type="noConversion"/>
  </si>
  <si>
    <t>在普通的对局结算结束后，弹出pvp胜点名誉结算界面</t>
    <phoneticPr fontId="1" type="noConversion"/>
  </si>
  <si>
    <t>提示出对战双方的胜点改变与玩家名誉的增长</t>
    <phoneticPr fontId="1" type="noConversion"/>
  </si>
  <si>
    <t>名誉增长规则：</t>
    <phoneticPr fontId="1" type="noConversion"/>
  </si>
  <si>
    <t>成功则+玩家所在分段对应的名誉点</t>
    <phoneticPr fontId="1" type="noConversion"/>
  </si>
  <si>
    <t>根据攻击方与被攻击方的胜点数，调整胜利或失败获得或损失的胜点数</t>
    <phoneticPr fontId="1" type="noConversion"/>
  </si>
  <si>
    <t>失败则+1</t>
    <phoneticPr fontId="1" type="noConversion"/>
  </si>
  <si>
    <t>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</si>
</sst>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5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>
      <alignment vertical="center"/>
    </xf>
    <xf numFmtId="3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png"/><Relationship Id="rId28" Type="http://schemas.openxmlformats.org/officeDocument/2006/relationships/image" Target="../media/image28.jpe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354</xdr:row>
      <xdr:rowOff>22860</xdr:rowOff>
    </xdr:from>
    <xdr:to>
      <xdr:col>7</xdr:col>
      <xdr:colOff>91440</xdr:colOff>
      <xdr:row>357</xdr:row>
      <xdr:rowOff>190500</xdr:rowOff>
    </xdr:to>
    <xdr:grpSp>
      <xdr:nvGrpSpPr>
        <xdr:cNvPr id="4" name="组合 3"/>
        <xdr:cNvGrpSpPr/>
      </xdr:nvGrpSpPr>
      <xdr:grpSpPr>
        <a:xfrm>
          <a:off x="3185160" y="74203560"/>
          <a:ext cx="1640205" cy="796290"/>
          <a:chOff x="2979420" y="2186940"/>
          <a:chExt cx="1440180" cy="762000"/>
        </a:xfrm>
      </xdr:grpSpPr>
      <xdr:sp macro="" textlink="">
        <xdr:nvSpPr>
          <xdr:cNvPr id="2" name="圆角矩形 1"/>
          <xdr:cNvSpPr/>
        </xdr:nvSpPr>
        <xdr:spPr>
          <a:xfrm>
            <a:off x="2979420" y="2186940"/>
            <a:ext cx="1440180" cy="762000"/>
          </a:xfrm>
          <a:prstGeom prst="roundRect">
            <a:avLst/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" name="文本框 2"/>
          <xdr:cNvSpPr txBox="1"/>
        </xdr:nvSpPr>
        <xdr:spPr>
          <a:xfrm>
            <a:off x="3360420" y="2392680"/>
            <a:ext cx="723275" cy="4003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400">
                <a:latin typeface="微软雅黑" panose="020B0503020204020204" pitchFamily="34" charset="-122"/>
                <a:ea typeface="微软雅黑" panose="020B0503020204020204" pitchFamily="34" charset="-122"/>
              </a:rPr>
              <a:t>竞技场</a:t>
            </a:r>
          </a:p>
        </xdr:txBody>
      </xdr:sp>
    </xdr:grpSp>
    <xdr:clientData/>
  </xdr:twoCellAnchor>
  <xdr:twoCellAnchor>
    <xdr:from>
      <xdr:col>0</xdr:col>
      <xdr:colOff>388620</xdr:colOff>
      <xdr:row>354</xdr:row>
      <xdr:rowOff>175260</xdr:rowOff>
    </xdr:from>
    <xdr:to>
      <xdr:col>2</xdr:col>
      <xdr:colOff>83820</xdr:colOff>
      <xdr:row>357</xdr:row>
      <xdr:rowOff>45720</xdr:rowOff>
    </xdr:to>
    <xdr:grpSp>
      <xdr:nvGrpSpPr>
        <xdr:cNvPr id="49" name="组合 48"/>
        <xdr:cNvGrpSpPr/>
      </xdr:nvGrpSpPr>
      <xdr:grpSpPr>
        <a:xfrm>
          <a:off x="388620" y="74355960"/>
          <a:ext cx="1047750" cy="499110"/>
          <a:chOff x="693420" y="3558540"/>
          <a:chExt cx="914400" cy="464820"/>
        </a:xfrm>
      </xdr:grpSpPr>
      <xdr:sp macro="" textlink="">
        <xdr:nvSpPr>
          <xdr:cNvPr id="5" name="圆角矩形 4"/>
          <xdr:cNvSpPr/>
        </xdr:nvSpPr>
        <xdr:spPr>
          <a:xfrm>
            <a:off x="693420" y="3558540"/>
            <a:ext cx="914400" cy="464820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文本框 5"/>
          <xdr:cNvSpPr txBox="1"/>
        </xdr:nvSpPr>
        <xdr:spPr>
          <a:xfrm>
            <a:off x="883920" y="3573780"/>
            <a:ext cx="723275" cy="4003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400">
                <a:latin typeface="微软雅黑" panose="020B0503020204020204" pitchFamily="34" charset="-122"/>
                <a:ea typeface="微软雅黑" panose="020B0503020204020204" pitchFamily="34" charset="-122"/>
              </a:rPr>
              <a:t>翅膀</a:t>
            </a:r>
          </a:p>
        </xdr:txBody>
      </xdr:sp>
    </xdr:grpSp>
    <xdr:clientData/>
  </xdr:twoCellAnchor>
  <xdr:twoCellAnchor>
    <xdr:from>
      <xdr:col>2</xdr:col>
      <xdr:colOff>83820</xdr:colOff>
      <xdr:row>356</xdr:row>
      <xdr:rowOff>7620</xdr:rowOff>
    </xdr:from>
    <xdr:to>
      <xdr:col>4</xdr:col>
      <xdr:colOff>480060</xdr:colOff>
      <xdr:row>356</xdr:row>
      <xdr:rowOff>11430</xdr:rowOff>
    </xdr:to>
    <xdr:cxnSp macro="">
      <xdr:nvCxnSpPr>
        <xdr:cNvPr id="8" name="肘形连接符 7"/>
        <xdr:cNvCxnSpPr>
          <a:stCxn id="5" idx="3"/>
          <a:endCxn id="2" idx="1"/>
        </xdr:cNvCxnSpPr>
      </xdr:nvCxnSpPr>
      <xdr:spPr>
        <a:xfrm flipV="1">
          <a:off x="1303020" y="3970020"/>
          <a:ext cx="1615440" cy="381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236220</xdr:colOff>
      <xdr:row>350</xdr:row>
      <xdr:rowOff>45720</xdr:rowOff>
    </xdr:from>
    <xdr:to>
      <xdr:col>2</xdr:col>
      <xdr:colOff>388620</xdr:colOff>
      <xdr:row>354</xdr:row>
      <xdr:rowOff>175260</xdr:rowOff>
    </xdr:to>
    <xdr:cxnSp macro="">
      <xdr:nvCxnSpPr>
        <xdr:cNvPr id="10" name="直接箭头连接符 9"/>
        <xdr:cNvCxnSpPr>
          <a:stCxn id="12" idx="2"/>
          <a:endCxn id="5" idx="0"/>
        </xdr:cNvCxnSpPr>
      </xdr:nvCxnSpPr>
      <xdr:spPr>
        <a:xfrm flipH="1">
          <a:off x="845820" y="2819400"/>
          <a:ext cx="762000" cy="922020"/>
        </a:xfrm>
        <a:prstGeom prst="straightConnector1">
          <a:avLst/>
        </a:prstGeom>
        <a:ln>
          <a:prstDash val="lgDash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541020</xdr:colOff>
      <xdr:row>347</xdr:row>
      <xdr:rowOff>175260</xdr:rowOff>
    </xdr:from>
    <xdr:to>
      <xdr:col>3</xdr:col>
      <xdr:colOff>236220</xdr:colOff>
      <xdr:row>350</xdr:row>
      <xdr:rowOff>45720</xdr:rowOff>
    </xdr:to>
    <xdr:grpSp>
      <xdr:nvGrpSpPr>
        <xdr:cNvPr id="50" name="组合 49"/>
        <xdr:cNvGrpSpPr/>
      </xdr:nvGrpSpPr>
      <xdr:grpSpPr>
        <a:xfrm>
          <a:off x="1217295" y="72889110"/>
          <a:ext cx="1047750" cy="499110"/>
          <a:chOff x="1150620" y="2354580"/>
          <a:chExt cx="914400" cy="464820"/>
        </a:xfrm>
      </xdr:grpSpPr>
      <xdr:sp macro="" textlink="">
        <xdr:nvSpPr>
          <xdr:cNvPr id="12" name="圆角矩形 11"/>
          <xdr:cNvSpPr/>
        </xdr:nvSpPr>
        <xdr:spPr>
          <a:xfrm>
            <a:off x="1150620" y="2354580"/>
            <a:ext cx="914400" cy="464820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" name="文本框 13"/>
          <xdr:cNvSpPr txBox="1"/>
        </xdr:nvSpPr>
        <xdr:spPr>
          <a:xfrm>
            <a:off x="1226820" y="2377440"/>
            <a:ext cx="723275" cy="4003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400">
                <a:latin typeface="微软雅黑" panose="020B0503020204020204" pitchFamily="34" charset="-122"/>
                <a:ea typeface="微软雅黑" panose="020B0503020204020204" pitchFamily="34" charset="-122"/>
              </a:rPr>
              <a:t>钻石</a:t>
            </a:r>
          </a:p>
        </xdr:txBody>
      </xdr:sp>
    </xdr:grpSp>
    <xdr:clientData/>
  </xdr:twoCellAnchor>
  <xdr:twoCellAnchor>
    <xdr:from>
      <xdr:col>11</xdr:col>
      <xdr:colOff>297180</xdr:colOff>
      <xdr:row>347</xdr:row>
      <xdr:rowOff>30480</xdr:rowOff>
    </xdr:from>
    <xdr:to>
      <xdr:col>13</xdr:col>
      <xdr:colOff>518160</xdr:colOff>
      <xdr:row>351</xdr:row>
      <xdr:rowOff>0</xdr:rowOff>
    </xdr:to>
    <xdr:grpSp>
      <xdr:nvGrpSpPr>
        <xdr:cNvPr id="18" name="组合 17"/>
        <xdr:cNvGrpSpPr/>
      </xdr:nvGrpSpPr>
      <xdr:grpSpPr>
        <a:xfrm>
          <a:off x="7736205" y="72744330"/>
          <a:ext cx="1573530" cy="807720"/>
          <a:chOff x="2979420" y="2186940"/>
          <a:chExt cx="1440180" cy="762000"/>
        </a:xfrm>
      </xdr:grpSpPr>
      <xdr:sp macro="" textlink="">
        <xdr:nvSpPr>
          <xdr:cNvPr id="19" name="圆角矩形 18"/>
          <xdr:cNvSpPr/>
        </xdr:nvSpPr>
        <xdr:spPr>
          <a:xfrm>
            <a:off x="2979420" y="2186940"/>
            <a:ext cx="1440180" cy="762000"/>
          </a:xfrm>
          <a:prstGeom prst="round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0" name="文本框 19"/>
          <xdr:cNvSpPr txBox="1"/>
        </xdr:nvSpPr>
        <xdr:spPr>
          <a:xfrm>
            <a:off x="3360420" y="2392680"/>
            <a:ext cx="723275" cy="4003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400">
                <a:latin typeface="微软雅黑" panose="020B0503020204020204" pitchFamily="34" charset="-122"/>
                <a:ea typeface="微软雅黑" panose="020B0503020204020204" pitchFamily="34" charset="-122"/>
              </a:rPr>
              <a:t>周奖励</a:t>
            </a:r>
          </a:p>
        </xdr:txBody>
      </xdr:sp>
    </xdr:grpSp>
    <xdr:clientData/>
  </xdr:twoCellAnchor>
  <xdr:twoCellAnchor>
    <xdr:from>
      <xdr:col>11</xdr:col>
      <xdr:colOff>281940</xdr:colOff>
      <xdr:row>354</xdr:row>
      <xdr:rowOff>15240</xdr:rowOff>
    </xdr:from>
    <xdr:to>
      <xdr:col>13</xdr:col>
      <xdr:colOff>502920</xdr:colOff>
      <xdr:row>357</xdr:row>
      <xdr:rowOff>182880</xdr:rowOff>
    </xdr:to>
    <xdr:grpSp>
      <xdr:nvGrpSpPr>
        <xdr:cNvPr id="21" name="组合 20"/>
        <xdr:cNvGrpSpPr/>
      </xdr:nvGrpSpPr>
      <xdr:grpSpPr>
        <a:xfrm>
          <a:off x="7720965" y="74195940"/>
          <a:ext cx="1573530" cy="796290"/>
          <a:chOff x="2979420" y="2186940"/>
          <a:chExt cx="1440180" cy="762000"/>
        </a:xfrm>
      </xdr:grpSpPr>
      <xdr:sp macro="" textlink="">
        <xdr:nvSpPr>
          <xdr:cNvPr id="22" name="圆角矩形 21"/>
          <xdr:cNvSpPr/>
        </xdr:nvSpPr>
        <xdr:spPr>
          <a:xfrm>
            <a:off x="2979420" y="2186940"/>
            <a:ext cx="1440180" cy="762000"/>
          </a:xfrm>
          <a:prstGeom prst="round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3" name="文本框 22"/>
          <xdr:cNvSpPr txBox="1"/>
        </xdr:nvSpPr>
        <xdr:spPr>
          <a:xfrm>
            <a:off x="3360420" y="2392680"/>
            <a:ext cx="723275" cy="400366"/>
          </a:xfrm>
          <a:prstGeom prst="rect">
            <a:avLst/>
          </a:prstGeom>
          <a:ln>
            <a:noFill/>
          </a:ln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400">
                <a:latin typeface="微软雅黑" panose="020B0503020204020204" pitchFamily="34" charset="-122"/>
                <a:ea typeface="微软雅黑" panose="020B0503020204020204" pitchFamily="34" charset="-122"/>
              </a:rPr>
              <a:t>荣誉点</a:t>
            </a:r>
          </a:p>
        </xdr:txBody>
      </xdr:sp>
    </xdr:grpSp>
    <xdr:clientData/>
  </xdr:twoCellAnchor>
  <xdr:twoCellAnchor>
    <xdr:from>
      <xdr:col>7</xdr:col>
      <xdr:colOff>91440</xdr:colOff>
      <xdr:row>356</xdr:row>
      <xdr:rowOff>0</xdr:rowOff>
    </xdr:from>
    <xdr:to>
      <xdr:col>11</xdr:col>
      <xdr:colOff>281940</xdr:colOff>
      <xdr:row>356</xdr:row>
      <xdr:rowOff>7620</xdr:rowOff>
    </xdr:to>
    <xdr:cxnSp macro="">
      <xdr:nvCxnSpPr>
        <xdr:cNvPr id="24" name="肘形连接符 23"/>
        <xdr:cNvCxnSpPr>
          <a:stCxn id="2" idx="3"/>
          <a:endCxn id="22" idx="1"/>
        </xdr:cNvCxnSpPr>
      </xdr:nvCxnSpPr>
      <xdr:spPr>
        <a:xfrm flipV="1">
          <a:off x="4358640" y="3962400"/>
          <a:ext cx="2628900" cy="762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349</xdr:row>
      <xdr:rowOff>15240</xdr:rowOff>
    </xdr:from>
    <xdr:to>
      <xdr:col>11</xdr:col>
      <xdr:colOff>297180</xdr:colOff>
      <xdr:row>356</xdr:row>
      <xdr:rowOff>7620</xdr:rowOff>
    </xdr:to>
    <xdr:cxnSp macro="">
      <xdr:nvCxnSpPr>
        <xdr:cNvPr id="27" name="肘形连接符 26"/>
        <xdr:cNvCxnSpPr>
          <a:stCxn id="2" idx="3"/>
          <a:endCxn id="19" idx="1"/>
        </xdr:cNvCxnSpPr>
      </xdr:nvCxnSpPr>
      <xdr:spPr>
        <a:xfrm flipV="1">
          <a:off x="4358640" y="2590800"/>
          <a:ext cx="2644140" cy="137922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349</xdr:row>
      <xdr:rowOff>15240</xdr:rowOff>
    </xdr:from>
    <xdr:to>
      <xdr:col>13</xdr:col>
      <xdr:colOff>518160</xdr:colOff>
      <xdr:row>364</xdr:row>
      <xdr:rowOff>68580</xdr:rowOff>
    </xdr:to>
    <xdr:cxnSp macro="">
      <xdr:nvCxnSpPr>
        <xdr:cNvPr id="30" name="直接箭头连接符 29"/>
        <xdr:cNvCxnSpPr>
          <a:stCxn id="19" idx="3"/>
          <a:endCxn id="46" idx="2"/>
        </xdr:cNvCxnSpPr>
      </xdr:nvCxnSpPr>
      <xdr:spPr>
        <a:xfrm flipH="1">
          <a:off x="1676400" y="2590800"/>
          <a:ext cx="6766560" cy="3025140"/>
        </a:xfrm>
        <a:prstGeom prst="bentConnector4">
          <a:avLst>
            <a:gd name="adj1" fmla="val -3378"/>
            <a:gd name="adj2" fmla="val 107557"/>
          </a:avLst>
        </a:prstGeom>
        <a:ln>
          <a:prstDash val="lgDash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357</xdr:row>
      <xdr:rowOff>182880</xdr:rowOff>
    </xdr:from>
    <xdr:to>
      <xdr:col>12</xdr:col>
      <xdr:colOff>392430</xdr:colOff>
      <xdr:row>364</xdr:row>
      <xdr:rowOff>68580</xdr:rowOff>
    </xdr:to>
    <xdr:cxnSp macro="">
      <xdr:nvCxnSpPr>
        <xdr:cNvPr id="44" name="直接箭头连接符 29"/>
        <xdr:cNvCxnSpPr>
          <a:stCxn id="22" idx="2"/>
          <a:endCxn id="46" idx="2"/>
        </xdr:cNvCxnSpPr>
      </xdr:nvCxnSpPr>
      <xdr:spPr>
        <a:xfrm rot="5400000">
          <a:off x="4055745" y="1964055"/>
          <a:ext cx="1272540" cy="6031230"/>
        </a:xfrm>
        <a:prstGeom prst="bentConnector3">
          <a:avLst>
            <a:gd name="adj1" fmla="val 117964"/>
          </a:avLst>
        </a:prstGeom>
        <a:ln>
          <a:prstDash val="lgDash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362</xdr:row>
      <xdr:rowOff>0</xdr:rowOff>
    </xdr:from>
    <xdr:to>
      <xdr:col>3</xdr:col>
      <xdr:colOff>304800</xdr:colOff>
      <xdr:row>364</xdr:row>
      <xdr:rowOff>68580</xdr:rowOff>
    </xdr:to>
    <xdr:grpSp>
      <xdr:nvGrpSpPr>
        <xdr:cNvPr id="48" name="组合 47"/>
        <xdr:cNvGrpSpPr/>
      </xdr:nvGrpSpPr>
      <xdr:grpSpPr>
        <a:xfrm>
          <a:off x="1352550" y="75857100"/>
          <a:ext cx="981075" cy="487680"/>
          <a:chOff x="1219200" y="5151120"/>
          <a:chExt cx="914400" cy="464820"/>
        </a:xfrm>
      </xdr:grpSpPr>
      <xdr:sp macro="" textlink="">
        <xdr:nvSpPr>
          <xdr:cNvPr id="46" name="圆角矩形 45"/>
          <xdr:cNvSpPr/>
        </xdr:nvSpPr>
        <xdr:spPr>
          <a:xfrm>
            <a:off x="1219200" y="5151120"/>
            <a:ext cx="914400" cy="464820"/>
          </a:xfrm>
          <a:prstGeom prst="round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7" name="文本框 46"/>
          <xdr:cNvSpPr txBox="1"/>
        </xdr:nvSpPr>
        <xdr:spPr>
          <a:xfrm>
            <a:off x="1249680" y="5204460"/>
            <a:ext cx="838200" cy="4003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400">
                <a:latin typeface="微软雅黑" panose="020B0503020204020204" pitchFamily="34" charset="-122"/>
                <a:ea typeface="微软雅黑" panose="020B0503020204020204" pitchFamily="34" charset="-122"/>
              </a:rPr>
              <a:t>玩家实力</a:t>
            </a:r>
          </a:p>
        </xdr:txBody>
      </xdr:sp>
    </xdr:grpSp>
    <xdr:clientData/>
  </xdr:twoCellAnchor>
  <xdr:twoCellAnchor>
    <xdr:from>
      <xdr:col>3</xdr:col>
      <xdr:colOff>304800</xdr:colOff>
      <xdr:row>357</xdr:row>
      <xdr:rowOff>190500</xdr:rowOff>
    </xdr:from>
    <xdr:to>
      <xdr:col>5</xdr:col>
      <xdr:colOff>590550</xdr:colOff>
      <xdr:row>363</xdr:row>
      <xdr:rowOff>34290</xdr:rowOff>
    </xdr:to>
    <xdr:cxnSp macro="">
      <xdr:nvCxnSpPr>
        <xdr:cNvPr id="51" name="肘形连接符 50"/>
        <xdr:cNvCxnSpPr>
          <a:stCxn id="2" idx="2"/>
          <a:endCxn id="46" idx="3"/>
        </xdr:cNvCxnSpPr>
      </xdr:nvCxnSpPr>
      <xdr:spPr>
        <a:xfrm rot="5400000">
          <a:off x="2369820" y="4114800"/>
          <a:ext cx="1032510" cy="15049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388620</xdr:colOff>
      <xdr:row>361</xdr:row>
      <xdr:rowOff>7620</xdr:rowOff>
    </xdr:from>
    <xdr:to>
      <xdr:col>5</xdr:col>
      <xdr:colOff>403860</xdr:colOff>
      <xdr:row>363</xdr:row>
      <xdr:rowOff>11746</xdr:rowOff>
    </xdr:to>
    <xdr:sp macro="" textlink="">
      <xdr:nvSpPr>
        <xdr:cNvPr id="59" name="文本框 58"/>
        <xdr:cNvSpPr txBox="1"/>
      </xdr:nvSpPr>
      <xdr:spPr>
        <a:xfrm>
          <a:off x="2827020" y="4960620"/>
          <a:ext cx="624840" cy="4003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1400">
              <a:latin typeface="微软雅黑" panose="020B0503020204020204" pitchFamily="34" charset="-122"/>
              <a:ea typeface="微软雅黑" panose="020B0503020204020204" pitchFamily="34" charset="-122"/>
            </a:rPr>
            <a:t>验证</a:t>
          </a:r>
        </a:p>
      </xdr:txBody>
    </xdr:sp>
    <xdr:clientData/>
  </xdr:twoCellAnchor>
  <xdr:twoCellAnchor>
    <xdr:from>
      <xdr:col>10</xdr:col>
      <xdr:colOff>320040</xdr:colOff>
      <xdr:row>363</xdr:row>
      <xdr:rowOff>22860</xdr:rowOff>
    </xdr:from>
    <xdr:to>
      <xdr:col>11</xdr:col>
      <xdr:colOff>335280</xdr:colOff>
      <xdr:row>365</xdr:row>
      <xdr:rowOff>26986</xdr:rowOff>
    </xdr:to>
    <xdr:sp macro="" textlink="">
      <xdr:nvSpPr>
        <xdr:cNvPr id="61" name="文本框 60"/>
        <xdr:cNvSpPr txBox="1"/>
      </xdr:nvSpPr>
      <xdr:spPr>
        <a:xfrm>
          <a:off x="6416040" y="5372100"/>
          <a:ext cx="624840" cy="4003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endParaRPr lang="zh-CN" altLang="en-US" sz="14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360045</xdr:colOff>
      <xdr:row>356</xdr:row>
      <xdr:rowOff>144780</xdr:rowOff>
    </xdr:from>
    <xdr:to>
      <xdr:col>15</xdr:col>
      <xdr:colOff>375285</xdr:colOff>
      <xdr:row>358</xdr:row>
      <xdr:rowOff>148906</xdr:rowOff>
    </xdr:to>
    <xdr:sp macro="" textlink="">
      <xdr:nvSpPr>
        <xdr:cNvPr id="62" name="文本框 61"/>
        <xdr:cNvSpPr txBox="1"/>
      </xdr:nvSpPr>
      <xdr:spPr>
        <a:xfrm>
          <a:off x="9827895" y="74744580"/>
          <a:ext cx="691515" cy="4232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endParaRPr lang="zh-CN" altLang="en-US" sz="14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236220</xdr:colOff>
      <xdr:row>349</xdr:row>
      <xdr:rowOff>11430</xdr:rowOff>
    </xdr:from>
    <xdr:to>
      <xdr:col>5</xdr:col>
      <xdr:colOff>464820</xdr:colOff>
      <xdr:row>353</xdr:row>
      <xdr:rowOff>160020</xdr:rowOff>
    </xdr:to>
    <xdr:cxnSp macro="">
      <xdr:nvCxnSpPr>
        <xdr:cNvPr id="67" name="直接箭头连接符 66"/>
        <xdr:cNvCxnSpPr>
          <a:stCxn id="12" idx="3"/>
        </xdr:cNvCxnSpPr>
      </xdr:nvCxnSpPr>
      <xdr:spPr>
        <a:xfrm>
          <a:off x="2065020" y="2586990"/>
          <a:ext cx="1447800" cy="941070"/>
        </a:xfrm>
        <a:prstGeom prst="straightConnector1">
          <a:avLst/>
        </a:prstGeom>
        <a:ln>
          <a:prstDash val="lgDash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388620</xdr:colOff>
      <xdr:row>349</xdr:row>
      <xdr:rowOff>76200</xdr:rowOff>
    </xdr:from>
    <xdr:to>
      <xdr:col>5</xdr:col>
      <xdr:colOff>403860</xdr:colOff>
      <xdr:row>351</xdr:row>
      <xdr:rowOff>80326</xdr:rowOff>
    </xdr:to>
    <xdr:sp macro="" textlink="">
      <xdr:nvSpPr>
        <xdr:cNvPr id="70" name="文本框 69"/>
        <xdr:cNvSpPr txBox="1"/>
      </xdr:nvSpPr>
      <xdr:spPr>
        <a:xfrm>
          <a:off x="2827020" y="2651760"/>
          <a:ext cx="624840" cy="4003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endParaRPr lang="zh-CN" altLang="en-US" sz="14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518160</xdr:colOff>
      <xdr:row>359</xdr:row>
      <xdr:rowOff>53340</xdr:rowOff>
    </xdr:from>
    <xdr:to>
      <xdr:col>12</xdr:col>
      <xdr:colOff>152400</xdr:colOff>
      <xdr:row>363</xdr:row>
      <xdr:rowOff>22860</xdr:rowOff>
    </xdr:to>
    <xdr:grpSp>
      <xdr:nvGrpSpPr>
        <xdr:cNvPr id="71" name="组合 70"/>
        <xdr:cNvGrpSpPr/>
      </xdr:nvGrpSpPr>
      <xdr:grpSpPr>
        <a:xfrm>
          <a:off x="5928360" y="75281790"/>
          <a:ext cx="2339340" cy="807720"/>
          <a:chOff x="2903220" y="2186940"/>
          <a:chExt cx="2072640" cy="762000"/>
        </a:xfrm>
      </xdr:grpSpPr>
      <xdr:sp macro="" textlink="">
        <xdr:nvSpPr>
          <xdr:cNvPr id="72" name="圆角矩形 71"/>
          <xdr:cNvSpPr/>
        </xdr:nvSpPr>
        <xdr:spPr>
          <a:xfrm>
            <a:off x="2979420" y="2186940"/>
            <a:ext cx="1996440" cy="762000"/>
          </a:xfrm>
          <a:prstGeom prst="round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3" name="文本框 72"/>
          <xdr:cNvSpPr txBox="1"/>
        </xdr:nvSpPr>
        <xdr:spPr>
          <a:xfrm>
            <a:off x="2903220" y="2400300"/>
            <a:ext cx="2002471" cy="4003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400">
                <a:latin typeface="微软雅黑" panose="020B0503020204020204" pitchFamily="34" charset="-122"/>
                <a:ea typeface="微软雅黑" panose="020B0503020204020204" pitchFamily="34" charset="-122"/>
              </a:rPr>
              <a:t>钻石、水晶、</a:t>
            </a:r>
            <a:r>
              <a:rPr lang="en-US" altLang="zh-CN" sz="1400">
                <a:latin typeface="微软雅黑" panose="020B0503020204020204" pitchFamily="34" charset="-122"/>
                <a:ea typeface="微软雅黑" panose="020B0503020204020204" pitchFamily="34" charset="-122"/>
              </a:rPr>
              <a:t>PL</a:t>
            </a:r>
            <a:r>
              <a:rPr lang="zh-CN" altLang="en-US" sz="1400">
                <a:latin typeface="微软雅黑" panose="020B0503020204020204" pitchFamily="34" charset="-122"/>
                <a:ea typeface="微软雅黑" panose="020B0503020204020204" pitchFamily="34" charset="-122"/>
              </a:rPr>
              <a:t>、经验</a:t>
            </a:r>
          </a:p>
        </xdr:txBody>
      </xdr:sp>
    </xdr:grpSp>
    <xdr:clientData/>
  </xdr:twoCellAnchor>
  <xdr:twoCellAnchor>
    <xdr:from>
      <xdr:col>7</xdr:col>
      <xdr:colOff>91440</xdr:colOff>
      <xdr:row>356</xdr:row>
      <xdr:rowOff>7620</xdr:rowOff>
    </xdr:from>
    <xdr:to>
      <xdr:col>8</xdr:col>
      <xdr:colOff>518160</xdr:colOff>
      <xdr:row>361</xdr:row>
      <xdr:rowOff>70643</xdr:rowOff>
    </xdr:to>
    <xdr:cxnSp macro="">
      <xdr:nvCxnSpPr>
        <xdr:cNvPr id="74" name="肘形连接符 73"/>
        <xdr:cNvCxnSpPr>
          <a:stCxn id="2" idx="3"/>
          <a:endCxn id="73" idx="1"/>
        </xdr:cNvCxnSpPr>
      </xdr:nvCxnSpPr>
      <xdr:spPr>
        <a:xfrm>
          <a:off x="4358640" y="3970020"/>
          <a:ext cx="1036320" cy="105362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363</xdr:row>
      <xdr:rowOff>22860</xdr:rowOff>
    </xdr:from>
    <xdr:to>
      <xdr:col>10</xdr:col>
      <xdr:colOff>373380</xdr:colOff>
      <xdr:row>364</xdr:row>
      <xdr:rowOff>68580</xdr:rowOff>
    </xdr:to>
    <xdr:cxnSp macro="">
      <xdr:nvCxnSpPr>
        <xdr:cNvPr id="78" name="直接箭头连接符 29"/>
        <xdr:cNvCxnSpPr>
          <a:stCxn id="72" idx="2"/>
          <a:endCxn id="46" idx="2"/>
        </xdr:cNvCxnSpPr>
      </xdr:nvCxnSpPr>
      <xdr:spPr>
        <a:xfrm rot="5400000">
          <a:off x="3950970" y="3097530"/>
          <a:ext cx="243840" cy="4792980"/>
        </a:xfrm>
        <a:prstGeom prst="bentConnector3">
          <a:avLst>
            <a:gd name="adj1" fmla="val 193750"/>
          </a:avLst>
        </a:prstGeom>
        <a:ln>
          <a:prstDash val="lgDash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403860</xdr:colOff>
      <xdr:row>361</xdr:row>
      <xdr:rowOff>0</xdr:rowOff>
    </xdr:from>
    <xdr:to>
      <xdr:col>13</xdr:col>
      <xdr:colOff>419100</xdr:colOff>
      <xdr:row>363</xdr:row>
      <xdr:rowOff>4126</xdr:rowOff>
    </xdr:to>
    <xdr:sp macro="" textlink="">
      <xdr:nvSpPr>
        <xdr:cNvPr id="81" name="文本框 80"/>
        <xdr:cNvSpPr txBox="1"/>
      </xdr:nvSpPr>
      <xdr:spPr>
        <a:xfrm>
          <a:off x="7719060" y="4953000"/>
          <a:ext cx="624840" cy="4003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endParaRPr lang="zh-CN" altLang="en-US" sz="14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457200</xdr:colOff>
      <xdr:row>357</xdr:row>
      <xdr:rowOff>190500</xdr:rowOff>
    </xdr:from>
    <xdr:to>
      <xdr:col>5</xdr:col>
      <xdr:colOff>590550</xdr:colOff>
      <xdr:row>362</xdr:row>
      <xdr:rowOff>0</xdr:rowOff>
    </xdr:to>
    <xdr:cxnSp macro="">
      <xdr:nvCxnSpPr>
        <xdr:cNvPr id="85" name="直接箭头连接符 84"/>
        <xdr:cNvCxnSpPr>
          <a:stCxn id="46" idx="0"/>
          <a:endCxn id="2" idx="2"/>
        </xdr:cNvCxnSpPr>
      </xdr:nvCxnSpPr>
      <xdr:spPr>
        <a:xfrm flipV="1">
          <a:off x="1676400" y="4351020"/>
          <a:ext cx="1962150" cy="800100"/>
        </a:xfrm>
        <a:prstGeom prst="straightConnector1">
          <a:avLst/>
        </a:prstGeom>
        <a:ln>
          <a:prstDash val="lgDash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563880</xdr:colOff>
      <xdr:row>358</xdr:row>
      <xdr:rowOff>30480</xdr:rowOff>
    </xdr:from>
    <xdr:to>
      <xdr:col>4</xdr:col>
      <xdr:colOff>579120</xdr:colOff>
      <xdr:row>360</xdr:row>
      <xdr:rowOff>34606</xdr:rowOff>
    </xdr:to>
    <xdr:sp macro="" textlink="">
      <xdr:nvSpPr>
        <xdr:cNvPr id="88" name="文本框 87"/>
        <xdr:cNvSpPr txBox="1"/>
      </xdr:nvSpPr>
      <xdr:spPr>
        <a:xfrm>
          <a:off x="2392680" y="4389120"/>
          <a:ext cx="624840" cy="4003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endParaRPr lang="zh-CN" altLang="en-US" sz="14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0</xdr:col>
      <xdr:colOff>666750</xdr:colOff>
      <xdr:row>11</xdr:row>
      <xdr:rowOff>35718</xdr:rowOff>
    </xdr:from>
    <xdr:to>
      <xdr:col>6</xdr:col>
      <xdr:colOff>244476</xdr:colOff>
      <xdr:row>24</xdr:row>
      <xdr:rowOff>38099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2340768"/>
          <a:ext cx="3635376" cy="2726531"/>
        </a:xfrm>
        <a:prstGeom prst="rect">
          <a:avLst/>
        </a:prstGeom>
      </xdr:spPr>
    </xdr:pic>
    <xdr:clientData/>
  </xdr:twoCellAnchor>
  <xdr:twoCellAnchor>
    <xdr:from>
      <xdr:col>1</xdr:col>
      <xdr:colOff>447676</xdr:colOff>
      <xdr:row>13</xdr:row>
      <xdr:rowOff>114300</xdr:rowOff>
    </xdr:from>
    <xdr:to>
      <xdr:col>4</xdr:col>
      <xdr:colOff>114301</xdr:colOff>
      <xdr:row>20</xdr:row>
      <xdr:rowOff>104775</xdr:rowOff>
    </xdr:to>
    <xdr:sp macro="" textlink="">
      <xdr:nvSpPr>
        <xdr:cNvPr id="9" name="矩形 8"/>
        <xdr:cNvSpPr/>
      </xdr:nvSpPr>
      <xdr:spPr>
        <a:xfrm>
          <a:off x="1123951" y="2838450"/>
          <a:ext cx="1695450" cy="14573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9525</xdr:colOff>
      <xdr:row>26</xdr:row>
      <xdr:rowOff>21431</xdr:rowOff>
    </xdr:from>
    <xdr:to>
      <xdr:col>6</xdr:col>
      <xdr:colOff>257176</xdr:colOff>
      <xdr:row>39</xdr:row>
      <xdr:rowOff>19050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5469731"/>
          <a:ext cx="3629026" cy="2721769"/>
        </a:xfrm>
        <a:prstGeom prst="rect">
          <a:avLst/>
        </a:prstGeom>
      </xdr:spPr>
    </xdr:pic>
    <xdr:clientData/>
  </xdr:twoCellAnchor>
  <xdr:twoCellAnchor>
    <xdr:from>
      <xdr:col>1</xdr:col>
      <xdr:colOff>104775</xdr:colOff>
      <xdr:row>28</xdr:row>
      <xdr:rowOff>66674</xdr:rowOff>
    </xdr:from>
    <xdr:to>
      <xdr:col>2</xdr:col>
      <xdr:colOff>95250</xdr:colOff>
      <xdr:row>31</xdr:row>
      <xdr:rowOff>161925</xdr:rowOff>
    </xdr:to>
    <xdr:sp macro="" textlink="">
      <xdr:nvSpPr>
        <xdr:cNvPr id="45" name="矩形 44"/>
        <xdr:cNvSpPr/>
      </xdr:nvSpPr>
      <xdr:spPr>
        <a:xfrm>
          <a:off x="781050" y="5934074"/>
          <a:ext cx="666750" cy="72390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0</xdr:colOff>
      <xdr:row>41</xdr:row>
      <xdr:rowOff>130969</xdr:rowOff>
    </xdr:from>
    <xdr:to>
      <xdr:col>6</xdr:col>
      <xdr:colOff>241300</xdr:colOff>
      <xdr:row>54</xdr:row>
      <xdr:rowOff>123825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8722519"/>
          <a:ext cx="3622675" cy="2717006"/>
        </a:xfrm>
        <a:prstGeom prst="rect">
          <a:avLst/>
        </a:prstGeom>
      </xdr:spPr>
    </xdr:pic>
    <xdr:clientData/>
  </xdr:twoCellAnchor>
  <xdr:twoCellAnchor>
    <xdr:from>
      <xdr:col>3</xdr:col>
      <xdr:colOff>238124</xdr:colOff>
      <xdr:row>52</xdr:row>
      <xdr:rowOff>142875</xdr:rowOff>
    </xdr:from>
    <xdr:to>
      <xdr:col>3</xdr:col>
      <xdr:colOff>590549</xdr:colOff>
      <xdr:row>54</xdr:row>
      <xdr:rowOff>95251</xdr:rowOff>
    </xdr:to>
    <xdr:sp macro="" textlink="">
      <xdr:nvSpPr>
        <xdr:cNvPr id="52" name="矩形 51"/>
        <xdr:cNvSpPr/>
      </xdr:nvSpPr>
      <xdr:spPr>
        <a:xfrm>
          <a:off x="2266949" y="11039475"/>
          <a:ext cx="352425" cy="37147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647700</xdr:colOff>
      <xdr:row>52</xdr:row>
      <xdr:rowOff>142875</xdr:rowOff>
    </xdr:from>
    <xdr:to>
      <xdr:col>4</xdr:col>
      <xdr:colOff>323850</xdr:colOff>
      <xdr:row>54</xdr:row>
      <xdr:rowOff>95251</xdr:rowOff>
    </xdr:to>
    <xdr:sp macro="" textlink="">
      <xdr:nvSpPr>
        <xdr:cNvPr id="53" name="矩形 52"/>
        <xdr:cNvSpPr/>
      </xdr:nvSpPr>
      <xdr:spPr>
        <a:xfrm>
          <a:off x="2676525" y="11039475"/>
          <a:ext cx="352425" cy="37147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0</xdr:col>
      <xdr:colOff>638174</xdr:colOff>
      <xdr:row>57</xdr:row>
      <xdr:rowOff>95249</xdr:rowOff>
    </xdr:from>
    <xdr:to>
      <xdr:col>6</xdr:col>
      <xdr:colOff>250825</xdr:colOff>
      <xdr:row>70</xdr:row>
      <xdr:rowOff>123825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4" y="12039599"/>
          <a:ext cx="3670301" cy="2752726"/>
        </a:xfrm>
        <a:prstGeom prst="rect">
          <a:avLst/>
        </a:prstGeom>
      </xdr:spPr>
    </xdr:pic>
    <xdr:clientData/>
  </xdr:twoCellAnchor>
  <xdr:twoCellAnchor>
    <xdr:from>
      <xdr:col>3</xdr:col>
      <xdr:colOff>561975</xdr:colOff>
      <xdr:row>45</xdr:row>
      <xdr:rowOff>180976</xdr:rowOff>
    </xdr:from>
    <xdr:to>
      <xdr:col>5</xdr:col>
      <xdr:colOff>47625</xdr:colOff>
      <xdr:row>50</xdr:row>
      <xdr:rowOff>190502</xdr:rowOff>
    </xdr:to>
    <xdr:sp macro="" textlink="">
      <xdr:nvSpPr>
        <xdr:cNvPr id="55" name="矩形 54"/>
        <xdr:cNvSpPr/>
      </xdr:nvSpPr>
      <xdr:spPr>
        <a:xfrm>
          <a:off x="2590800" y="9610726"/>
          <a:ext cx="838200" cy="105727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2</xdr:col>
      <xdr:colOff>209549</xdr:colOff>
      <xdr:row>80</xdr:row>
      <xdr:rowOff>21430</xdr:rowOff>
    </xdr:from>
    <xdr:to>
      <xdr:col>7</xdr:col>
      <xdr:colOff>485775</xdr:colOff>
      <xdr:row>93</xdr:row>
      <xdr:rowOff>40481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099" y="16785430"/>
          <a:ext cx="3657601" cy="274320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95</xdr:row>
      <xdr:rowOff>114300</xdr:rowOff>
    </xdr:from>
    <xdr:to>
      <xdr:col>4</xdr:col>
      <xdr:colOff>399855</xdr:colOff>
      <xdr:row>97</xdr:row>
      <xdr:rowOff>123771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3050" y="20021550"/>
          <a:ext cx="1561905" cy="4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113</xdr:row>
      <xdr:rowOff>0</xdr:rowOff>
    </xdr:from>
    <xdr:to>
      <xdr:col>4</xdr:col>
      <xdr:colOff>152215</xdr:colOff>
      <xdr:row>114</xdr:row>
      <xdr:rowOff>180926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81125" y="23679150"/>
          <a:ext cx="1476190" cy="3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144</xdr:row>
      <xdr:rowOff>57150</xdr:rowOff>
    </xdr:from>
    <xdr:to>
      <xdr:col>9</xdr:col>
      <xdr:colOff>208936</xdr:colOff>
      <xdr:row>147</xdr:row>
      <xdr:rowOff>85643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81125" y="30232350"/>
          <a:ext cx="4914286" cy="6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151</xdr:row>
      <xdr:rowOff>38100</xdr:rowOff>
    </xdr:from>
    <xdr:to>
      <xdr:col>9</xdr:col>
      <xdr:colOff>151790</xdr:colOff>
      <xdr:row>154</xdr:row>
      <xdr:rowOff>76117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62075" y="31680150"/>
          <a:ext cx="4876190" cy="6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75</xdr:row>
      <xdr:rowOff>47625</xdr:rowOff>
    </xdr:from>
    <xdr:to>
      <xdr:col>9</xdr:col>
      <xdr:colOff>646959</xdr:colOff>
      <xdr:row>77</xdr:row>
      <xdr:rowOff>190430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09625" y="15763875"/>
          <a:ext cx="5923809" cy="561905"/>
        </a:xfrm>
        <a:prstGeom prst="rect">
          <a:avLst/>
        </a:prstGeom>
      </xdr:spPr>
    </xdr:pic>
    <xdr:clientData/>
  </xdr:twoCellAnchor>
  <xdr:twoCellAnchor>
    <xdr:from>
      <xdr:col>3</xdr:col>
      <xdr:colOff>95249</xdr:colOff>
      <xdr:row>75</xdr:row>
      <xdr:rowOff>133350</xdr:rowOff>
    </xdr:from>
    <xdr:to>
      <xdr:col>5</xdr:col>
      <xdr:colOff>161924</xdr:colOff>
      <xdr:row>77</xdr:row>
      <xdr:rowOff>66676</xdr:rowOff>
    </xdr:to>
    <xdr:sp macro="" textlink="">
      <xdr:nvSpPr>
        <xdr:cNvPr id="58" name="矩形 57"/>
        <xdr:cNvSpPr/>
      </xdr:nvSpPr>
      <xdr:spPr>
        <a:xfrm>
          <a:off x="2124074" y="15849600"/>
          <a:ext cx="1419225" cy="35242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47624</xdr:colOff>
      <xdr:row>75</xdr:row>
      <xdr:rowOff>133349</xdr:rowOff>
    </xdr:from>
    <xdr:to>
      <xdr:col>7</xdr:col>
      <xdr:colOff>285750</xdr:colOff>
      <xdr:row>77</xdr:row>
      <xdr:rowOff>66675</xdr:rowOff>
    </xdr:to>
    <xdr:sp macro="" textlink="">
      <xdr:nvSpPr>
        <xdr:cNvPr id="60" name="矩形 59"/>
        <xdr:cNvSpPr/>
      </xdr:nvSpPr>
      <xdr:spPr>
        <a:xfrm>
          <a:off x="4105274" y="15849599"/>
          <a:ext cx="914401" cy="35242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438150</xdr:colOff>
      <xdr:row>75</xdr:row>
      <xdr:rowOff>142875</xdr:rowOff>
    </xdr:from>
    <xdr:to>
      <xdr:col>9</xdr:col>
      <xdr:colOff>504825</xdr:colOff>
      <xdr:row>77</xdr:row>
      <xdr:rowOff>76201</xdr:rowOff>
    </xdr:to>
    <xdr:sp macro="" textlink="">
      <xdr:nvSpPr>
        <xdr:cNvPr id="63" name="矩形 62"/>
        <xdr:cNvSpPr/>
      </xdr:nvSpPr>
      <xdr:spPr>
        <a:xfrm>
          <a:off x="5172075" y="15859125"/>
          <a:ext cx="1419225" cy="35242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6</xdr:col>
      <xdr:colOff>523874</xdr:colOff>
      <xdr:row>99</xdr:row>
      <xdr:rowOff>31127</xdr:rowOff>
    </xdr:from>
    <xdr:to>
      <xdr:col>10</xdr:col>
      <xdr:colOff>508399</xdr:colOff>
      <xdr:row>105</xdr:row>
      <xdr:rowOff>104775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581524" y="20776577"/>
          <a:ext cx="2689625" cy="1330948"/>
        </a:xfrm>
        <a:prstGeom prst="rect">
          <a:avLst/>
        </a:prstGeom>
      </xdr:spPr>
    </xdr:pic>
    <xdr:clientData/>
  </xdr:twoCellAnchor>
  <xdr:twoCellAnchor editAs="oneCell">
    <xdr:from>
      <xdr:col>2</xdr:col>
      <xdr:colOff>76199</xdr:colOff>
      <xdr:row>99</xdr:row>
      <xdr:rowOff>19050</xdr:rowOff>
    </xdr:from>
    <xdr:to>
      <xdr:col>6</xdr:col>
      <xdr:colOff>331470</xdr:colOff>
      <xdr:row>110</xdr:row>
      <xdr:rowOff>180975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28749" y="20764500"/>
          <a:ext cx="2960371" cy="2466975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118</xdr:row>
      <xdr:rowOff>47625</xdr:rowOff>
    </xdr:from>
    <xdr:to>
      <xdr:col>7</xdr:col>
      <xdr:colOff>523490</xdr:colOff>
      <xdr:row>128</xdr:row>
      <xdr:rowOff>28315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81225" y="24774525"/>
          <a:ext cx="3076190" cy="20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180976</xdr:colOff>
      <xdr:row>130</xdr:row>
      <xdr:rowOff>28576</xdr:rowOff>
    </xdr:from>
    <xdr:to>
      <xdr:col>7</xdr:col>
      <xdr:colOff>523876</xdr:colOff>
      <xdr:row>140</xdr:row>
      <xdr:rowOff>76280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209801" y="27270076"/>
          <a:ext cx="3048000" cy="2143204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159</xdr:row>
      <xdr:rowOff>59530</xdr:rowOff>
    </xdr:from>
    <xdr:to>
      <xdr:col>9</xdr:col>
      <xdr:colOff>114301</xdr:colOff>
      <xdr:row>176</xdr:row>
      <xdr:rowOff>104775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" y="32958880"/>
          <a:ext cx="4810126" cy="360759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191</xdr:row>
      <xdr:rowOff>9525</xdr:rowOff>
    </xdr:from>
    <xdr:to>
      <xdr:col>9</xdr:col>
      <xdr:colOff>56556</xdr:colOff>
      <xdr:row>194</xdr:row>
      <xdr:rowOff>18970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90650" y="39614475"/>
          <a:ext cx="4752381" cy="6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31750</xdr:colOff>
      <xdr:row>230</xdr:row>
      <xdr:rowOff>28575</xdr:rowOff>
    </xdr:from>
    <xdr:to>
      <xdr:col>9</xdr:col>
      <xdr:colOff>60325</xdr:colOff>
      <xdr:row>247</xdr:row>
      <xdr:rowOff>38100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4300" y="39423975"/>
          <a:ext cx="4762500" cy="35718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251</xdr:row>
      <xdr:rowOff>47625</xdr:rowOff>
    </xdr:from>
    <xdr:to>
      <xdr:col>10</xdr:col>
      <xdr:colOff>427899</xdr:colOff>
      <xdr:row>255</xdr:row>
      <xdr:rowOff>66568</xdr:rowOff>
    </xdr:to>
    <xdr:pic>
      <xdr:nvPicPr>
        <xdr:cNvPr id="56" name="图片 55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81125" y="43843575"/>
          <a:ext cx="5809524" cy="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666750</xdr:colOff>
      <xdr:row>195</xdr:row>
      <xdr:rowOff>171450</xdr:rowOff>
    </xdr:from>
    <xdr:to>
      <xdr:col>9</xdr:col>
      <xdr:colOff>8791</xdr:colOff>
      <xdr:row>198</xdr:row>
      <xdr:rowOff>200025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43025" y="40614600"/>
          <a:ext cx="4752241" cy="657225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206</xdr:row>
      <xdr:rowOff>19051</xdr:rowOff>
    </xdr:from>
    <xdr:to>
      <xdr:col>8</xdr:col>
      <xdr:colOff>266700</xdr:colOff>
      <xdr:row>215</xdr:row>
      <xdr:rowOff>146373</xdr:rowOff>
    </xdr:to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419225" y="42138601"/>
          <a:ext cx="4257675" cy="2013272"/>
        </a:xfrm>
        <a:prstGeom prst="rect">
          <a:avLst/>
        </a:prstGeom>
      </xdr:spPr>
    </xdr:pic>
    <xdr:clientData/>
  </xdr:twoCellAnchor>
  <xdr:twoCellAnchor editAs="oneCell">
    <xdr:from>
      <xdr:col>2</xdr:col>
      <xdr:colOff>38101</xdr:colOff>
      <xdr:row>217</xdr:row>
      <xdr:rowOff>142876</xdr:rowOff>
    </xdr:from>
    <xdr:to>
      <xdr:col>8</xdr:col>
      <xdr:colOff>186477</xdr:colOff>
      <xdr:row>226</xdr:row>
      <xdr:rowOff>200026</xdr:rowOff>
    </xdr:to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90651" y="45615226"/>
          <a:ext cx="4206026" cy="194310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154</xdr:row>
      <xdr:rowOff>161925</xdr:rowOff>
    </xdr:from>
    <xdr:to>
      <xdr:col>9</xdr:col>
      <xdr:colOff>111073</xdr:colOff>
      <xdr:row>157</xdr:row>
      <xdr:rowOff>161925</xdr:rowOff>
    </xdr:to>
    <xdr:pic>
      <xdr:nvPicPr>
        <xdr:cNvPr id="75" name="图片 74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81125" y="32432625"/>
          <a:ext cx="4816423" cy="62865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200</xdr:row>
      <xdr:rowOff>85725</xdr:rowOff>
    </xdr:from>
    <xdr:to>
      <xdr:col>9</xdr:col>
      <xdr:colOff>9525</xdr:colOff>
      <xdr:row>203</xdr:row>
      <xdr:rowOff>68389</xdr:rowOff>
    </xdr:to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71600" y="41995725"/>
          <a:ext cx="4724400" cy="611314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287</xdr:row>
      <xdr:rowOff>38100</xdr:rowOff>
    </xdr:from>
    <xdr:to>
      <xdr:col>8</xdr:col>
      <xdr:colOff>672396</xdr:colOff>
      <xdr:row>297</xdr:row>
      <xdr:rowOff>114300</xdr:rowOff>
    </xdr:to>
    <xdr:pic>
      <xdr:nvPicPr>
        <xdr:cNvPr id="80" name="图片 79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90650" y="60178950"/>
          <a:ext cx="4691946" cy="2171700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259</xdr:row>
      <xdr:rowOff>200025</xdr:rowOff>
    </xdr:from>
    <xdr:to>
      <xdr:col>9</xdr:col>
      <xdr:colOff>19050</xdr:colOff>
      <xdr:row>276</xdr:row>
      <xdr:rowOff>166688</xdr:rowOff>
    </xdr:to>
    <xdr:pic>
      <xdr:nvPicPr>
        <xdr:cNvPr id="82" name="图片 8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5" y="54473475"/>
          <a:ext cx="4705350" cy="352901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281</xdr:row>
      <xdr:rowOff>19050</xdr:rowOff>
    </xdr:from>
    <xdr:to>
      <xdr:col>10</xdr:col>
      <xdr:colOff>237419</xdr:colOff>
      <xdr:row>284</xdr:row>
      <xdr:rowOff>123733</xdr:rowOff>
    </xdr:to>
    <xdr:pic>
      <xdr:nvPicPr>
        <xdr:cNvPr id="83" name="图片 82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52550" y="58902600"/>
          <a:ext cx="5647619" cy="7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299</xdr:row>
      <xdr:rowOff>126205</xdr:rowOff>
    </xdr:from>
    <xdr:to>
      <xdr:col>8</xdr:col>
      <xdr:colOff>638176</xdr:colOff>
      <xdr:row>316</xdr:row>
      <xdr:rowOff>42862</xdr:rowOff>
    </xdr:to>
    <xdr:pic>
      <xdr:nvPicPr>
        <xdr:cNvPr id="84" name="图片 8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700" y="62781655"/>
          <a:ext cx="4638676" cy="3479007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320</xdr:row>
      <xdr:rowOff>76200</xdr:rowOff>
    </xdr:from>
    <xdr:to>
      <xdr:col>8</xdr:col>
      <xdr:colOff>561976</xdr:colOff>
      <xdr:row>336</xdr:row>
      <xdr:rowOff>180976</xdr:rowOff>
    </xdr:to>
    <xdr:pic>
      <xdr:nvPicPr>
        <xdr:cNvPr id="86" name="图片 85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2075" y="67132200"/>
          <a:ext cx="4610101" cy="3457576"/>
        </a:xfrm>
        <a:prstGeom prst="rect">
          <a:avLst/>
        </a:prstGeom>
      </xdr:spPr>
    </xdr:pic>
    <xdr:clientData/>
  </xdr:twoCellAnchor>
  <xdr:twoCellAnchor>
    <xdr:from>
      <xdr:col>7</xdr:col>
      <xdr:colOff>314325</xdr:colOff>
      <xdr:row>350</xdr:row>
      <xdr:rowOff>47625</xdr:rowOff>
    </xdr:from>
    <xdr:to>
      <xdr:col>8</xdr:col>
      <xdr:colOff>619125</xdr:colOff>
      <xdr:row>352</xdr:row>
      <xdr:rowOff>116205</xdr:rowOff>
    </xdr:to>
    <xdr:grpSp>
      <xdr:nvGrpSpPr>
        <xdr:cNvPr id="89" name="组合 88"/>
        <xdr:cNvGrpSpPr/>
      </xdr:nvGrpSpPr>
      <xdr:grpSpPr>
        <a:xfrm>
          <a:off x="5048250" y="73390125"/>
          <a:ext cx="981075" cy="487680"/>
          <a:chOff x="1219200" y="5151120"/>
          <a:chExt cx="914400" cy="464820"/>
        </a:xfrm>
      </xdr:grpSpPr>
      <xdr:sp macro="" textlink="">
        <xdr:nvSpPr>
          <xdr:cNvPr id="90" name="圆角矩形 89"/>
          <xdr:cNvSpPr/>
        </xdr:nvSpPr>
        <xdr:spPr>
          <a:xfrm>
            <a:off x="1219200" y="5151120"/>
            <a:ext cx="914400" cy="464820"/>
          </a:xfrm>
          <a:prstGeom prst="round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1" name="文本框 90"/>
          <xdr:cNvSpPr txBox="1"/>
        </xdr:nvSpPr>
        <xdr:spPr>
          <a:xfrm>
            <a:off x="1249680" y="5204460"/>
            <a:ext cx="838200" cy="4003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400">
                <a:latin typeface="微软雅黑" panose="020B0503020204020204" pitchFamily="34" charset="-122"/>
                <a:ea typeface="微软雅黑" panose="020B0503020204020204" pitchFamily="34" charset="-122"/>
              </a:rPr>
              <a:t>防御塔</a:t>
            </a:r>
          </a:p>
        </xdr:txBody>
      </xdr:sp>
    </xdr:grpSp>
    <xdr:clientData/>
  </xdr:twoCellAnchor>
  <xdr:twoCellAnchor>
    <xdr:from>
      <xdr:col>7</xdr:col>
      <xdr:colOff>91440</xdr:colOff>
      <xdr:row>352</xdr:row>
      <xdr:rowOff>116205</xdr:rowOff>
    </xdr:from>
    <xdr:to>
      <xdr:col>8</xdr:col>
      <xdr:colOff>128588</xdr:colOff>
      <xdr:row>356</xdr:row>
      <xdr:rowOff>1905</xdr:rowOff>
    </xdr:to>
    <xdr:cxnSp macro="">
      <xdr:nvCxnSpPr>
        <xdr:cNvPr id="92" name="直接箭头连接符 91"/>
        <xdr:cNvCxnSpPr>
          <a:stCxn id="90" idx="2"/>
          <a:endCxn id="2" idx="3"/>
        </xdr:cNvCxnSpPr>
      </xdr:nvCxnSpPr>
      <xdr:spPr>
        <a:xfrm flipH="1">
          <a:off x="4825365" y="73877805"/>
          <a:ext cx="713423" cy="723900"/>
        </a:xfrm>
        <a:prstGeom prst="straightConnector1">
          <a:avLst/>
        </a:prstGeom>
        <a:ln>
          <a:prstDash val="lgDash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353</xdr:row>
      <xdr:rowOff>95250</xdr:rowOff>
    </xdr:from>
    <xdr:to>
      <xdr:col>8</xdr:col>
      <xdr:colOff>634365</xdr:colOff>
      <xdr:row>355</xdr:row>
      <xdr:rowOff>99376</xdr:rowOff>
    </xdr:to>
    <xdr:sp macro="" textlink="">
      <xdr:nvSpPr>
        <xdr:cNvPr id="94" name="文本框 93"/>
        <xdr:cNvSpPr txBox="1"/>
      </xdr:nvSpPr>
      <xdr:spPr>
        <a:xfrm>
          <a:off x="5353050" y="74066400"/>
          <a:ext cx="691515" cy="4232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endParaRPr lang="zh-CN" altLang="en-US" sz="14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619126</xdr:colOff>
      <xdr:row>351</xdr:row>
      <xdr:rowOff>81915</xdr:rowOff>
    </xdr:from>
    <xdr:to>
      <xdr:col>10</xdr:col>
      <xdr:colOff>378284</xdr:colOff>
      <xdr:row>359</xdr:row>
      <xdr:rowOff>53340</xdr:rowOff>
    </xdr:to>
    <xdr:cxnSp macro="">
      <xdr:nvCxnSpPr>
        <xdr:cNvPr id="96" name="直接箭头连接符 29"/>
        <xdr:cNvCxnSpPr>
          <a:stCxn id="72" idx="0"/>
          <a:endCxn id="90" idx="3"/>
        </xdr:cNvCxnSpPr>
      </xdr:nvCxnSpPr>
      <xdr:spPr>
        <a:xfrm rot="16200000" flipV="1">
          <a:off x="5761267" y="73902024"/>
          <a:ext cx="1647825" cy="1111708"/>
        </a:xfrm>
        <a:prstGeom prst="bentConnector2">
          <a:avLst/>
        </a:prstGeom>
        <a:ln>
          <a:prstDash val="lgDash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619126</xdr:colOff>
      <xdr:row>351</xdr:row>
      <xdr:rowOff>81915</xdr:rowOff>
    </xdr:from>
    <xdr:to>
      <xdr:col>12</xdr:col>
      <xdr:colOff>392431</xdr:colOff>
      <xdr:row>354</xdr:row>
      <xdr:rowOff>15240</xdr:rowOff>
    </xdr:to>
    <xdr:cxnSp macro="">
      <xdr:nvCxnSpPr>
        <xdr:cNvPr id="99" name="直接箭头连接符 29"/>
        <xdr:cNvCxnSpPr>
          <a:stCxn id="22" idx="0"/>
          <a:endCxn id="90" idx="3"/>
        </xdr:cNvCxnSpPr>
      </xdr:nvCxnSpPr>
      <xdr:spPr>
        <a:xfrm rot="16200000" flipV="1">
          <a:off x="6987541" y="72675750"/>
          <a:ext cx="561975" cy="2478405"/>
        </a:xfrm>
        <a:prstGeom prst="bentConnector2">
          <a:avLst/>
        </a:prstGeom>
        <a:ln>
          <a:prstDash val="lgDash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351</xdr:row>
      <xdr:rowOff>171450</xdr:rowOff>
    </xdr:from>
    <xdr:to>
      <xdr:col>11</xdr:col>
      <xdr:colOff>120015</xdr:colOff>
      <xdr:row>353</xdr:row>
      <xdr:rowOff>175576</xdr:rowOff>
    </xdr:to>
    <xdr:sp macro="" textlink="">
      <xdr:nvSpPr>
        <xdr:cNvPr id="107" name="文本框 106"/>
        <xdr:cNvSpPr txBox="1"/>
      </xdr:nvSpPr>
      <xdr:spPr>
        <a:xfrm>
          <a:off x="6867525" y="73723500"/>
          <a:ext cx="691515" cy="4232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endParaRPr lang="zh-CN" altLang="en-US" sz="14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11</xdr:col>
      <xdr:colOff>38100</xdr:colOff>
      <xdr:row>351</xdr:row>
      <xdr:rowOff>95250</xdr:rowOff>
    </xdr:from>
    <xdr:to>
      <xdr:col>12</xdr:col>
      <xdr:colOff>53340</xdr:colOff>
      <xdr:row>353</xdr:row>
      <xdr:rowOff>99376</xdr:rowOff>
    </xdr:to>
    <xdr:sp macro="" textlink="">
      <xdr:nvSpPr>
        <xdr:cNvPr id="108" name="文本框 107"/>
        <xdr:cNvSpPr txBox="1"/>
      </xdr:nvSpPr>
      <xdr:spPr>
        <a:xfrm>
          <a:off x="7477125" y="73647300"/>
          <a:ext cx="691515" cy="4232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endParaRPr lang="zh-CN" altLang="en-US" sz="14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5"/>
  <sheetViews>
    <sheetView tabSelected="1" workbookViewId="0">
      <selection activeCell="R357" sqref="R357"/>
    </sheetView>
  </sheetViews>
  <sheetFormatPr defaultColWidth="8.875" defaultRowHeight="16.5" x14ac:dyDescent="0.15"/>
  <cols>
    <col min="1" max="16384" width="8.875" style="1"/>
  </cols>
  <sheetData>
    <row r="1" spans="1:2" x14ac:dyDescent="0.15">
      <c r="A1" s="10" t="s">
        <v>65</v>
      </c>
    </row>
    <row r="2" spans="1:2" x14ac:dyDescent="0.15">
      <c r="B2" s="1" t="s">
        <v>55</v>
      </c>
    </row>
    <row r="3" spans="1:2" x14ac:dyDescent="0.15">
      <c r="B3" s="1" t="s">
        <v>56</v>
      </c>
    </row>
    <row r="4" spans="1:2" x14ac:dyDescent="0.15">
      <c r="B4" s="1" t="s">
        <v>57</v>
      </c>
    </row>
    <row r="5" spans="1:2" x14ac:dyDescent="0.15">
      <c r="B5" s="1" t="s">
        <v>58</v>
      </c>
    </row>
    <row r="6" spans="1:2" x14ac:dyDescent="0.15">
      <c r="B6" s="1" t="s">
        <v>59</v>
      </c>
    </row>
    <row r="7" spans="1:2" x14ac:dyDescent="0.15">
      <c r="B7" s="1" t="s">
        <v>60</v>
      </c>
    </row>
    <row r="8" spans="1:2" x14ac:dyDescent="0.15">
      <c r="B8" s="1" t="s">
        <v>64</v>
      </c>
    </row>
    <row r="10" spans="1:2" x14ac:dyDescent="0.15">
      <c r="A10" s="10" t="s">
        <v>110</v>
      </c>
    </row>
    <row r="11" spans="1:2" x14ac:dyDescent="0.15">
      <c r="B11" s="1" t="s">
        <v>111</v>
      </c>
    </row>
    <row r="26" spans="2:2" x14ac:dyDescent="0.15">
      <c r="B26" s="1" t="s">
        <v>112</v>
      </c>
    </row>
    <row r="41" spans="2:2" x14ac:dyDescent="0.15">
      <c r="B41" s="1" t="s">
        <v>113</v>
      </c>
    </row>
    <row r="57" spans="2:2" x14ac:dyDescent="0.15">
      <c r="B57" s="1" t="s">
        <v>114</v>
      </c>
    </row>
    <row r="73" spans="1:9" x14ac:dyDescent="0.15">
      <c r="A73" s="10" t="s">
        <v>115</v>
      </c>
    </row>
    <row r="74" spans="1:9" x14ac:dyDescent="0.15">
      <c r="A74" s="10"/>
      <c r="B74" s="1" t="s">
        <v>117</v>
      </c>
    </row>
    <row r="75" spans="1:9" x14ac:dyDescent="0.15">
      <c r="A75" s="10"/>
      <c r="C75" s="1" t="s">
        <v>118</v>
      </c>
      <c r="G75" s="1" t="s">
        <v>119</v>
      </c>
      <c r="I75" s="1" t="s">
        <v>120</v>
      </c>
    </row>
    <row r="76" spans="1:9" x14ac:dyDescent="0.15">
      <c r="A76" s="10"/>
    </row>
    <row r="77" spans="1:9" x14ac:dyDescent="0.15">
      <c r="A77" s="10"/>
    </row>
    <row r="78" spans="1:9" x14ac:dyDescent="0.15">
      <c r="A78" s="10"/>
    </row>
    <row r="79" spans="1:9" x14ac:dyDescent="0.15">
      <c r="A79" s="10"/>
    </row>
    <row r="80" spans="1:9" x14ac:dyDescent="0.15">
      <c r="B80" s="1" t="s">
        <v>139</v>
      </c>
    </row>
    <row r="95" spans="3:3" x14ac:dyDescent="0.15">
      <c r="C95" s="1" t="s">
        <v>121</v>
      </c>
    </row>
    <row r="99" spans="3:3" x14ac:dyDescent="0.15">
      <c r="C99" s="1" t="s">
        <v>122</v>
      </c>
    </row>
    <row r="113" spans="3:4" x14ac:dyDescent="0.15">
      <c r="C113" s="1" t="s">
        <v>123</v>
      </c>
    </row>
    <row r="116" spans="3:4" x14ac:dyDescent="0.15">
      <c r="C116" s="1" t="s">
        <v>124</v>
      </c>
    </row>
    <row r="117" spans="3:4" x14ac:dyDescent="0.15">
      <c r="C117" s="1" t="s">
        <v>125</v>
      </c>
    </row>
    <row r="118" spans="3:4" x14ac:dyDescent="0.15">
      <c r="D118" s="1" t="s">
        <v>126</v>
      </c>
    </row>
    <row r="130" spans="3:4" x14ac:dyDescent="0.15">
      <c r="D130" s="1" t="s">
        <v>127</v>
      </c>
    </row>
    <row r="142" spans="3:4" x14ac:dyDescent="0.15">
      <c r="D142" s="1" t="s">
        <v>128</v>
      </c>
    </row>
    <row r="144" spans="3:4" x14ac:dyDescent="0.15">
      <c r="C144" s="1" t="s">
        <v>129</v>
      </c>
    </row>
    <row r="150" spans="2:10" x14ac:dyDescent="0.15">
      <c r="C150" s="1" t="s">
        <v>140</v>
      </c>
    </row>
    <row r="151" spans="2:10" x14ac:dyDescent="0.15">
      <c r="C151" s="1" t="s">
        <v>130</v>
      </c>
      <c r="D151" s="1" t="s">
        <v>131</v>
      </c>
      <c r="F151" s="1" t="s">
        <v>132</v>
      </c>
      <c r="H151" s="1" t="s">
        <v>137</v>
      </c>
      <c r="J151" s="1" t="s">
        <v>138</v>
      </c>
    </row>
    <row r="154" spans="2:10" x14ac:dyDescent="0.15">
      <c r="B154" s="1" t="s">
        <v>168</v>
      </c>
    </row>
    <row r="157" spans="2:10" x14ac:dyDescent="0.15">
      <c r="B157" s="1" t="s">
        <v>170</v>
      </c>
    </row>
    <row r="159" spans="2:10" x14ac:dyDescent="0.15">
      <c r="B159" s="1" t="s">
        <v>141</v>
      </c>
    </row>
    <row r="178" spans="3:9" x14ac:dyDescent="0.15">
      <c r="C178" s="1" t="s">
        <v>147</v>
      </c>
    </row>
    <row r="179" spans="3:9" x14ac:dyDescent="0.15">
      <c r="D179" s="1" t="s">
        <v>146</v>
      </c>
    </row>
    <row r="180" spans="3:9" x14ac:dyDescent="0.15">
      <c r="D180" s="1" t="s">
        <v>148</v>
      </c>
    </row>
    <row r="181" spans="3:9" x14ac:dyDescent="0.15">
      <c r="D181" s="12" t="s">
        <v>154</v>
      </c>
      <c r="E181" s="12" t="s">
        <v>155</v>
      </c>
    </row>
    <row r="182" spans="3:9" x14ac:dyDescent="0.15">
      <c r="D182" s="12" t="s">
        <v>156</v>
      </c>
      <c r="E182" s="12" t="s">
        <v>157</v>
      </c>
    </row>
    <row r="183" spans="3:9" x14ac:dyDescent="0.15">
      <c r="D183" s="12" t="s">
        <v>158</v>
      </c>
      <c r="E183" s="12" t="s">
        <v>159</v>
      </c>
    </row>
    <row r="184" spans="3:9" x14ac:dyDescent="0.15">
      <c r="D184" s="12" t="s">
        <v>160</v>
      </c>
      <c r="E184" s="12" t="s">
        <v>161</v>
      </c>
    </row>
    <row r="185" spans="3:9" x14ac:dyDescent="0.15">
      <c r="D185" s="12" t="s">
        <v>162</v>
      </c>
      <c r="E185" s="12" t="s">
        <v>163</v>
      </c>
    </row>
    <row r="186" spans="3:9" x14ac:dyDescent="0.15">
      <c r="D186" s="12" t="s">
        <v>164</v>
      </c>
      <c r="E186" s="12" t="s">
        <v>165</v>
      </c>
    </row>
    <row r="187" spans="3:9" x14ac:dyDescent="0.15">
      <c r="D187" s="12" t="s">
        <v>166</v>
      </c>
      <c r="E187" s="12" t="s">
        <v>167</v>
      </c>
    </row>
    <row r="188" spans="3:9" x14ac:dyDescent="0.15">
      <c r="D188" s="1" t="s">
        <v>150</v>
      </c>
    </row>
    <row r="190" spans="3:9" x14ac:dyDescent="0.15">
      <c r="C190" s="1" t="s">
        <v>145</v>
      </c>
    </row>
    <row r="191" spans="3:9" x14ac:dyDescent="0.15">
      <c r="C191" s="1" t="s">
        <v>142</v>
      </c>
      <c r="D191" s="1" t="s">
        <v>143</v>
      </c>
      <c r="G191" s="1" t="s">
        <v>144</v>
      </c>
      <c r="I191" s="1" t="s">
        <v>138</v>
      </c>
    </row>
    <row r="193" spans="2:3" x14ac:dyDescent="0.15">
      <c r="B193" s="1" t="s">
        <v>168</v>
      </c>
    </row>
    <row r="198" spans="2:3" x14ac:dyDescent="0.15">
      <c r="B198" s="1" t="s">
        <v>169</v>
      </c>
    </row>
    <row r="202" spans="2:3" x14ac:dyDescent="0.15">
      <c r="B202" s="1" t="s">
        <v>171</v>
      </c>
    </row>
    <row r="206" spans="2:3" x14ac:dyDescent="0.15">
      <c r="C206" s="1" t="s">
        <v>172</v>
      </c>
    </row>
    <row r="217" spans="3:3" x14ac:dyDescent="0.15">
      <c r="C217" s="1" t="s">
        <v>173</v>
      </c>
    </row>
    <row r="230" spans="2:2" x14ac:dyDescent="0.15">
      <c r="B230" s="1" t="s">
        <v>149</v>
      </c>
    </row>
    <row r="249" spans="3:10" x14ac:dyDescent="0.15">
      <c r="C249" s="1" t="s">
        <v>151</v>
      </c>
    </row>
    <row r="251" spans="3:10" x14ac:dyDescent="0.15">
      <c r="C251" s="1" t="s">
        <v>130</v>
      </c>
      <c r="D251" s="1" t="s">
        <v>131</v>
      </c>
      <c r="F251" s="1" t="s">
        <v>152</v>
      </c>
      <c r="H251" s="1" t="s">
        <v>137</v>
      </c>
      <c r="J251" s="1" t="s">
        <v>153</v>
      </c>
    </row>
    <row r="257" spans="2:3" x14ac:dyDescent="0.15">
      <c r="C257" s="1" t="s">
        <v>179</v>
      </c>
    </row>
    <row r="260" spans="2:3" x14ac:dyDescent="0.15">
      <c r="B260" s="1" t="s">
        <v>174</v>
      </c>
    </row>
    <row r="279" spans="3:10" x14ac:dyDescent="0.15">
      <c r="C279" s="1" t="s">
        <v>175</v>
      </c>
    </row>
    <row r="281" spans="3:10" x14ac:dyDescent="0.15">
      <c r="C281" s="1" t="s">
        <v>130</v>
      </c>
      <c r="D281" s="1" t="s">
        <v>131</v>
      </c>
      <c r="G281" s="1" t="s">
        <v>132</v>
      </c>
      <c r="J281" s="1" t="s">
        <v>176</v>
      </c>
    </row>
    <row r="287" spans="3:10" x14ac:dyDescent="0.15">
      <c r="C287" s="1" t="s">
        <v>177</v>
      </c>
    </row>
    <row r="299" spans="2:2" x14ac:dyDescent="0.15">
      <c r="B299" s="1" t="s">
        <v>178</v>
      </c>
    </row>
    <row r="318" spans="2:3" x14ac:dyDescent="0.15">
      <c r="B318" s="1" t="s">
        <v>180</v>
      </c>
    </row>
    <row r="319" spans="2:3" x14ac:dyDescent="0.15">
      <c r="C319" s="1" t="s">
        <v>181</v>
      </c>
    </row>
    <row r="337" spans="1:4" x14ac:dyDescent="0.15">
      <c r="C337" s="1" t="s">
        <v>182</v>
      </c>
    </row>
    <row r="338" spans="1:4" x14ac:dyDescent="0.15">
      <c r="C338" s="1" t="s">
        <v>183</v>
      </c>
    </row>
    <row r="339" spans="1:4" x14ac:dyDescent="0.15">
      <c r="D339" s="1" t="s">
        <v>184</v>
      </c>
    </row>
    <row r="340" spans="1:4" x14ac:dyDescent="0.15">
      <c r="D340" s="1" t="s">
        <v>186</v>
      </c>
    </row>
    <row r="341" spans="1:4" x14ac:dyDescent="0.15">
      <c r="C341" s="1" t="s">
        <v>132</v>
      </c>
    </row>
    <row r="342" spans="1:4" x14ac:dyDescent="0.15">
      <c r="D342" s="1" t="s">
        <v>185</v>
      </c>
    </row>
    <row r="345" spans="1:4" x14ac:dyDescent="0.15">
      <c r="A345" s="10" t="s">
        <v>62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10" workbookViewId="0">
      <selection activeCell="D41" sqref="D41"/>
    </sheetView>
  </sheetViews>
  <sheetFormatPr defaultColWidth="8.875" defaultRowHeight="16.5" x14ac:dyDescent="0.15"/>
  <cols>
    <col min="1" max="16384" width="8.875" style="1"/>
  </cols>
  <sheetData>
    <row r="1" spans="1:14" x14ac:dyDescent="0.15">
      <c r="B1" s="1" t="s">
        <v>11</v>
      </c>
      <c r="C1" s="1" t="s">
        <v>134</v>
      </c>
      <c r="D1" s="1" t="s">
        <v>12</v>
      </c>
      <c r="E1" s="1" t="s">
        <v>135</v>
      </c>
      <c r="F1" s="1" t="s">
        <v>13</v>
      </c>
      <c r="G1" s="1" t="s">
        <v>14</v>
      </c>
      <c r="H1" s="1" t="s">
        <v>15</v>
      </c>
      <c r="I1" s="1" t="s">
        <v>18</v>
      </c>
      <c r="J1" s="1" t="s">
        <v>30</v>
      </c>
      <c r="K1" s="1" t="s">
        <v>37</v>
      </c>
      <c r="L1" s="1" t="s">
        <v>16</v>
      </c>
      <c r="M1" s="1" t="s">
        <v>136</v>
      </c>
    </row>
    <row r="2" spans="1:14" x14ac:dyDescent="0.15">
      <c r="A2" s="9">
        <v>1</v>
      </c>
      <c r="B2" s="1">
        <v>7</v>
      </c>
      <c r="C2" s="1">
        <v>990</v>
      </c>
      <c r="D2" s="1">
        <v>5</v>
      </c>
      <c r="E2" s="1">
        <v>934</v>
      </c>
      <c r="F2" s="1">
        <v>1</v>
      </c>
      <c r="G2" s="1">
        <v>152</v>
      </c>
      <c r="H2" s="1">
        <v>125</v>
      </c>
      <c r="I2" s="1">
        <f>5175*0.028</f>
        <v>144.9</v>
      </c>
      <c r="L2" s="1">
        <v>10</v>
      </c>
      <c r="M2" s="1">
        <v>3</v>
      </c>
      <c r="N2" s="1">
        <f>C2-E2</f>
        <v>56</v>
      </c>
    </row>
    <row r="3" spans="1:14" x14ac:dyDescent="0.15">
      <c r="A3" s="9"/>
      <c r="B3" s="1">
        <v>7</v>
      </c>
      <c r="C3" s="1">
        <v>1000</v>
      </c>
      <c r="D3" s="1">
        <v>6</v>
      </c>
      <c r="E3" s="1">
        <v>934</v>
      </c>
      <c r="F3" s="1">
        <v>1</v>
      </c>
      <c r="G3" s="1">
        <v>276</v>
      </c>
      <c r="H3" s="1">
        <v>128</v>
      </c>
      <c r="I3" s="1">
        <f>5175*0.029</f>
        <v>150.07500000000002</v>
      </c>
      <c r="L3" s="1">
        <v>10</v>
      </c>
      <c r="M3" s="1">
        <v>3</v>
      </c>
      <c r="N3" s="1">
        <f t="shared" ref="N3:N34" si="0">C3-E3</f>
        <v>66</v>
      </c>
    </row>
    <row r="4" spans="1:14" x14ac:dyDescent="0.15">
      <c r="A4" s="9"/>
      <c r="B4" s="1">
        <v>7</v>
      </c>
      <c r="C4" s="1">
        <v>1010</v>
      </c>
      <c r="D4" s="1">
        <v>5</v>
      </c>
      <c r="E4" s="1">
        <v>934</v>
      </c>
      <c r="F4" s="1">
        <v>1</v>
      </c>
      <c r="G4" s="1">
        <v>248</v>
      </c>
      <c r="H4" s="1">
        <v>169</v>
      </c>
      <c r="I4" s="1">
        <f>5175*0.029</f>
        <v>150.07500000000002</v>
      </c>
      <c r="L4" s="1">
        <v>9</v>
      </c>
      <c r="M4" s="1">
        <v>3</v>
      </c>
      <c r="N4" s="1">
        <f t="shared" si="0"/>
        <v>76</v>
      </c>
    </row>
    <row r="5" spans="1:14" x14ac:dyDescent="0.15">
      <c r="A5" s="9"/>
      <c r="B5" s="1">
        <v>7</v>
      </c>
      <c r="C5" s="1">
        <v>1019</v>
      </c>
      <c r="D5" s="1">
        <v>5</v>
      </c>
      <c r="E5" s="1">
        <v>934</v>
      </c>
      <c r="F5" s="1">
        <v>1</v>
      </c>
      <c r="G5" s="1">
        <v>111</v>
      </c>
      <c r="H5" s="1">
        <v>164</v>
      </c>
      <c r="I5" s="1">
        <f>5175*0.028</f>
        <v>144.9</v>
      </c>
      <c r="L5" s="1">
        <v>9</v>
      </c>
      <c r="M5" s="1">
        <v>3</v>
      </c>
      <c r="N5" s="1">
        <f t="shared" si="0"/>
        <v>85</v>
      </c>
    </row>
    <row r="6" spans="1:14" x14ac:dyDescent="0.15">
      <c r="A6" s="9"/>
      <c r="B6" s="1">
        <v>7</v>
      </c>
      <c r="C6" s="1">
        <v>1028</v>
      </c>
      <c r="D6" s="1">
        <v>6</v>
      </c>
      <c r="E6" s="1">
        <v>934</v>
      </c>
      <c r="F6" s="1">
        <v>1</v>
      </c>
      <c r="G6" s="1">
        <v>188</v>
      </c>
      <c r="H6" s="1">
        <v>170</v>
      </c>
      <c r="I6" s="1">
        <f>5175*0.029</f>
        <v>150.07500000000002</v>
      </c>
      <c r="L6" s="1">
        <v>9</v>
      </c>
      <c r="M6" s="1">
        <v>3</v>
      </c>
      <c r="N6" s="1">
        <f t="shared" si="0"/>
        <v>94</v>
      </c>
    </row>
    <row r="7" spans="1:14" x14ac:dyDescent="0.15">
      <c r="A7" s="9"/>
      <c r="B7" s="1">
        <v>7</v>
      </c>
      <c r="C7" s="1">
        <v>1037</v>
      </c>
      <c r="D7" s="1">
        <v>7</v>
      </c>
      <c r="E7" s="1">
        <v>934</v>
      </c>
      <c r="F7" s="1">
        <v>1</v>
      </c>
      <c r="G7" s="1">
        <v>211</v>
      </c>
      <c r="H7" s="1">
        <v>133</v>
      </c>
      <c r="I7" s="1">
        <f>5175*0.031</f>
        <v>160.42500000000001</v>
      </c>
      <c r="J7" s="1">
        <v>1</v>
      </c>
      <c r="L7" s="1">
        <v>9</v>
      </c>
      <c r="M7" s="1">
        <v>3</v>
      </c>
      <c r="N7" s="1">
        <f t="shared" si="0"/>
        <v>103</v>
      </c>
    </row>
    <row r="8" spans="1:14" x14ac:dyDescent="0.15">
      <c r="A8" s="9"/>
      <c r="B8" s="1">
        <v>7</v>
      </c>
      <c r="C8" s="1">
        <v>1046</v>
      </c>
      <c r="D8" s="1">
        <v>5</v>
      </c>
      <c r="E8" s="1">
        <v>934</v>
      </c>
      <c r="F8" s="1">
        <v>1</v>
      </c>
      <c r="G8" s="1">
        <v>81</v>
      </c>
      <c r="H8" s="1">
        <v>166</v>
      </c>
      <c r="I8" s="1">
        <f>5175*0.028</f>
        <v>144.9</v>
      </c>
      <c r="L8" s="1">
        <v>9</v>
      </c>
      <c r="M8" s="1">
        <v>3</v>
      </c>
      <c r="N8" s="1">
        <f t="shared" si="0"/>
        <v>112</v>
      </c>
    </row>
    <row r="9" spans="1:14" x14ac:dyDescent="0.15">
      <c r="A9" s="9"/>
      <c r="B9" s="1">
        <v>7</v>
      </c>
      <c r="C9" s="1">
        <v>1055</v>
      </c>
      <c r="D9" s="1">
        <v>8</v>
      </c>
      <c r="E9" s="1">
        <v>934</v>
      </c>
      <c r="F9" s="1">
        <v>1</v>
      </c>
      <c r="G9" s="1">
        <v>270</v>
      </c>
      <c r="H9" s="1">
        <v>192</v>
      </c>
      <c r="I9" s="1">
        <f>5175*0.032</f>
        <v>165.6</v>
      </c>
      <c r="L9" s="1">
        <v>9</v>
      </c>
      <c r="M9" s="1">
        <v>3</v>
      </c>
      <c r="N9" s="1">
        <f t="shared" si="0"/>
        <v>121</v>
      </c>
    </row>
    <row r="10" spans="1:14" x14ac:dyDescent="0.15">
      <c r="A10" s="9"/>
      <c r="B10" s="1">
        <v>7</v>
      </c>
      <c r="C10" s="1">
        <v>1064</v>
      </c>
      <c r="D10" s="1">
        <v>6</v>
      </c>
      <c r="E10" s="1">
        <v>934</v>
      </c>
      <c r="F10" s="1">
        <v>1</v>
      </c>
      <c r="G10" s="1">
        <v>145</v>
      </c>
      <c r="H10" s="1">
        <v>161</v>
      </c>
      <c r="I10" s="1">
        <f>5175*0.029</f>
        <v>150.07500000000002</v>
      </c>
      <c r="L10" s="1">
        <v>9</v>
      </c>
      <c r="M10" s="1">
        <v>3</v>
      </c>
      <c r="N10" s="1">
        <f t="shared" si="0"/>
        <v>130</v>
      </c>
    </row>
    <row r="11" spans="1:14" x14ac:dyDescent="0.15">
      <c r="A11" s="9"/>
      <c r="B11" s="1">
        <v>7</v>
      </c>
      <c r="C11" s="1">
        <v>1073</v>
      </c>
      <c r="D11" s="1">
        <v>7</v>
      </c>
      <c r="E11" s="1">
        <v>934</v>
      </c>
      <c r="F11" s="1">
        <v>1</v>
      </c>
      <c r="G11" s="1">
        <v>375</v>
      </c>
      <c r="H11" s="1">
        <v>175</v>
      </c>
      <c r="I11" s="1">
        <f>5175*0.031</f>
        <v>160.42500000000001</v>
      </c>
      <c r="J11" s="1">
        <v>1</v>
      </c>
      <c r="K11" s="1">
        <v>1</v>
      </c>
      <c r="L11" s="1">
        <v>8</v>
      </c>
      <c r="M11" s="1">
        <v>3</v>
      </c>
      <c r="N11" s="1">
        <f t="shared" si="0"/>
        <v>139</v>
      </c>
    </row>
    <row r="12" spans="1:14" s="3" customFormat="1" x14ac:dyDescent="0.15">
      <c r="A12" s="2"/>
      <c r="B12" s="3" t="s">
        <v>43</v>
      </c>
      <c r="N12" s="3">
        <f t="shared" si="0"/>
        <v>0</v>
      </c>
    </row>
    <row r="13" spans="1:14" x14ac:dyDescent="0.15">
      <c r="A13" s="9">
        <v>2</v>
      </c>
      <c r="B13" s="1">
        <v>7</v>
      </c>
      <c r="C13" s="1">
        <v>1081</v>
      </c>
      <c r="D13" s="1">
        <v>5</v>
      </c>
      <c r="E13" s="1">
        <v>956</v>
      </c>
      <c r="F13" s="1">
        <v>1</v>
      </c>
      <c r="G13" s="1">
        <v>0</v>
      </c>
      <c r="H13" s="1">
        <v>126</v>
      </c>
      <c r="I13" s="1">
        <f>5175*0.028</f>
        <v>144.9</v>
      </c>
      <c r="L13" s="1">
        <v>7</v>
      </c>
      <c r="M13" s="1">
        <v>3</v>
      </c>
      <c r="N13" s="1">
        <f t="shared" si="0"/>
        <v>125</v>
      </c>
    </row>
    <row r="14" spans="1:14" x14ac:dyDescent="0.15">
      <c r="A14" s="9"/>
      <c r="B14" s="1">
        <v>7</v>
      </c>
      <c r="C14" s="1">
        <v>1088</v>
      </c>
      <c r="D14" s="1">
        <v>6</v>
      </c>
      <c r="E14" s="1">
        <v>956</v>
      </c>
      <c r="F14" s="1">
        <v>1</v>
      </c>
      <c r="G14" s="1">
        <v>410</v>
      </c>
      <c r="H14" s="1">
        <v>172</v>
      </c>
      <c r="I14" s="1">
        <f>5175*0.029</f>
        <v>150.07500000000002</v>
      </c>
      <c r="L14" s="1">
        <v>7</v>
      </c>
      <c r="M14" s="1">
        <v>3</v>
      </c>
      <c r="N14" s="1">
        <f t="shared" si="0"/>
        <v>132</v>
      </c>
    </row>
    <row r="15" spans="1:14" x14ac:dyDescent="0.15">
      <c r="A15" s="9"/>
      <c r="B15" s="1">
        <v>7</v>
      </c>
      <c r="C15" s="1">
        <v>1095</v>
      </c>
      <c r="D15" s="1">
        <v>5</v>
      </c>
      <c r="E15" s="1">
        <v>956</v>
      </c>
      <c r="F15" s="1">
        <v>1</v>
      </c>
      <c r="G15" s="1">
        <v>113</v>
      </c>
      <c r="H15" s="1">
        <v>127</v>
      </c>
      <c r="I15" s="1">
        <f>5175*0.028</f>
        <v>144.9</v>
      </c>
      <c r="L15" s="1">
        <v>7</v>
      </c>
      <c r="M15" s="1">
        <v>3</v>
      </c>
      <c r="N15" s="1">
        <f t="shared" si="0"/>
        <v>139</v>
      </c>
    </row>
    <row r="16" spans="1:14" x14ac:dyDescent="0.15">
      <c r="A16" s="9"/>
      <c r="B16" s="1">
        <v>7</v>
      </c>
      <c r="C16" s="1">
        <v>1102</v>
      </c>
      <c r="D16" s="1">
        <v>7</v>
      </c>
      <c r="E16" s="1">
        <v>956</v>
      </c>
      <c r="F16" s="1">
        <v>1</v>
      </c>
      <c r="G16" s="1">
        <v>120</v>
      </c>
      <c r="H16" s="1">
        <v>177</v>
      </c>
      <c r="I16" s="1">
        <f>5175*0.03</f>
        <v>155.25</v>
      </c>
      <c r="J16" s="1">
        <v>1</v>
      </c>
      <c r="L16" s="1">
        <v>7</v>
      </c>
      <c r="M16" s="1">
        <v>3</v>
      </c>
      <c r="N16" s="1">
        <f t="shared" si="0"/>
        <v>146</v>
      </c>
    </row>
    <row r="17" spans="1:14" x14ac:dyDescent="0.15">
      <c r="A17" s="9"/>
      <c r="B17" s="1">
        <v>7</v>
      </c>
      <c r="C17" s="1">
        <v>1109</v>
      </c>
      <c r="D17" s="1">
        <v>12</v>
      </c>
      <c r="E17" s="1">
        <v>956</v>
      </c>
      <c r="F17" s="1">
        <v>0</v>
      </c>
      <c r="G17" s="1">
        <v>433</v>
      </c>
      <c r="H17" s="1">
        <v>148</v>
      </c>
      <c r="I17" s="1">
        <f>5175*0.008</f>
        <v>41.4</v>
      </c>
      <c r="L17" s="1">
        <v>-13</v>
      </c>
      <c r="M17" s="1">
        <v>1</v>
      </c>
      <c r="N17" s="1">
        <f t="shared" si="0"/>
        <v>153</v>
      </c>
    </row>
    <row r="18" spans="1:14" x14ac:dyDescent="0.15">
      <c r="A18" s="9"/>
      <c r="B18" s="1">
        <v>7</v>
      </c>
      <c r="C18" s="1">
        <v>1096</v>
      </c>
      <c r="D18" s="1">
        <v>5</v>
      </c>
      <c r="E18" s="1">
        <v>956</v>
      </c>
      <c r="F18" s="1">
        <v>1</v>
      </c>
      <c r="G18" s="1">
        <v>163</v>
      </c>
      <c r="H18" s="1">
        <v>164</v>
      </c>
      <c r="I18" s="1">
        <f>5175*0.028</f>
        <v>144.9</v>
      </c>
      <c r="L18" s="1">
        <v>7</v>
      </c>
      <c r="M18" s="1">
        <v>3</v>
      </c>
      <c r="N18" s="1">
        <f t="shared" si="0"/>
        <v>140</v>
      </c>
    </row>
    <row r="19" spans="1:14" x14ac:dyDescent="0.15">
      <c r="A19" s="9"/>
      <c r="B19" s="1">
        <v>7</v>
      </c>
      <c r="C19" s="1">
        <v>1103</v>
      </c>
      <c r="D19" s="1">
        <v>12</v>
      </c>
      <c r="E19" s="1">
        <v>988</v>
      </c>
      <c r="F19" s="1">
        <v>1</v>
      </c>
      <c r="G19" s="1">
        <v>451</v>
      </c>
      <c r="H19" s="1">
        <v>212</v>
      </c>
      <c r="I19" s="1">
        <f>5175*0.038</f>
        <v>196.65</v>
      </c>
      <c r="L19" s="1">
        <v>8</v>
      </c>
      <c r="M19" s="1">
        <v>3</v>
      </c>
      <c r="N19" s="1">
        <f t="shared" si="0"/>
        <v>115</v>
      </c>
    </row>
    <row r="20" spans="1:14" x14ac:dyDescent="0.15">
      <c r="A20" s="9"/>
      <c r="B20" s="1">
        <v>7</v>
      </c>
      <c r="C20" s="1">
        <v>1111</v>
      </c>
      <c r="D20" s="1">
        <v>10</v>
      </c>
      <c r="E20" s="1">
        <v>1106</v>
      </c>
      <c r="F20" s="1">
        <v>0</v>
      </c>
      <c r="G20" s="1">
        <v>0</v>
      </c>
      <c r="H20" s="1">
        <v>40</v>
      </c>
      <c r="I20" s="1">
        <f>5175*0.007</f>
        <v>36.225000000000001</v>
      </c>
      <c r="L20" s="1">
        <v>-10</v>
      </c>
      <c r="M20" s="1">
        <v>1</v>
      </c>
      <c r="N20" s="1">
        <f t="shared" si="0"/>
        <v>5</v>
      </c>
    </row>
    <row r="21" spans="1:14" s="3" customFormat="1" x14ac:dyDescent="0.15">
      <c r="A21" s="4"/>
      <c r="N21" s="3">
        <f t="shared" si="0"/>
        <v>0</v>
      </c>
    </row>
    <row r="22" spans="1:14" x14ac:dyDescent="0.15">
      <c r="A22" s="9">
        <v>3</v>
      </c>
      <c r="C22" s="1">
        <v>1101</v>
      </c>
      <c r="D22" s="1">
        <v>5</v>
      </c>
      <c r="E22" s="1">
        <v>976</v>
      </c>
      <c r="F22" s="1">
        <v>1</v>
      </c>
      <c r="G22" s="1">
        <v>115</v>
      </c>
      <c r="H22" s="1">
        <v>128</v>
      </c>
      <c r="I22" s="1">
        <f>5175*0.028</f>
        <v>144.9</v>
      </c>
      <c r="L22" s="1">
        <v>7</v>
      </c>
      <c r="M22" s="1">
        <v>3</v>
      </c>
      <c r="N22" s="1">
        <f t="shared" si="0"/>
        <v>125</v>
      </c>
    </row>
    <row r="23" spans="1:14" x14ac:dyDescent="0.15">
      <c r="A23" s="9"/>
      <c r="C23" s="1">
        <v>1108</v>
      </c>
      <c r="D23" s="1">
        <v>7</v>
      </c>
      <c r="E23" s="1">
        <v>976</v>
      </c>
      <c r="F23" s="1">
        <v>1</v>
      </c>
      <c r="G23" s="1">
        <v>99</v>
      </c>
      <c r="H23" s="1">
        <v>170</v>
      </c>
      <c r="I23" s="1">
        <f>6383*0.022+0.003*5175</f>
        <v>155.95099999999999</v>
      </c>
      <c r="L23" s="1">
        <v>7</v>
      </c>
      <c r="M23" s="1">
        <v>3</v>
      </c>
      <c r="N23" s="1">
        <f t="shared" si="0"/>
        <v>132</v>
      </c>
    </row>
    <row r="24" spans="1:14" x14ac:dyDescent="0.15">
      <c r="A24" s="9"/>
      <c r="B24" s="1">
        <v>8</v>
      </c>
      <c r="C24" s="1">
        <v>1115</v>
      </c>
      <c r="D24" s="1">
        <v>6</v>
      </c>
      <c r="E24" s="1">
        <v>976</v>
      </c>
      <c r="F24" s="1">
        <v>1</v>
      </c>
      <c r="G24" s="1">
        <v>0</v>
      </c>
      <c r="H24" s="1">
        <v>129</v>
      </c>
      <c r="I24" s="1">
        <f>6383*0.023</f>
        <v>146.809</v>
      </c>
      <c r="L24" s="1">
        <v>7</v>
      </c>
      <c r="M24" s="1">
        <v>3</v>
      </c>
      <c r="N24" s="1">
        <f t="shared" si="0"/>
        <v>139</v>
      </c>
    </row>
    <row r="25" spans="1:14" x14ac:dyDescent="0.15">
      <c r="A25" s="9"/>
      <c r="B25" s="1">
        <v>8</v>
      </c>
      <c r="C25" s="1">
        <v>1122</v>
      </c>
      <c r="D25" s="1">
        <v>5</v>
      </c>
      <c r="E25" s="1">
        <v>976</v>
      </c>
      <c r="F25" s="1">
        <v>1</v>
      </c>
      <c r="G25" s="1">
        <v>284</v>
      </c>
      <c r="H25" s="1">
        <v>166</v>
      </c>
      <c r="I25" s="5">
        <f>6383*0.022</f>
        <v>140.42599999999999</v>
      </c>
      <c r="L25" s="1">
        <v>7</v>
      </c>
      <c r="M25" s="1">
        <v>3</v>
      </c>
      <c r="N25" s="1">
        <f t="shared" si="0"/>
        <v>146</v>
      </c>
    </row>
    <row r="26" spans="1:14" x14ac:dyDescent="0.15">
      <c r="A26" s="9"/>
      <c r="B26" s="1">
        <v>8</v>
      </c>
      <c r="C26" s="1">
        <v>1129</v>
      </c>
      <c r="D26" s="1">
        <v>4</v>
      </c>
      <c r="E26" s="1">
        <v>976</v>
      </c>
      <c r="F26" s="1">
        <v>1</v>
      </c>
      <c r="G26" s="1">
        <v>51</v>
      </c>
      <c r="H26" s="1">
        <v>164</v>
      </c>
      <c r="I26" s="5">
        <f>6383*0.022</f>
        <v>140.42599999999999</v>
      </c>
      <c r="L26" s="1">
        <v>7</v>
      </c>
      <c r="M26" s="1">
        <v>3</v>
      </c>
      <c r="N26" s="1">
        <f t="shared" si="0"/>
        <v>153</v>
      </c>
    </row>
    <row r="27" spans="1:14" x14ac:dyDescent="0.15">
      <c r="A27" s="9"/>
      <c r="B27" s="1">
        <v>8</v>
      </c>
      <c r="C27" s="1">
        <v>1136</v>
      </c>
      <c r="D27" s="1">
        <v>5</v>
      </c>
      <c r="E27" s="1">
        <v>976</v>
      </c>
      <c r="F27" s="1">
        <v>1</v>
      </c>
      <c r="G27" s="1">
        <v>185</v>
      </c>
      <c r="H27" s="1">
        <v>166</v>
      </c>
      <c r="I27" s="5">
        <f>6383*0.022</f>
        <v>140.42599999999999</v>
      </c>
      <c r="J27" s="1">
        <v>1</v>
      </c>
      <c r="L27" s="1">
        <v>7</v>
      </c>
      <c r="M27" s="1">
        <v>3</v>
      </c>
      <c r="N27" s="1">
        <f t="shared" si="0"/>
        <v>160</v>
      </c>
    </row>
    <row r="28" spans="1:14" x14ac:dyDescent="0.15">
      <c r="A28" s="9"/>
      <c r="N28" s="1">
        <f t="shared" si="0"/>
        <v>0</v>
      </c>
    </row>
    <row r="29" spans="1:14" s="3" customFormat="1" x14ac:dyDescent="0.15">
      <c r="A29" s="4"/>
      <c r="N29" s="3">
        <f t="shared" si="0"/>
        <v>0</v>
      </c>
    </row>
    <row r="30" spans="1:14" x14ac:dyDescent="0.15">
      <c r="A30" s="9">
        <v>4</v>
      </c>
      <c r="B30" s="1">
        <v>8</v>
      </c>
      <c r="C30" s="1">
        <v>1143</v>
      </c>
      <c r="D30" s="1">
        <v>9</v>
      </c>
      <c r="E30" s="1">
        <v>1018</v>
      </c>
      <c r="F30" s="1">
        <v>1</v>
      </c>
      <c r="G30" s="1">
        <v>286</v>
      </c>
      <c r="H30" s="1">
        <v>195</v>
      </c>
      <c r="I30" s="1">
        <f>6383*0.027</f>
        <v>172.34100000000001</v>
      </c>
      <c r="L30" s="1">
        <v>7</v>
      </c>
      <c r="M30" s="1">
        <v>3</v>
      </c>
      <c r="N30" s="1">
        <f t="shared" si="0"/>
        <v>125</v>
      </c>
    </row>
    <row r="31" spans="1:14" x14ac:dyDescent="0.15">
      <c r="A31" s="9"/>
      <c r="B31" s="1">
        <v>8</v>
      </c>
      <c r="C31" s="1">
        <v>1150</v>
      </c>
      <c r="D31" s="1">
        <v>7</v>
      </c>
      <c r="E31" s="1">
        <v>1018</v>
      </c>
      <c r="F31" s="1">
        <v>1</v>
      </c>
      <c r="G31" s="1">
        <v>0</v>
      </c>
      <c r="H31" s="1">
        <v>135</v>
      </c>
      <c r="I31" s="1">
        <f>6383*0.024</f>
        <v>153.19200000000001</v>
      </c>
      <c r="L31" s="1">
        <v>7</v>
      </c>
      <c r="M31" s="1">
        <v>3</v>
      </c>
      <c r="N31" s="1">
        <f t="shared" si="0"/>
        <v>132</v>
      </c>
    </row>
    <row r="32" spans="1:14" s="3" customFormat="1" x14ac:dyDescent="0.15">
      <c r="A32" s="4"/>
      <c r="N32" s="3">
        <f t="shared" si="0"/>
        <v>0</v>
      </c>
    </row>
    <row r="33" spans="1:14" x14ac:dyDescent="0.15">
      <c r="A33" s="6"/>
      <c r="B33" s="1">
        <v>8</v>
      </c>
      <c r="C33" s="7">
        <v>1157</v>
      </c>
      <c r="D33" s="1">
        <v>12</v>
      </c>
      <c r="E33" s="1">
        <v>1032</v>
      </c>
      <c r="F33" s="1">
        <v>1</v>
      </c>
      <c r="G33" s="1">
        <v>431</v>
      </c>
      <c r="H33" s="1">
        <v>194</v>
      </c>
      <c r="I33" s="1">
        <f>6383*0.031</f>
        <v>197.87299999999999</v>
      </c>
      <c r="L33" s="1">
        <v>7</v>
      </c>
      <c r="M33" s="1">
        <v>3</v>
      </c>
      <c r="N33" s="1">
        <f t="shared" si="0"/>
        <v>125</v>
      </c>
    </row>
    <row r="34" spans="1:14" x14ac:dyDescent="0.15">
      <c r="A34" s="6"/>
      <c r="B34" s="1">
        <v>8</v>
      </c>
      <c r="C34" s="7">
        <v>1164</v>
      </c>
      <c r="D34" s="1">
        <v>10</v>
      </c>
      <c r="E34" s="1">
        <v>1071</v>
      </c>
      <c r="F34" s="1">
        <v>0</v>
      </c>
      <c r="G34" s="1">
        <v>159</v>
      </c>
      <c r="H34" s="1">
        <v>101</v>
      </c>
      <c r="I34" s="1">
        <f>6383*0.006</f>
        <v>38.298000000000002</v>
      </c>
      <c r="L34" s="1">
        <v>-12</v>
      </c>
      <c r="M34" s="1">
        <v>1</v>
      </c>
      <c r="N34" s="1">
        <f t="shared" si="0"/>
        <v>93</v>
      </c>
    </row>
    <row r="35" spans="1:14" x14ac:dyDescent="0.15">
      <c r="A35" s="6"/>
      <c r="C35" s="7"/>
    </row>
    <row r="36" spans="1:14" x14ac:dyDescent="0.15">
      <c r="A36" s="6"/>
    </row>
  </sheetData>
  <mergeCells count="4">
    <mergeCell ref="A30:A31"/>
    <mergeCell ref="A2:A11"/>
    <mergeCell ref="A13:A20"/>
    <mergeCell ref="A22:A2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10" workbookViewId="0">
      <selection activeCell="B25" sqref="B25"/>
    </sheetView>
  </sheetViews>
  <sheetFormatPr defaultColWidth="8.875" defaultRowHeight="16.5" x14ac:dyDescent="0.15"/>
  <cols>
    <col min="1" max="6" width="8.875" style="1"/>
    <col min="7" max="7" width="20.375" style="1" customWidth="1"/>
    <col min="8" max="8" width="21.5" style="1" bestFit="1" customWidth="1"/>
    <col min="9" max="16384" width="8.875" style="1"/>
  </cols>
  <sheetData>
    <row r="1" spans="1:14" x14ac:dyDescent="0.15">
      <c r="B1" s="9" t="s">
        <v>4</v>
      </c>
      <c r="C1" s="9"/>
      <c r="D1" s="9"/>
      <c r="E1" s="9"/>
      <c r="F1" s="9"/>
      <c r="G1" s="9" t="s">
        <v>10</v>
      </c>
      <c r="H1" s="9"/>
      <c r="I1" s="9"/>
      <c r="J1" s="9"/>
      <c r="K1" s="9"/>
      <c r="L1" s="6"/>
      <c r="M1" s="6"/>
    </row>
    <row r="2" spans="1:14" x14ac:dyDescent="0.15">
      <c r="B2" s="1" t="s">
        <v>1</v>
      </c>
      <c r="C2" s="1" t="s">
        <v>133</v>
      </c>
      <c r="D2" s="1" t="s">
        <v>5</v>
      </c>
      <c r="E2" s="1" t="s">
        <v>7</v>
      </c>
      <c r="G2" s="1" t="s">
        <v>0</v>
      </c>
      <c r="H2" s="1" t="s">
        <v>3</v>
      </c>
      <c r="I2" s="1" t="s">
        <v>7</v>
      </c>
    </row>
    <row r="3" spans="1:14" x14ac:dyDescent="0.15">
      <c r="A3" s="9">
        <v>1</v>
      </c>
      <c r="B3" s="1">
        <v>7</v>
      </c>
      <c r="C3" s="1">
        <v>990</v>
      </c>
      <c r="D3" s="1" t="s">
        <v>6</v>
      </c>
      <c r="E3" s="1" t="s">
        <v>8</v>
      </c>
      <c r="G3" s="1" t="s">
        <v>2</v>
      </c>
      <c r="H3" s="1">
        <v>934</v>
      </c>
      <c r="I3" s="1" t="s">
        <v>41</v>
      </c>
      <c r="K3" s="1">
        <f>C3-H3</f>
        <v>56</v>
      </c>
    </row>
    <row r="4" spans="1:14" x14ac:dyDescent="0.15">
      <c r="A4" s="9"/>
      <c r="C4" s="1">
        <v>1000</v>
      </c>
      <c r="D4" s="1">
        <v>283995</v>
      </c>
      <c r="E4" s="1" t="s">
        <v>17</v>
      </c>
    </row>
    <row r="5" spans="1:14" x14ac:dyDescent="0.15">
      <c r="A5" s="9"/>
      <c r="C5" s="1">
        <v>1010</v>
      </c>
      <c r="D5" s="1">
        <v>242275</v>
      </c>
      <c r="E5" s="1" t="s">
        <v>24</v>
      </c>
    </row>
    <row r="6" spans="1:14" x14ac:dyDescent="0.15">
      <c r="A6" s="9"/>
      <c r="C6" s="1">
        <v>1019</v>
      </c>
      <c r="D6" s="1">
        <v>221583</v>
      </c>
      <c r="E6" s="1" t="s">
        <v>24</v>
      </c>
    </row>
    <row r="7" spans="1:14" x14ac:dyDescent="0.15">
      <c r="A7" s="9"/>
      <c r="C7" s="1">
        <v>1028</v>
      </c>
      <c r="D7" s="1">
        <v>202966</v>
      </c>
      <c r="E7" s="1" t="s">
        <v>29</v>
      </c>
    </row>
    <row r="8" spans="1:14" x14ac:dyDescent="0.15">
      <c r="A8" s="9"/>
      <c r="C8" s="1">
        <v>1037</v>
      </c>
      <c r="D8" s="1">
        <v>186391</v>
      </c>
      <c r="E8" s="1" t="s">
        <v>29</v>
      </c>
    </row>
    <row r="9" spans="1:14" x14ac:dyDescent="0.15">
      <c r="A9" s="9"/>
      <c r="C9" s="1">
        <v>1046</v>
      </c>
      <c r="D9" s="1">
        <v>172130</v>
      </c>
      <c r="E9" s="1" t="s">
        <v>29</v>
      </c>
    </row>
    <row r="10" spans="1:14" x14ac:dyDescent="0.15">
      <c r="A10" s="9"/>
      <c r="C10" s="1">
        <v>1055</v>
      </c>
      <c r="D10" s="1">
        <v>158424</v>
      </c>
      <c r="E10" s="1" t="s">
        <v>17</v>
      </c>
    </row>
    <row r="11" spans="1:14" x14ac:dyDescent="0.15">
      <c r="A11" s="9"/>
      <c r="C11" s="1">
        <v>1064</v>
      </c>
      <c r="D11" s="1">
        <v>144239</v>
      </c>
      <c r="E11" s="1" t="s">
        <v>17</v>
      </c>
    </row>
    <row r="12" spans="1:14" x14ac:dyDescent="0.15">
      <c r="A12" s="9"/>
      <c r="C12" s="1">
        <v>1073</v>
      </c>
      <c r="D12" s="1">
        <v>130185</v>
      </c>
      <c r="E12" s="1" t="s">
        <v>17</v>
      </c>
    </row>
    <row r="13" spans="1:14" x14ac:dyDescent="0.15">
      <c r="A13" s="9">
        <v>2</v>
      </c>
      <c r="C13" s="1">
        <v>1081</v>
      </c>
      <c r="D13" s="1" t="s">
        <v>63</v>
      </c>
      <c r="E13" s="1" t="s">
        <v>17</v>
      </c>
      <c r="G13" s="1" t="s">
        <v>40</v>
      </c>
      <c r="H13" s="8" t="s">
        <v>49</v>
      </c>
      <c r="I13" s="1" t="s">
        <v>42</v>
      </c>
      <c r="K13" s="1">
        <f>C13-956</f>
        <v>125</v>
      </c>
      <c r="L13" s="1">
        <f>C13-988</f>
        <v>93</v>
      </c>
      <c r="M13" s="1">
        <f>C13-1106</f>
        <v>-25</v>
      </c>
      <c r="N13" s="1">
        <f>C13-1125</f>
        <v>-44</v>
      </c>
    </row>
    <row r="14" spans="1:14" x14ac:dyDescent="0.15">
      <c r="A14" s="9"/>
      <c r="C14" s="1">
        <v>1088</v>
      </c>
      <c r="D14" s="1">
        <v>106558</v>
      </c>
      <c r="E14" s="1" t="s">
        <v>17</v>
      </c>
    </row>
    <row r="15" spans="1:14" x14ac:dyDescent="0.15">
      <c r="A15" s="9"/>
      <c r="C15" s="1">
        <v>1095</v>
      </c>
      <c r="D15" s="1">
        <v>95771</v>
      </c>
      <c r="E15" s="1" t="s">
        <v>17</v>
      </c>
    </row>
    <row r="16" spans="1:14" x14ac:dyDescent="0.15">
      <c r="A16" s="9"/>
      <c r="C16" s="1">
        <v>1102</v>
      </c>
      <c r="D16" s="1">
        <v>86295</v>
      </c>
      <c r="E16" s="1" t="s">
        <v>44</v>
      </c>
    </row>
    <row r="17" spans="1:14" x14ac:dyDescent="0.15">
      <c r="A17" s="9"/>
      <c r="C17" s="1">
        <v>1109</v>
      </c>
      <c r="D17" s="1">
        <v>76789</v>
      </c>
      <c r="E17" s="1" t="s">
        <v>44</v>
      </c>
    </row>
    <row r="18" spans="1:14" x14ac:dyDescent="0.15">
      <c r="A18" s="9"/>
      <c r="C18" s="1">
        <v>1096</v>
      </c>
      <c r="D18" s="1">
        <v>95048</v>
      </c>
      <c r="E18" s="1" t="s">
        <v>45</v>
      </c>
    </row>
    <row r="19" spans="1:14" x14ac:dyDescent="0.15">
      <c r="A19" s="9"/>
      <c r="C19" s="1">
        <v>1103</v>
      </c>
      <c r="D19" s="1">
        <v>85740</v>
      </c>
      <c r="E19" s="1" t="s">
        <v>19</v>
      </c>
    </row>
    <row r="20" spans="1:14" x14ac:dyDescent="0.15">
      <c r="A20" s="9"/>
      <c r="C20" s="1">
        <v>1111</v>
      </c>
      <c r="D20" s="1">
        <v>75358</v>
      </c>
      <c r="E20" s="1" t="s">
        <v>19</v>
      </c>
    </row>
    <row r="21" spans="1:14" x14ac:dyDescent="0.15">
      <c r="A21" s="9"/>
      <c r="C21" s="1">
        <v>1101</v>
      </c>
      <c r="D21" s="1">
        <v>87890</v>
      </c>
      <c r="E21" s="1" t="s">
        <v>19</v>
      </c>
    </row>
    <row r="22" spans="1:14" x14ac:dyDescent="0.15">
      <c r="A22" s="9"/>
      <c r="C22" s="3" t="s">
        <v>46</v>
      </c>
      <c r="D22" s="3"/>
      <c r="E22" s="3"/>
    </row>
    <row r="23" spans="1:14" x14ac:dyDescent="0.15">
      <c r="A23" s="9">
        <v>3</v>
      </c>
      <c r="C23" s="1">
        <v>1108</v>
      </c>
      <c r="D23" s="1">
        <v>78720</v>
      </c>
      <c r="E23" s="1" t="s">
        <v>19</v>
      </c>
      <c r="G23" s="1" t="s">
        <v>47</v>
      </c>
      <c r="H23" s="8" t="s">
        <v>61</v>
      </c>
      <c r="K23" s="1">
        <f>C23-976</f>
        <v>132</v>
      </c>
      <c r="L23" s="1">
        <f>C23-1008</f>
        <v>100</v>
      </c>
      <c r="M23" s="1">
        <f>C23-1126</f>
        <v>-18</v>
      </c>
      <c r="N23" s="1">
        <f>C23-1145</f>
        <v>-37</v>
      </c>
    </row>
    <row r="24" spans="1:14" x14ac:dyDescent="0.15">
      <c r="A24" s="9"/>
      <c r="B24" s="1">
        <v>8</v>
      </c>
      <c r="C24" s="1">
        <v>1115</v>
      </c>
      <c r="D24" s="1">
        <v>71551</v>
      </c>
      <c r="E24" s="1" t="s">
        <v>19</v>
      </c>
    </row>
    <row r="25" spans="1:14" x14ac:dyDescent="0.15">
      <c r="A25" s="9"/>
      <c r="C25" s="1">
        <v>1122</v>
      </c>
      <c r="D25" s="1">
        <v>65946</v>
      </c>
      <c r="E25" s="1" t="s">
        <v>19</v>
      </c>
    </row>
    <row r="26" spans="1:14" x14ac:dyDescent="0.15">
      <c r="A26" s="9"/>
      <c r="C26" s="1">
        <v>1129</v>
      </c>
      <c r="D26" s="1">
        <v>60308</v>
      </c>
      <c r="E26" s="1" t="s">
        <v>19</v>
      </c>
    </row>
    <row r="27" spans="1:14" x14ac:dyDescent="0.15">
      <c r="A27" s="9"/>
      <c r="C27" s="1">
        <v>1136</v>
      </c>
      <c r="D27" s="1">
        <v>55231</v>
      </c>
      <c r="E27" s="1" t="s">
        <v>19</v>
      </c>
    </row>
    <row r="28" spans="1:14" x14ac:dyDescent="0.15">
      <c r="A28" s="9"/>
      <c r="C28" s="1">
        <v>1143</v>
      </c>
      <c r="D28" s="1">
        <v>51017</v>
      </c>
      <c r="E28" s="1" t="s">
        <v>19</v>
      </c>
    </row>
    <row r="29" spans="1:14" x14ac:dyDescent="0.15">
      <c r="A29" s="9"/>
      <c r="C29" s="3" t="s">
        <v>46</v>
      </c>
      <c r="D29" s="3"/>
      <c r="E29" s="3"/>
      <c r="G29" s="1" t="s">
        <v>48</v>
      </c>
      <c r="H29" s="8" t="s">
        <v>50</v>
      </c>
      <c r="K29" s="1">
        <f>C30-1018</f>
        <v>132</v>
      </c>
      <c r="L29" s="1">
        <f>C30-1168</f>
        <v>-18</v>
      </c>
      <c r="M29" s="1">
        <f>C30-1187</f>
        <v>-37</v>
      </c>
    </row>
    <row r="30" spans="1:14" x14ac:dyDescent="0.15">
      <c r="A30" s="9"/>
      <c r="C30" s="1">
        <v>1150</v>
      </c>
      <c r="D30" s="1">
        <v>47451</v>
      </c>
      <c r="E30" s="1" t="s">
        <v>19</v>
      </c>
    </row>
    <row r="31" spans="1:14" x14ac:dyDescent="0.15">
      <c r="A31" s="9"/>
      <c r="C31" s="1">
        <v>1157</v>
      </c>
      <c r="D31" s="1">
        <v>43991</v>
      </c>
      <c r="E31" s="1" t="s">
        <v>19</v>
      </c>
    </row>
    <row r="32" spans="1:14" x14ac:dyDescent="0.15">
      <c r="A32" s="9"/>
      <c r="C32" s="3" t="s">
        <v>46</v>
      </c>
      <c r="D32" s="3"/>
      <c r="E32" s="3"/>
      <c r="G32" s="1" t="s">
        <v>51</v>
      </c>
      <c r="H32" s="1" t="s">
        <v>52</v>
      </c>
      <c r="K32" s="1">
        <f>1164-1032</f>
        <v>132</v>
      </c>
      <c r="L32" s="1">
        <f>C33-1064</f>
        <v>100</v>
      </c>
      <c r="M32" s="1">
        <f>C33-1201</f>
        <v>-37</v>
      </c>
      <c r="N32" s="1">
        <f>C33-1257</f>
        <v>-93</v>
      </c>
    </row>
    <row r="33" spans="2:5" x14ac:dyDescent="0.15">
      <c r="C33" s="1">
        <v>1164</v>
      </c>
      <c r="D33" s="1">
        <v>40976</v>
      </c>
      <c r="E33" s="1" t="s">
        <v>19</v>
      </c>
    </row>
    <row r="34" spans="2:5" x14ac:dyDescent="0.15">
      <c r="C34" s="1">
        <v>1152</v>
      </c>
      <c r="D34" s="1">
        <v>43177</v>
      </c>
      <c r="E34" s="1" t="s">
        <v>54</v>
      </c>
    </row>
    <row r="36" spans="2:5" x14ac:dyDescent="0.15">
      <c r="B36" s="10" t="s">
        <v>187</v>
      </c>
    </row>
    <row r="37" spans="2:5" x14ac:dyDescent="0.15">
      <c r="C37" s="1" t="s">
        <v>66</v>
      </c>
    </row>
    <row r="38" spans="2:5" x14ac:dyDescent="0.15">
      <c r="C38" s="1" t="s">
        <v>67</v>
      </c>
    </row>
  </sheetData>
  <mergeCells count="5">
    <mergeCell ref="B1:F1"/>
    <mergeCell ref="G1:K1"/>
    <mergeCell ref="A3:A12"/>
    <mergeCell ref="A13:A22"/>
    <mergeCell ref="A23:A3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8" sqref="A8"/>
    </sheetView>
  </sheetViews>
  <sheetFormatPr defaultColWidth="8.875" defaultRowHeight="16.5" x14ac:dyDescent="0.15"/>
  <cols>
    <col min="1" max="16384" width="8.875" style="1"/>
  </cols>
  <sheetData>
    <row r="1" spans="1:3" x14ac:dyDescent="0.15">
      <c r="A1" s="1" t="s">
        <v>9</v>
      </c>
    </row>
    <row r="2" spans="1:3" x14ac:dyDescent="0.15">
      <c r="A2" s="1" t="s">
        <v>20</v>
      </c>
      <c r="B2" s="1" t="s">
        <v>21</v>
      </c>
      <c r="C2" s="1" t="s">
        <v>23</v>
      </c>
    </row>
    <row r="3" spans="1:3" x14ac:dyDescent="0.15">
      <c r="A3" s="1" t="s">
        <v>31</v>
      </c>
      <c r="B3" s="1" t="s">
        <v>33</v>
      </c>
      <c r="C3" s="1" t="s">
        <v>23</v>
      </c>
    </row>
    <row r="4" spans="1:3" x14ac:dyDescent="0.15">
      <c r="A4" s="1" t="s">
        <v>32</v>
      </c>
      <c r="B4" s="1" t="s">
        <v>34</v>
      </c>
      <c r="C4" s="1" t="s">
        <v>23</v>
      </c>
    </row>
    <row r="5" spans="1:3" x14ac:dyDescent="0.15">
      <c r="A5" s="1" t="s">
        <v>35</v>
      </c>
      <c r="B5" s="1" t="s">
        <v>36</v>
      </c>
      <c r="C5" s="1" t="s">
        <v>22</v>
      </c>
    </row>
    <row r="6" spans="1:3" x14ac:dyDescent="0.15">
      <c r="A6" s="1" t="s">
        <v>38</v>
      </c>
      <c r="B6" s="1" t="s">
        <v>39</v>
      </c>
      <c r="C6" s="1" t="s">
        <v>23</v>
      </c>
    </row>
    <row r="8" spans="1:3" x14ac:dyDescent="0.15">
      <c r="A8" s="1" t="s">
        <v>116</v>
      </c>
    </row>
    <row r="9" spans="1:3" x14ac:dyDescent="0.15">
      <c r="A9" s="1" t="s">
        <v>53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ColWidth="8.875" defaultRowHeight="16.5" x14ac:dyDescent="0.15"/>
  <cols>
    <col min="1" max="1" width="8.875" style="1" customWidth="1"/>
    <col min="2" max="16384" width="8.875" style="1"/>
  </cols>
  <sheetData>
    <row r="1" spans="1:4" x14ac:dyDescent="0.15">
      <c r="A1" s="1" t="s">
        <v>26</v>
      </c>
      <c r="B1" s="1" t="s">
        <v>25</v>
      </c>
      <c r="C1" s="1" t="s">
        <v>27</v>
      </c>
      <c r="D1" s="1" t="s">
        <v>28</v>
      </c>
    </row>
    <row r="2" spans="1:4" x14ac:dyDescent="0.15">
      <c r="A2" s="1">
        <v>2</v>
      </c>
      <c r="B2" s="1">
        <v>3</v>
      </c>
      <c r="C2" s="1">
        <v>4</v>
      </c>
      <c r="D2" s="1">
        <v>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9" sqref="E9"/>
    </sheetView>
  </sheetViews>
  <sheetFormatPr defaultRowHeight="16.5" x14ac:dyDescent="0.15"/>
  <cols>
    <col min="1" max="1" width="9" style="1"/>
    <col min="2" max="2" width="10.875" style="1" customWidth="1"/>
    <col min="3" max="3" width="11.625" style="1" customWidth="1"/>
    <col min="4" max="4" width="9" style="1"/>
    <col min="5" max="5" width="13.5" style="1" customWidth="1"/>
    <col min="6" max="16384" width="9" style="1"/>
  </cols>
  <sheetData>
    <row r="1" spans="1:5" x14ac:dyDescent="0.15">
      <c r="D1" s="9" t="s">
        <v>70</v>
      </c>
      <c r="E1" s="9"/>
    </row>
    <row r="2" spans="1:5" x14ac:dyDescent="0.15">
      <c r="A2" s="1" t="s">
        <v>68</v>
      </c>
      <c r="B2" s="1" t="s">
        <v>69</v>
      </c>
      <c r="C2" s="1" t="s">
        <v>90</v>
      </c>
      <c r="D2" s="1" t="s">
        <v>102</v>
      </c>
      <c r="E2" s="1" t="s">
        <v>103</v>
      </c>
    </row>
    <row r="3" spans="1:5" x14ac:dyDescent="0.15">
      <c r="A3" s="1" t="s">
        <v>71</v>
      </c>
      <c r="B3" s="1" t="s">
        <v>85</v>
      </c>
      <c r="D3" s="1">
        <v>5</v>
      </c>
    </row>
    <row r="4" spans="1:5" x14ac:dyDescent="0.15">
      <c r="A4" s="1" t="s">
        <v>72</v>
      </c>
      <c r="B4" s="1" t="s">
        <v>86</v>
      </c>
      <c r="D4" s="1">
        <v>10</v>
      </c>
    </row>
    <row r="5" spans="1:5" x14ac:dyDescent="0.15">
      <c r="A5" s="1" t="s">
        <v>73</v>
      </c>
      <c r="B5" s="1" t="s">
        <v>87</v>
      </c>
      <c r="D5" s="1">
        <v>20</v>
      </c>
    </row>
    <row r="6" spans="1:5" x14ac:dyDescent="0.15">
      <c r="A6" s="1" t="s">
        <v>74</v>
      </c>
      <c r="B6" s="1" t="s">
        <v>88</v>
      </c>
      <c r="D6" s="1">
        <v>30</v>
      </c>
    </row>
    <row r="7" spans="1:5" x14ac:dyDescent="0.15">
      <c r="A7" s="1" t="s">
        <v>75</v>
      </c>
      <c r="B7" s="1" t="s">
        <v>89</v>
      </c>
      <c r="D7" s="1">
        <v>50</v>
      </c>
    </row>
    <row r="8" spans="1:5" x14ac:dyDescent="0.15">
      <c r="A8" s="1" t="s">
        <v>76</v>
      </c>
      <c r="B8" s="1" t="s">
        <v>91</v>
      </c>
      <c r="D8" s="1">
        <v>75</v>
      </c>
    </row>
    <row r="9" spans="1:5" x14ac:dyDescent="0.15">
      <c r="A9" s="1" t="s">
        <v>77</v>
      </c>
      <c r="B9" s="1" t="s">
        <v>92</v>
      </c>
      <c r="D9" s="1">
        <v>100</v>
      </c>
    </row>
    <row r="10" spans="1:5" x14ac:dyDescent="0.15">
      <c r="A10" s="1" t="s">
        <v>78</v>
      </c>
      <c r="B10" s="9" t="s">
        <v>93</v>
      </c>
      <c r="C10" s="1" t="s">
        <v>101</v>
      </c>
      <c r="D10" s="1">
        <v>150</v>
      </c>
      <c r="E10" s="1" t="s">
        <v>108</v>
      </c>
    </row>
    <row r="11" spans="1:5" x14ac:dyDescent="0.15">
      <c r="A11" s="1" t="s">
        <v>79</v>
      </c>
      <c r="B11" s="9"/>
      <c r="C11" s="1" t="s">
        <v>100</v>
      </c>
      <c r="D11" s="1">
        <v>200</v>
      </c>
      <c r="E11" s="1" t="s">
        <v>107</v>
      </c>
    </row>
    <row r="12" spans="1:5" x14ac:dyDescent="0.15">
      <c r="A12" s="1" t="s">
        <v>80</v>
      </c>
      <c r="B12" s="9"/>
      <c r="C12" s="1" t="s">
        <v>99</v>
      </c>
      <c r="D12" s="1">
        <v>250</v>
      </c>
      <c r="E12" s="1" t="s">
        <v>109</v>
      </c>
    </row>
    <row r="13" spans="1:5" x14ac:dyDescent="0.15">
      <c r="A13" s="1" t="s">
        <v>81</v>
      </c>
      <c r="B13" s="9" t="s">
        <v>94</v>
      </c>
      <c r="C13" s="1" t="s">
        <v>98</v>
      </c>
      <c r="D13" s="1">
        <v>300</v>
      </c>
      <c r="E13" s="1" t="s">
        <v>106</v>
      </c>
    </row>
    <row r="14" spans="1:5" x14ac:dyDescent="0.15">
      <c r="A14" s="1" t="s">
        <v>82</v>
      </c>
      <c r="B14" s="9"/>
      <c r="C14" s="1" t="s">
        <v>97</v>
      </c>
      <c r="D14" s="1">
        <v>400</v>
      </c>
      <c r="E14" s="1" t="s">
        <v>106</v>
      </c>
    </row>
    <row r="15" spans="1:5" x14ac:dyDescent="0.15">
      <c r="A15" s="1" t="s">
        <v>83</v>
      </c>
      <c r="B15" s="9"/>
      <c r="C15" s="1" t="s">
        <v>96</v>
      </c>
      <c r="D15" s="1">
        <v>500</v>
      </c>
      <c r="E15" s="1" t="s">
        <v>105</v>
      </c>
    </row>
    <row r="16" spans="1:5" x14ac:dyDescent="0.15">
      <c r="A16" s="1" t="s">
        <v>84</v>
      </c>
      <c r="B16" s="1" t="s">
        <v>95</v>
      </c>
      <c r="C16" s="11">
        <v>1</v>
      </c>
      <c r="D16" s="1">
        <v>750</v>
      </c>
      <c r="E16" s="1" t="s">
        <v>104</v>
      </c>
    </row>
  </sheetData>
  <mergeCells count="3">
    <mergeCell ref="B10:B12"/>
    <mergeCell ref="B13:B15"/>
    <mergeCell ref="D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竞技场的基础规则</vt:lpstr>
      <vt:lpstr>战斗记录</vt:lpstr>
      <vt:lpstr>pvp记录</vt:lpstr>
      <vt:lpstr>连胜buff</vt:lpstr>
      <vt:lpstr>各个段位增加荣誉点数区分</vt:lpstr>
      <vt:lpstr>周奖励对应胜点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Alienware</dc:creator>
  <cp:lastModifiedBy>yuuki</cp:lastModifiedBy>
  <dcterms:created xsi:type="dcterms:W3CDTF">2015-07-14T10:34:16Z</dcterms:created>
  <dcterms:modified xsi:type="dcterms:W3CDTF">2015-07-15T10:17:29Z</dcterms:modified>
</cp:coreProperties>
</file>