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20" windowWidth="28035" windowHeight="11880" tabRatio="759"/>
  </bookViews>
  <sheets>
    <sheet name="游戏流程&amp;新手引导" sheetId="1" r:id="rId1"/>
    <sheet name="副本相关统计" sheetId="2" r:id="rId2"/>
    <sheet name="符文相关统计" sheetId="3" r:id="rId3"/>
    <sheet name="任务相关统计" sheetId="4" r:id="rId4"/>
    <sheet name="建筑相关统计" sheetId="5" r:id="rId5"/>
    <sheet name="魔灵相关统计" sheetId="6" r:id="rId6"/>
    <sheet name="魔灵强化相关统计" sheetId="7" r:id="rId7"/>
    <sheet name="角色相关统计" sheetId="8" r:id="rId8"/>
    <sheet name="地下城相关统计" sheetId="9" r:id="rId9"/>
    <sheet name="竞技场相关统计" sheetId="10" r:id="rId10"/>
    <sheet name="试炼之塔相关统计" sheetId="14" r:id="rId11"/>
    <sheet name="公会战相关统计" sheetId="11" r:id="rId12"/>
    <sheet name="充值消费相关统计" sheetId="13" r:id="rId13"/>
  </sheets>
  <definedNames>
    <definedName name="附加属性">符文相关统计!$B$96</definedName>
    <definedName name="追加属性">符文相关统计!$B$86</definedName>
  </definedNames>
  <calcPr calcId="144525"/>
</workbook>
</file>

<file path=xl/calcChain.xml><?xml version="1.0" encoding="utf-8"?>
<calcChain xmlns="http://schemas.openxmlformats.org/spreadsheetml/2006/main">
  <c r="G45" i="9" l="1"/>
  <c r="G44" i="9"/>
  <c r="G43" i="9"/>
  <c r="G42" i="9"/>
  <c r="J31" i="8" l="1"/>
  <c r="J29" i="8"/>
  <c r="J17" i="8"/>
  <c r="I50" i="2" l="1"/>
  <c r="I49" i="2"/>
  <c r="I48" i="2"/>
  <c r="I47" i="2"/>
  <c r="I46" i="2"/>
  <c r="I45" i="2"/>
  <c r="I44" i="2"/>
  <c r="I43" i="2"/>
  <c r="I42" i="2"/>
  <c r="I41" i="2"/>
  <c r="I40" i="2"/>
  <c r="I39" i="2"/>
  <c r="I38" i="2"/>
  <c r="I37" i="2"/>
  <c r="I36" i="2"/>
  <c r="I56" i="2"/>
  <c r="I55" i="2"/>
  <c r="I54" i="2"/>
  <c r="I53" i="2"/>
  <c r="I52" i="2"/>
  <c r="I51" i="2"/>
  <c r="I57" i="2"/>
  <c r="G22" i="9" l="1"/>
  <c r="G13" i="9"/>
  <c r="G12" i="9"/>
  <c r="G4" i="9"/>
  <c r="G3" i="9"/>
  <c r="G2" i="9"/>
  <c r="I35" i="2"/>
  <c r="I34" i="2"/>
  <c r="I33" i="2"/>
  <c r="I32" i="2"/>
  <c r="I31" i="2"/>
  <c r="I30" i="2"/>
  <c r="L6" i="13"/>
  <c r="I29" i="2" l="1"/>
  <c r="I28" i="2"/>
  <c r="I27" i="2"/>
  <c r="I26" i="2"/>
  <c r="I25" i="2"/>
  <c r="I24" i="2"/>
  <c r="I23" i="2"/>
  <c r="I22" i="2"/>
  <c r="I21" i="2"/>
  <c r="I20" i="2"/>
  <c r="I19" i="2"/>
  <c r="I18" i="2"/>
  <c r="I16" i="2"/>
  <c r="I17" i="2"/>
  <c r="I15" i="2"/>
  <c r="I14" i="2"/>
  <c r="I13" i="2"/>
  <c r="I12" i="2"/>
  <c r="I11" i="2"/>
  <c r="I10" i="2"/>
  <c r="I9" i="2"/>
  <c r="I8" i="2"/>
  <c r="I7" i="2"/>
  <c r="I6" i="2"/>
  <c r="I5" i="2"/>
</calcChain>
</file>

<file path=xl/sharedStrings.xml><?xml version="1.0" encoding="utf-8"?>
<sst xmlns="http://schemas.openxmlformats.org/spreadsheetml/2006/main" count="1371" uniqueCount="864">
  <si>
    <t>强化消耗</t>
    <phoneticPr fontId="1" type="noConversion"/>
  </si>
  <si>
    <t>序列</t>
    <phoneticPr fontId="1" type="noConversion"/>
  </si>
  <si>
    <t>流程内容</t>
    <phoneticPr fontId="1" type="noConversion"/>
  </si>
  <si>
    <t>备注</t>
    <phoneticPr fontId="1" type="noConversion"/>
  </si>
  <si>
    <t>流程类型</t>
    <phoneticPr fontId="1" type="noConversion"/>
  </si>
  <si>
    <t>项目</t>
    <phoneticPr fontId="1" type="noConversion"/>
  </si>
  <si>
    <t>时间</t>
    <phoneticPr fontId="1" type="noConversion"/>
  </si>
  <si>
    <t>类型</t>
    <phoneticPr fontId="1" type="noConversion"/>
  </si>
  <si>
    <t>消费内容</t>
    <phoneticPr fontId="1" type="noConversion"/>
  </si>
  <si>
    <t>账户余额</t>
    <phoneticPr fontId="1" type="noConversion"/>
  </si>
  <si>
    <t>开场动画，着重介绍竞技场，强调有能力的人是最牛逼的，其他内容部分没care</t>
    <phoneticPr fontId="1" type="noConversion"/>
  </si>
  <si>
    <t>动画并没有跳过按钮，强制玩家进行世界观理解。值得借鉴的是按住界面可以加快动画播放，目测速度为2倍</t>
    <phoneticPr fontId="1" type="noConversion"/>
  </si>
  <si>
    <t>起名字</t>
    <phoneticPr fontId="1" type="noConversion"/>
  </si>
  <si>
    <t>2-7个汉字或4-14个英文、数字</t>
    <phoneticPr fontId="1" type="noConversion"/>
  </si>
  <si>
    <t>艾琳和杜兰德轮番介绍，强化世界观，增加玩家代入感</t>
    <phoneticPr fontId="1" type="noConversion"/>
  </si>
  <si>
    <t>世界观</t>
    <phoneticPr fontId="1" type="noConversion"/>
  </si>
  <si>
    <t>世界观</t>
    <phoneticPr fontId="1" type="noConversion"/>
  </si>
  <si>
    <t>教学模式断开后重新开始教学</t>
    <phoneticPr fontId="1" type="noConversion"/>
  </si>
  <si>
    <t>介绍魔力石产出</t>
    <phoneticPr fontId="1" type="noConversion"/>
  </si>
  <si>
    <t>实操魔力石采集</t>
    <phoneticPr fontId="1" type="noConversion"/>
  </si>
  <si>
    <t>介绍魔灵召唤-未知召唤书</t>
    <phoneticPr fontId="1" type="noConversion"/>
  </si>
  <si>
    <t>介绍魔灵召唤-神秘召唤（水晶召唤）</t>
    <phoneticPr fontId="1" type="noConversion"/>
  </si>
  <si>
    <t>介绍战斗入口-次元之门</t>
    <phoneticPr fontId="1" type="noConversion"/>
  </si>
  <si>
    <t>战斗入口逐一引导进入阵容选择界面</t>
    <phoneticPr fontId="1" type="noConversion"/>
  </si>
  <si>
    <t>在开启一个章节新的难度的副本时，给予对应提示，提示玩家可以进行新的战斗</t>
    <phoneticPr fontId="1" type="noConversion"/>
  </si>
  <si>
    <t>指引提示阵容选择方式</t>
    <phoneticPr fontId="1" type="noConversion"/>
  </si>
  <si>
    <t>实操阵容选择并开始第一场战斗</t>
    <phoneticPr fontId="1" type="noConversion"/>
  </si>
  <si>
    <t>新手引导-魔力石</t>
    <phoneticPr fontId="1" type="noConversion"/>
  </si>
  <si>
    <t>新手引导-魔灵召唤</t>
    <phoneticPr fontId="1" type="noConversion"/>
  </si>
  <si>
    <t>新手引导-战斗</t>
    <phoneticPr fontId="1" type="noConversion"/>
  </si>
  <si>
    <t>新手引导-副本入口</t>
    <phoneticPr fontId="1" type="noConversion"/>
  </si>
  <si>
    <t>艾琳对话缓和气氛</t>
    <phoneticPr fontId="1" type="noConversion"/>
  </si>
  <si>
    <t>进行目标选择的教学</t>
    <phoneticPr fontId="1" type="noConversion"/>
  </si>
  <si>
    <t>实操目标选择并进行攻击</t>
    <phoneticPr fontId="1" type="noConversion"/>
  </si>
  <si>
    <t>第一场战斗结束</t>
    <phoneticPr fontId="1" type="noConversion"/>
  </si>
  <si>
    <t>第一场战斗只有一个对局</t>
    <phoneticPr fontId="1" type="noConversion"/>
  </si>
  <si>
    <t>战斗后艾琳对话对玩家进行鼓励，增强继续战斗的信心</t>
    <phoneticPr fontId="1" type="noConversion"/>
  </si>
  <si>
    <t>新手引导-战斗获得</t>
    <phoneticPr fontId="1" type="noConversion"/>
  </si>
  <si>
    <t>实操通过召唤书召唤魔灵-火系魔灵</t>
    <phoneticPr fontId="1" type="noConversion"/>
  </si>
  <si>
    <t>固定为土狗</t>
    <phoneticPr fontId="1" type="noConversion"/>
  </si>
  <si>
    <t>此处有个bug，提示是神秘召唤书召唤，实际是水晶召唤</t>
    <phoneticPr fontId="1" type="noConversion"/>
  </si>
  <si>
    <t>固定为仙女</t>
    <phoneticPr fontId="1" type="noConversion"/>
  </si>
  <si>
    <t>实操通过水晶召唤魔灵-水系魔灵</t>
    <phoneticPr fontId="1" type="noConversion"/>
  </si>
  <si>
    <t>实操获得的召唤书进行魔灵召唤-风系魔灵</t>
    <phoneticPr fontId="1" type="noConversion"/>
  </si>
  <si>
    <t>固定为剑客</t>
    <phoneticPr fontId="1" type="noConversion"/>
  </si>
  <si>
    <t>获得三系魔灵同时介绍属性相克</t>
    <phoneticPr fontId="1" type="noConversion"/>
  </si>
  <si>
    <t>介绍界面为图示加文字描述，相对清晰明了</t>
    <phoneticPr fontId="1" type="noConversion"/>
  </si>
  <si>
    <t>新手引导-属性相克</t>
    <phoneticPr fontId="1" type="noConversion"/>
  </si>
  <si>
    <t>新手引导-符文</t>
    <phoneticPr fontId="1" type="noConversion"/>
  </si>
  <si>
    <t>艾琳对话介绍符文来历</t>
    <phoneticPr fontId="1" type="noConversion"/>
  </si>
  <si>
    <t>提示引导进行符文镶嵌操作</t>
    <phoneticPr fontId="1" type="noConversion"/>
  </si>
  <si>
    <t>实操进行符文镶嵌操作</t>
    <phoneticPr fontId="1" type="noConversion"/>
  </si>
  <si>
    <t>艾琳鼓励玩家操作，同时介绍副本强化操作</t>
    <phoneticPr fontId="1" type="noConversion"/>
  </si>
  <si>
    <t>实操进行符文强化操作</t>
    <phoneticPr fontId="1" type="noConversion"/>
  </si>
  <si>
    <t>艾琳鼓励玩家操作，同时介绍副本套装效果</t>
    <phoneticPr fontId="1" type="noConversion"/>
  </si>
  <si>
    <t>新手引导-魔灵强化</t>
    <phoneticPr fontId="1" type="noConversion"/>
  </si>
  <si>
    <t>介绍魔灵强化的效果，并引导玩家建设魔灵强化阵（建筑）</t>
    <phoneticPr fontId="1" type="noConversion"/>
  </si>
  <si>
    <t>引导建设的建筑均为不可取消建设设计，避免其他问题出现</t>
    <phoneticPr fontId="1" type="noConversion"/>
  </si>
  <si>
    <t>实操建设魔灵强化阵</t>
    <phoneticPr fontId="1" type="noConversion"/>
  </si>
  <si>
    <t>艾琳鼓励玩家操作，同时引导玩家进行魔灵强化</t>
    <phoneticPr fontId="1" type="noConversion"/>
  </si>
  <si>
    <t>提示引导进行魔灵强化操作</t>
    <phoneticPr fontId="1" type="noConversion"/>
  </si>
  <si>
    <t>实操进行魔灵强化操作</t>
    <phoneticPr fontId="1" type="noConversion"/>
  </si>
  <si>
    <t>艾琳鼓励玩家操作，同时告知玩家魔灵还可以通过战斗提升等级</t>
    <phoneticPr fontId="1" type="noConversion"/>
  </si>
  <si>
    <t>艾琳对话，提示魔灵满级后可以进行进化操作</t>
    <phoneticPr fontId="1" type="noConversion"/>
  </si>
  <si>
    <t>新手引导-副本</t>
    <phoneticPr fontId="1" type="noConversion"/>
  </si>
  <si>
    <t>到达此处为新手引导第一阶段，此时角色等级为1级，经验条为32%</t>
    <phoneticPr fontId="1" type="noConversion"/>
  </si>
  <si>
    <t>杜兰德通过竞技场引导玩家提升等级，进而提示玩家去第一章副本进行探险</t>
    <phoneticPr fontId="1" type="noConversion"/>
  </si>
  <si>
    <t>打开第一章副本列表后弹出非强制性提示，提示玩家可以点击“掉落信息”查看该章副本掉落情况</t>
    <phoneticPr fontId="1" type="noConversion"/>
  </si>
  <si>
    <t>充值</t>
    <phoneticPr fontId="1" type="noConversion"/>
  </si>
  <si>
    <t>进入第二个副本后，艾琳提示玩家小心应战</t>
    <phoneticPr fontId="1" type="noConversion"/>
  </si>
  <si>
    <t>出现战斗设置按钮、战斗速度选择按钮、手动/自动按钮</t>
    <phoneticPr fontId="1" type="noConversion"/>
  </si>
  <si>
    <t>自动按钮需要角色等级达到3级后可以使用</t>
    <phoneticPr fontId="1" type="noConversion"/>
  </si>
  <si>
    <t>到达boss对局后，艾琳提示玩家小心boss</t>
    <phoneticPr fontId="1" type="noConversion"/>
  </si>
  <si>
    <t>右下角可以切换每个魔灵的技能</t>
    <phoneticPr fontId="1" type="noConversion"/>
  </si>
  <si>
    <t>按住技能图标可以查看技能tips</t>
    <phoneticPr fontId="1" type="noConversion"/>
  </si>
  <si>
    <t>第二个副本共2个对局，中间无其他提示与引导</t>
    <phoneticPr fontId="1" type="noConversion"/>
  </si>
  <si>
    <t>玩家脸黑可能会死一个魔灵，此时最好能提示使用治疗技能进行治疗，可以参考改进</t>
    <phoneticPr fontId="1" type="noConversion"/>
  </si>
  <si>
    <t>副本结束后玩家等级提升至2级</t>
    <phoneticPr fontId="1" type="noConversion"/>
  </si>
  <si>
    <t>战斗结束艾琳对玩家进行鼓励，同时根据获得的符文提示可以镶嵌第二个符文激活套装效果</t>
    <phoneticPr fontId="1" type="noConversion"/>
  </si>
  <si>
    <t>返回城镇后弱提示可以点击头像打开游戏设置</t>
    <phoneticPr fontId="1" type="noConversion"/>
  </si>
  <si>
    <t>充值RMB648礼包</t>
    <phoneticPr fontId="1" type="noConversion"/>
  </si>
  <si>
    <t>RMB</t>
    <phoneticPr fontId="1" type="noConversion"/>
  </si>
  <si>
    <t>日期</t>
    <phoneticPr fontId="1" type="noConversion"/>
  </si>
  <si>
    <t>消费</t>
    <phoneticPr fontId="1" type="noConversion"/>
  </si>
  <si>
    <t>水晶</t>
    <phoneticPr fontId="1" type="noConversion"/>
  </si>
  <si>
    <t>充值/消费</t>
    <phoneticPr fontId="1" type="noConversion"/>
  </si>
  <si>
    <t>消费750水晶*3</t>
    <phoneticPr fontId="1" type="noConversion"/>
  </si>
  <si>
    <t>新手引导-符文套装</t>
    <phoneticPr fontId="1" type="noConversion"/>
  </si>
  <si>
    <t>再次打开魔灵界面，艾琳提示可以进行符文镶嵌查看套装效果</t>
    <phoneticPr fontId="1" type="noConversion"/>
  </si>
  <si>
    <t>提示引导进行副本镶嵌操作</t>
    <phoneticPr fontId="1" type="noConversion"/>
  </si>
  <si>
    <t>艾琳鼓励玩家操作，并提示每个地区掉落的符文是固定的，方便玩家针对性获得</t>
    <phoneticPr fontId="1" type="noConversion"/>
  </si>
  <si>
    <t>强制引导</t>
    <phoneticPr fontId="1" type="noConversion"/>
  </si>
  <si>
    <t>按照关卡顺序掉落1-6号符文</t>
    <phoneticPr fontId="1" type="noConversion"/>
  </si>
  <si>
    <t>弹出符文编号与位置对应的动画提示，并举例第一章中各个副本可以获得的符文</t>
    <phoneticPr fontId="1" type="noConversion"/>
  </si>
  <si>
    <t>魔灵超过默认可携带上限后，进行魔灵界面，弹出各类按钮的使用介绍</t>
    <phoneticPr fontId="1" type="noConversion"/>
  </si>
  <si>
    <t>新手引导-魔灵界面</t>
    <phoneticPr fontId="1" type="noConversion"/>
  </si>
  <si>
    <t>超过默认可携带上限后可以切换魔灵界面展示样式</t>
    <phoneticPr fontId="1" type="noConversion"/>
  </si>
  <si>
    <t>是否带3D展示</t>
    <phoneticPr fontId="1" type="noConversion"/>
  </si>
  <si>
    <t>消费100水晶</t>
    <phoneticPr fontId="1" type="noConversion"/>
  </si>
  <si>
    <t>增益礼包*3</t>
    <phoneticPr fontId="1" type="noConversion"/>
  </si>
  <si>
    <t>购买大量魔力</t>
    <phoneticPr fontId="1" type="noConversion"/>
  </si>
  <si>
    <t>章节名称</t>
    <phoneticPr fontId="1" type="noConversion"/>
  </si>
  <si>
    <t>副本名称</t>
    <phoneticPr fontId="1" type="noConversion"/>
  </si>
  <si>
    <t>怪物分布</t>
    <phoneticPr fontId="1" type="noConversion"/>
  </si>
  <si>
    <t>难度级别</t>
    <phoneticPr fontId="1" type="noConversion"/>
  </si>
  <si>
    <t>通关组合</t>
    <phoneticPr fontId="1" type="noConversion"/>
  </si>
  <si>
    <t>副本消耗</t>
    <phoneticPr fontId="1" type="noConversion"/>
  </si>
  <si>
    <t>加仑丛林</t>
    <phoneticPr fontId="1" type="noConversion"/>
  </si>
  <si>
    <t>加仑丛林外围</t>
    <phoneticPr fontId="1" type="noConversion"/>
  </si>
  <si>
    <t>能量*3</t>
    <phoneticPr fontId="1" type="noConversion"/>
  </si>
  <si>
    <t>鬃毛野猪☆火
鬃毛野猪☆风</t>
    <phoneticPr fontId="1" type="noConversion"/>
  </si>
  <si>
    <t>Normal</t>
    <phoneticPr fontId="1" type="noConversion"/>
  </si>
  <si>
    <t>宠物经验</t>
    <phoneticPr fontId="1" type="noConversion"/>
  </si>
  <si>
    <t>魔力石</t>
    <phoneticPr fontId="1" type="noConversion"/>
  </si>
  <si>
    <t>体力</t>
    <phoneticPr fontId="1" type="noConversion"/>
  </si>
  <si>
    <t>42-181</t>
    <phoneticPr fontId="1" type="noConversion"/>
  </si>
  <si>
    <t>通关时间（s）</t>
    <phoneticPr fontId="1" type="noConversion"/>
  </si>
  <si>
    <t>20s</t>
    <phoneticPr fontId="1" type="noConversion"/>
  </si>
  <si>
    <t>15s</t>
    <phoneticPr fontId="1" type="noConversion"/>
  </si>
  <si>
    <t>加仑丛林南部</t>
    <phoneticPr fontId="1" type="noConversion"/>
  </si>
  <si>
    <t>再次打开魔灵强化界面，若提示强化消耗以及强化效果</t>
    <phoneticPr fontId="1" type="noConversion"/>
  </si>
  <si>
    <t>加仑丛林小道</t>
    <phoneticPr fontId="1" type="noConversion"/>
  </si>
  <si>
    <t>升级统计</t>
    <phoneticPr fontId="1" type="noConversion"/>
  </si>
  <si>
    <t>等级</t>
    <phoneticPr fontId="1" type="noConversion"/>
  </si>
  <si>
    <t>加仑丛林东部</t>
    <phoneticPr fontId="1" type="noConversion"/>
  </si>
  <si>
    <t>藤刺地狱花☆☆☆水
藤刺地狱花☆水
藤刺地狱花☆火</t>
    <phoneticPr fontId="1" type="noConversion"/>
  </si>
  <si>
    <t>新手引导-自动战斗</t>
    <phoneticPr fontId="1" type="noConversion"/>
  </si>
  <si>
    <t>角色等级达到3级后，进入副本后如果开启自动战斗，则会提示自动战斗中集火操作提示</t>
    <phoneticPr fontId="1" type="noConversion"/>
  </si>
  <si>
    <t>鬃毛野猪☆☆☆火
蘑菇怪☆火
蘑菇怪☆风</t>
    <phoneticPr fontId="1" type="noConversion"/>
  </si>
  <si>
    <t>丛林守卫☆☆☆风
丛林守卫☆风
丛林守卫☆风</t>
    <phoneticPr fontId="1" type="noConversion"/>
  </si>
  <si>
    <t>鬃毛野猪☆☆☆火
鬃毛野猪☆火
鬃毛野猪☆火</t>
    <phoneticPr fontId="1" type="noConversion"/>
  </si>
  <si>
    <t>蘑菇怪☆☆☆水
蘑菇怪☆水
蘑菇怪☆风</t>
    <phoneticPr fontId="1" type="noConversion"/>
  </si>
  <si>
    <t>加仑丛林高原</t>
    <phoneticPr fontId="1" type="noConversion"/>
  </si>
  <si>
    <t>经验（百分比）</t>
    <phoneticPr fontId="1" type="noConversion"/>
  </si>
  <si>
    <t>加仑丛林伸出</t>
    <phoneticPr fontId="1" type="noConversion"/>
  </si>
  <si>
    <t>35s</t>
    <phoneticPr fontId="1" type="noConversion"/>
  </si>
  <si>
    <t>参与次数</t>
    <phoneticPr fontId="1" type="noConversion"/>
  </si>
  <si>
    <t>参与原因</t>
    <phoneticPr fontId="1" type="noConversion"/>
  </si>
  <si>
    <t>新手引导
流程体验</t>
    <phoneticPr fontId="1" type="noConversion"/>
  </si>
  <si>
    <t>新手引导-竞技场</t>
    <phoneticPr fontId="1" type="noConversion"/>
  </si>
  <si>
    <t>通关第一章副本Nolmal难度，开启竞技场</t>
    <phoneticPr fontId="1" type="noConversion"/>
  </si>
  <si>
    <t>动画展现竞技场入口，并未提示指引玩家进行竞技场操作</t>
    <phoneticPr fontId="1" type="noConversion"/>
  </si>
  <si>
    <t>西泽山</t>
    <phoneticPr fontId="1" type="noConversion"/>
  </si>
  <si>
    <t>遗址地下1层</t>
    <phoneticPr fontId="1" type="noConversion"/>
  </si>
  <si>
    <t>遗址地下2层</t>
  </si>
  <si>
    <t>遗址地下3层</t>
  </si>
  <si>
    <t>遗址地下4层</t>
  </si>
  <si>
    <t>遗址地下5层</t>
  </si>
  <si>
    <t>遗址地下6层</t>
  </si>
  <si>
    <t>遗址最底层</t>
    <phoneticPr fontId="1" type="noConversion"/>
  </si>
  <si>
    <t>宝箱怪☆☆☆风
宝箱怪☆风
史莱姆☆火</t>
    <phoneticPr fontId="1" type="noConversion"/>
  </si>
  <si>
    <t>流程体验</t>
  </si>
  <si>
    <t>未知召唤书*1</t>
  </si>
  <si>
    <t>未知召唤书*1</t>
    <phoneticPr fontId="1" type="noConversion"/>
  </si>
  <si>
    <t>1号祝福符文☆白*1</t>
    <phoneticPr fontId="1" type="noConversion"/>
  </si>
  <si>
    <t>2号祝福符文☆☆白*1</t>
    <phoneticPr fontId="1" type="noConversion"/>
  </si>
  <si>
    <t>6号祝福符文☆☆绿*1</t>
    <phoneticPr fontId="1" type="noConversion"/>
  </si>
  <si>
    <t>史莱姆☆☆☆火
史莱姆☆火
史莱姆☆水</t>
    <phoneticPr fontId="1" type="noConversion"/>
  </si>
  <si>
    <t>1级15%至3级90%</t>
    <phoneticPr fontId="1" type="noConversion"/>
  </si>
  <si>
    <t>史莱姆☆☆☆水
幽灵☆水
幽灵☆风</t>
    <phoneticPr fontId="1" type="noConversion"/>
  </si>
  <si>
    <t>傀儡☆☆☆风
傀儡☆火
傀儡☆风</t>
    <phoneticPr fontId="1" type="noConversion"/>
  </si>
  <si>
    <t>未知召唤书*1</t>
    <phoneticPr fontId="1" type="noConversion"/>
  </si>
  <si>
    <t>傀儡☆☆☆火
傀儡☆☆火
傀儡☆☆火</t>
    <phoneticPr fontId="1" type="noConversion"/>
  </si>
  <si>
    <t>5号猛攻符文☆绿*1</t>
    <phoneticPr fontId="1" type="noConversion"/>
  </si>
  <si>
    <t>傀儡☆☆☆水7级
傀儡☆☆火7级
宝箱怪☆☆风7级</t>
    <phoneticPr fontId="1" type="noConversion"/>
  </si>
  <si>
    <t>6号猛攻符文☆白*1</t>
    <phoneticPr fontId="1" type="noConversion"/>
  </si>
  <si>
    <t>流程体验</t>
    <phoneticPr fontId="1" type="noConversion"/>
  </si>
  <si>
    <t>傀儡☆☆☆火8级boss</t>
    <phoneticPr fontId="1" type="noConversion"/>
  </si>
  <si>
    <t>犬神☆☆☆水boss</t>
    <phoneticPr fontId="1" type="noConversion"/>
  </si>
  <si>
    <t>流程体验</t>
    <phoneticPr fontId="1" type="noConversion"/>
  </si>
  <si>
    <t>50s</t>
    <phoneticPr fontId="1" type="noConversion"/>
  </si>
  <si>
    <t>召唤出第一个灰色星级魔灵时提示，该类魔灵无法觉醒</t>
    <phoneticPr fontId="1" type="noConversion"/>
  </si>
  <si>
    <t>之前并未提示觉醒的作用或者方式</t>
    <phoneticPr fontId="1" type="noConversion"/>
  </si>
  <si>
    <t>app评论引导</t>
    <phoneticPr fontId="1" type="noConversion"/>
  </si>
  <si>
    <t>5级后弹出app评论引导，评论后可以获得10水晶</t>
    <phoneticPr fontId="1" type="noConversion"/>
  </si>
  <si>
    <t>点击评论后切换回游戏即可，无需评论即可获得10水晶</t>
    <phoneticPr fontId="1" type="noConversion"/>
  </si>
  <si>
    <t>充值</t>
    <phoneticPr fontId="1" type="noConversion"/>
  </si>
  <si>
    <t>RMB</t>
    <phoneticPr fontId="1" type="noConversion"/>
  </si>
  <si>
    <t>充值RMB帝王觉醒礼包</t>
    <phoneticPr fontId="1" type="noConversion"/>
  </si>
  <si>
    <t>消费750水晶</t>
    <phoneticPr fontId="1" type="noConversion"/>
  </si>
  <si>
    <t>增益礼包</t>
    <phoneticPr fontId="1" type="noConversion"/>
  </si>
  <si>
    <t>卡菲勒遗址</t>
    <phoneticPr fontId="1" type="noConversion"/>
  </si>
  <si>
    <t>费尔罗亚☆☆☆风8级
鸟身女妖☆风8级
鸟身女妖☆水8级</t>
    <phoneticPr fontId="1" type="noConversion"/>
  </si>
  <si>
    <t>拉美拉☆☆☆水9级
鸟身女妖☆风9级
鸟身女妖☆风9级</t>
    <phoneticPr fontId="1" type="noConversion"/>
  </si>
  <si>
    <t>1号刀刃符文☆白*1</t>
    <phoneticPr fontId="1" type="noConversion"/>
  </si>
  <si>
    <t>费尔罗亚☆☆☆风10级
鸟身女妖☆风10级
鸟身女妖☆水10级</t>
    <phoneticPr fontId="1" type="noConversion"/>
  </si>
  <si>
    <t>3号刀刃符文☆白*1</t>
    <phoneticPr fontId="1" type="noConversion"/>
  </si>
  <si>
    <t>下级元素☆☆☆风11级
下级元素☆☆风11级
下级元素☆☆风11级</t>
    <phoneticPr fontId="1" type="noConversion"/>
  </si>
  <si>
    <t>4号刀刃符文☆白*1</t>
    <phoneticPr fontId="1" type="noConversion"/>
  </si>
  <si>
    <t>塔哈洛斯☆☆☆风12级
元素☆☆风12级
元素☆☆风12级</t>
    <phoneticPr fontId="1" type="noConversion"/>
  </si>
  <si>
    <t>最高元素☆☆☆风13级
元素☆☆风12级
最高元素☆☆风12级</t>
    <phoneticPr fontId="1" type="noConversion"/>
  </si>
  <si>
    <t>希尔菲德☆☆☆☆风14级boss
精灵☆☆☆☆风14级boss</t>
    <phoneticPr fontId="1" type="noConversion"/>
  </si>
  <si>
    <t>45s</t>
    <phoneticPr fontId="1" type="noConversion"/>
  </si>
  <si>
    <t>仙女☆☆☆1
地狱犬☆☆1</t>
    <phoneticPr fontId="1" type="noConversion"/>
  </si>
  <si>
    <t>上犬祭祀☆☆☆6级
吸血鬼☆☆☆☆20级
凯西☆☆☆22级</t>
    <phoneticPr fontId="1" type="noConversion"/>
  </si>
  <si>
    <t>上犬祭祀☆☆☆7级
吸血鬼☆☆☆☆20级
凯西☆☆☆22级</t>
    <phoneticPr fontId="1" type="noConversion"/>
  </si>
  <si>
    <t>上犬祭祀☆☆☆9级
吸血鬼☆☆☆☆20级
凯西☆☆☆22级</t>
    <phoneticPr fontId="1" type="noConversion"/>
  </si>
  <si>
    <t>2号刀刃符文☆☆白*1</t>
    <phoneticPr fontId="1" type="noConversion"/>
  </si>
  <si>
    <t>拉古恩雪山</t>
    <phoneticPr fontId="1" type="noConversion"/>
  </si>
  <si>
    <t>雪山入口</t>
    <phoneticPr fontId="1" type="noConversion"/>
  </si>
  <si>
    <t>雪山山丘</t>
    <phoneticPr fontId="1" type="noConversion"/>
  </si>
  <si>
    <t>雪山峡谷</t>
    <phoneticPr fontId="1" type="noConversion"/>
  </si>
  <si>
    <t>雪山斜坡</t>
    <phoneticPr fontId="1" type="noConversion"/>
  </si>
  <si>
    <t>雪山东部山脊</t>
    <phoneticPr fontId="1" type="noConversion"/>
  </si>
  <si>
    <t>雪山高地</t>
    <phoneticPr fontId="1" type="noConversion"/>
  </si>
  <si>
    <t>雪山顶峰</t>
    <phoneticPr fontId="1" type="noConversion"/>
  </si>
  <si>
    <t>哥鲁达☆☆☆风14级
战斗之熊☆☆水13级
哥鲁达☆☆风13级</t>
    <phoneticPr fontId="1" type="noConversion"/>
  </si>
  <si>
    <t>3级90%至5级10%</t>
    <phoneticPr fontId="1" type="noConversion"/>
  </si>
  <si>
    <t>5级10%至5级95%</t>
    <phoneticPr fontId="1" type="noConversion"/>
  </si>
  <si>
    <t>1号激怒符文☆☆白*1</t>
    <phoneticPr fontId="1" type="noConversion"/>
  </si>
  <si>
    <t>战斗之熊☆☆水14级
战斗之熊☆☆水14级
战斗之熊☆☆水14级</t>
    <phoneticPr fontId="1" type="noConversion"/>
  </si>
  <si>
    <t>2号激怒符文☆白*1</t>
    <phoneticPr fontId="1" type="noConversion"/>
  </si>
  <si>
    <t>战斗之熊☆☆☆水15级
哈勒普☆☆水14级
哈勒普☆☆水14级</t>
    <phoneticPr fontId="1" type="noConversion"/>
  </si>
  <si>
    <t>昆达☆☆☆水15级
雪人怪☆☆水15级
雪人怪☆☆水15级</t>
    <phoneticPr fontId="1" type="noConversion"/>
  </si>
  <si>
    <t>3号激怒符文☆白*1</t>
    <phoneticPr fontId="1" type="noConversion"/>
  </si>
  <si>
    <t>4号激怒符文☆☆白*1</t>
    <phoneticPr fontId="1" type="noConversion"/>
  </si>
  <si>
    <t>西斯罗☆☆☆水16级
战斗之熊☆☆水15级
哈勒普☆☆水15级</t>
    <phoneticPr fontId="1" type="noConversion"/>
  </si>
  <si>
    <t>上犬祭祀☆☆☆☆26级
吸血鬼☆☆☆☆30级
凯西☆☆☆☆29级
地狱之火☆☆☆☆30级</t>
    <phoneticPr fontId="1" type="noConversion"/>
  </si>
  <si>
    <t>昆达☆☆☆水16级
雪人怪☆☆水15级
哥鲁达☆☆风15级</t>
    <phoneticPr fontId="1" type="noConversion"/>
  </si>
  <si>
    <t>6号激怒符文☆绿*1</t>
    <phoneticPr fontId="1" type="noConversion"/>
  </si>
  <si>
    <t>Normal</t>
    <phoneticPr fontId="1" type="noConversion"/>
  </si>
  <si>
    <t>凤凰☆☆☆☆水16级boss</t>
    <phoneticPr fontId="1" type="noConversion"/>
  </si>
  <si>
    <t>掉落</t>
    <phoneticPr fontId="1" type="noConversion"/>
  </si>
  <si>
    <t>雪人怪☆☆水*1</t>
    <phoneticPr fontId="1" type="noConversion"/>
  </si>
  <si>
    <t>消费原因</t>
    <phoneticPr fontId="1" type="noConversion"/>
  </si>
  <si>
    <t>购买礼包获得大量水晶</t>
    <phoneticPr fontId="1" type="noConversion"/>
  </si>
  <si>
    <t>为了获得更多优秀的魔灵</t>
    <phoneticPr fontId="1" type="noConversion"/>
  </si>
  <si>
    <t>宠物栏开格子</t>
    <phoneticPr fontId="1" type="noConversion"/>
  </si>
  <si>
    <t>弹出式礼包RMB588</t>
    <phoneticPr fontId="1" type="noConversion"/>
  </si>
  <si>
    <t>时限礼包RMB648</t>
    <phoneticPr fontId="1" type="noConversion"/>
  </si>
  <si>
    <t>开放等级</t>
    <phoneticPr fontId="1" type="noConversion"/>
  </si>
  <si>
    <t>建筑名称</t>
    <phoneticPr fontId="1" type="noConversion"/>
  </si>
  <si>
    <t>建造花费</t>
    <phoneticPr fontId="1" type="noConversion"/>
  </si>
  <si>
    <t>可建造数量</t>
    <phoneticPr fontId="1" type="noConversion"/>
  </si>
  <si>
    <t>建造作用</t>
    <phoneticPr fontId="1" type="noConversion"/>
  </si>
  <si>
    <t>魔灵强化阵</t>
    <phoneticPr fontId="1" type="noConversion"/>
  </si>
  <si>
    <t>魔法商店</t>
    <phoneticPr fontId="1" type="noConversion"/>
  </si>
  <si>
    <t>每60分钟刷新一次商品</t>
    <phoneticPr fontId="1" type="noConversion"/>
  </si>
  <si>
    <t>许愿神殿</t>
    <phoneticPr fontId="1" type="noConversion"/>
  </si>
  <si>
    <t>魔力水晶矿</t>
    <phoneticPr fontId="1" type="noConversion"/>
  </si>
  <si>
    <t>精髓合成所</t>
    <phoneticPr fontId="1" type="noConversion"/>
  </si>
  <si>
    <t>古代魔力石</t>
    <phoneticPr fontId="1" type="noConversion"/>
  </si>
  <si>
    <t>平静丛林</t>
    <phoneticPr fontId="1" type="noConversion"/>
  </si>
  <si>
    <t>魔灵组合阵</t>
    <phoneticPr fontId="1" type="noConversion"/>
  </si>
  <si>
    <t>深深森林</t>
    <phoneticPr fontId="1" type="noConversion"/>
  </si>
  <si>
    <t>水晶巨人</t>
    <phoneticPr fontId="1" type="noConversion"/>
  </si>
  <si>
    <t>水晶之湖</t>
    <phoneticPr fontId="1" type="noConversion"/>
  </si>
  <si>
    <t>疾风绝壁</t>
    <phoneticPr fontId="1" type="noConversion"/>
  </si>
  <si>
    <t>魔灵保管所</t>
    <phoneticPr fontId="1" type="noConversion"/>
  </si>
  <si>
    <t>充值</t>
    <phoneticPr fontId="1" type="noConversion"/>
  </si>
  <si>
    <t>RMB</t>
    <phoneticPr fontId="1" type="noConversion"/>
  </si>
  <si>
    <t>充值RMB30</t>
    <phoneticPr fontId="1" type="noConversion"/>
  </si>
  <si>
    <t>充值RMB198</t>
    <phoneticPr fontId="1" type="noConversion"/>
  </si>
  <si>
    <t>购买新手礼包小</t>
    <phoneticPr fontId="1" type="noConversion"/>
  </si>
  <si>
    <t>购买新手礼包大</t>
    <phoneticPr fontId="1" type="noConversion"/>
  </si>
  <si>
    <t>15天小月卡</t>
    <phoneticPr fontId="1" type="noConversion"/>
  </si>
  <si>
    <t>15天大月卡</t>
    <phoneticPr fontId="1" type="noConversion"/>
  </si>
  <si>
    <t>消费</t>
    <phoneticPr fontId="1" type="noConversion"/>
  </si>
  <si>
    <t>水晶</t>
    <phoneticPr fontId="1" type="noConversion"/>
  </si>
  <si>
    <t>消费300水晶</t>
    <phoneticPr fontId="1" type="noConversion"/>
  </si>
  <si>
    <t>购买强化礼包</t>
    <phoneticPr fontId="1" type="noConversion"/>
  </si>
  <si>
    <t>卷轴抽出4星皮埃雷，激动下购买强化礼包</t>
    <phoneticPr fontId="1" type="noConversion"/>
  </si>
  <si>
    <t>特拉恩森林</t>
    <phoneticPr fontId="1" type="noConversion"/>
  </si>
  <si>
    <t>特拉恩森林入口</t>
    <phoneticPr fontId="1" type="noConversion"/>
  </si>
  <si>
    <t>特拉恩森林西部</t>
    <phoneticPr fontId="1" type="noConversion"/>
  </si>
  <si>
    <t>特拉恩森林山路</t>
    <phoneticPr fontId="1" type="noConversion"/>
  </si>
  <si>
    <t>特拉恩森林小道</t>
    <phoneticPr fontId="1" type="noConversion"/>
  </si>
  <si>
    <t>特拉恩森林北部</t>
    <phoneticPr fontId="1" type="noConversion"/>
  </si>
  <si>
    <t>特拉恩森林盆地</t>
    <phoneticPr fontId="1" type="noConversion"/>
  </si>
  <si>
    <t>特拉恩森林深处</t>
    <phoneticPr fontId="1" type="noConversion"/>
  </si>
  <si>
    <t>皮埃雷☆☆☆☆20级
吸血鬼☆☆☆☆30级
凯西☆☆☆☆29级
地狱之火☆☆☆☆30级</t>
    <phoneticPr fontId="1" type="noConversion"/>
  </si>
  <si>
    <t>鬃毛野猪☆☆风*1</t>
    <phoneticPr fontId="1" type="noConversion"/>
  </si>
  <si>
    <t>伊卡鲁☆☆☆水17级
犬神☆☆水16级
犬神☆☆水16级
犬神☆☆风16级</t>
    <phoneticPr fontId="1" type="noConversion"/>
  </si>
  <si>
    <t>2号迅速符文☆白*1</t>
    <phoneticPr fontId="1" type="noConversion"/>
  </si>
  <si>
    <t>藤刺地狱花☆☆☆火16级
藤刺地狱花☆☆火16级
藤刺地狱花☆☆水16级
角蛙☆☆水16级</t>
    <phoneticPr fontId="1" type="noConversion"/>
  </si>
  <si>
    <t>未知召唤书*1</t>
    <phoneticPr fontId="1" type="noConversion"/>
  </si>
  <si>
    <t>鬃毛野猪☆☆☆风18级
鬃毛野猪☆☆风17级
角蛙☆☆水17级
角蛙☆☆水17级</t>
    <phoneticPr fontId="1" type="noConversion"/>
  </si>
  <si>
    <t>4号迅速符文☆白*1</t>
    <phoneticPr fontId="1" type="noConversion"/>
  </si>
  <si>
    <t>战斗之熊☆☆☆火17级
战斗之熊☆☆火17级
战斗之熊☆☆风17级
鬃毛野猪☆☆火17级</t>
    <phoneticPr fontId="1" type="noConversion"/>
  </si>
  <si>
    <t>战斗之熊☆☆☆风19级
战斗之熊☆☆风18级
犬神☆☆水18级
犬神☆☆风18级</t>
    <phoneticPr fontId="1" type="noConversion"/>
  </si>
  <si>
    <t>6号迅速符文☆☆白*1</t>
    <phoneticPr fontId="1" type="noConversion"/>
  </si>
  <si>
    <t>喀迈拉☆☆☆☆风19级boss</t>
    <phoneticPr fontId="1" type="noConversion"/>
  </si>
  <si>
    <t>战斗之熊☆☆☆火18级
战斗之熊☆☆火18级
战斗之熊☆☆火18级
犬神☆☆水18级</t>
    <phoneticPr fontId="1" type="noConversion"/>
  </si>
  <si>
    <t>地下城名称</t>
    <phoneticPr fontId="1" type="noConversion"/>
  </si>
  <si>
    <t>地下城分类</t>
    <phoneticPr fontId="1" type="noConversion"/>
  </si>
  <si>
    <t>消耗</t>
    <phoneticPr fontId="1" type="noConversion"/>
  </si>
  <si>
    <t>下级魔力精髓*1</t>
    <phoneticPr fontId="1" type="noConversion"/>
  </si>
  <si>
    <t>流程体验</t>
    <phoneticPr fontId="1" type="noConversion"/>
  </si>
  <si>
    <t>魔力地下城</t>
    <phoneticPr fontId="1" type="noConversion"/>
  </si>
  <si>
    <t>地下1层</t>
    <phoneticPr fontId="1" type="noConversion"/>
  </si>
  <si>
    <t>能量*4</t>
    <phoneticPr fontId="1" type="noConversion"/>
  </si>
  <si>
    <t>魔力守护者☆☆☆光8级</t>
    <phoneticPr fontId="1" type="noConversion"/>
  </si>
  <si>
    <t>皮埃雷☆☆☆☆20级
吸血鬼☆☆☆☆30级
凯西☆☆☆☆29级
地狱之火☆☆☆☆30级
上犬祭司☆☆☆☆26级</t>
    <phoneticPr fontId="1" type="noConversion"/>
  </si>
  <si>
    <t>地下2层</t>
  </si>
  <si>
    <t>地下3层</t>
  </si>
  <si>
    <t>地下4层</t>
  </si>
  <si>
    <t>地下5层</t>
  </si>
  <si>
    <t>地下6层</t>
  </si>
  <si>
    <t>地下7层</t>
  </si>
  <si>
    <t>地下8层</t>
  </si>
  <si>
    <t>地下9层</t>
  </si>
  <si>
    <t>地下10层</t>
  </si>
  <si>
    <t>魔力守护者☆☆☆光10级</t>
    <phoneticPr fontId="1" type="noConversion"/>
  </si>
  <si>
    <t>魔力守护者☆☆☆光15级</t>
    <phoneticPr fontId="1" type="noConversion"/>
  </si>
  <si>
    <t>30s</t>
    <phoneticPr fontId="1" type="noConversion"/>
  </si>
  <si>
    <t>25s</t>
    <phoneticPr fontId="1" type="noConversion"/>
  </si>
  <si>
    <t>中级魔力精髓*1</t>
    <phoneticPr fontId="1" type="noConversion"/>
  </si>
  <si>
    <t>备注</t>
    <phoneticPr fontId="1" type="noConversion"/>
  </si>
  <si>
    <t>首次通关地下城有5水晶额外奖励</t>
    <phoneticPr fontId="1" type="noConversion"/>
  </si>
  <si>
    <t>40s</t>
    <phoneticPr fontId="1" type="noConversion"/>
  </si>
  <si>
    <t>未知召唤书*1</t>
    <phoneticPr fontId="1" type="noConversion"/>
  </si>
  <si>
    <t>流程体验</t>
    <phoneticPr fontId="1" type="noConversion"/>
  </si>
  <si>
    <t>当前阵容未通关，挫败感较强</t>
    <phoneticPr fontId="1" type="noConversion"/>
  </si>
  <si>
    <t>巨人地下城</t>
    <phoneticPr fontId="1" type="noConversion"/>
  </si>
  <si>
    <t>能量*5</t>
    <phoneticPr fontId="1" type="noConversion"/>
  </si>
  <si>
    <t>巨人守护者☆☆☆光12级</t>
    <phoneticPr fontId="1" type="noConversion"/>
  </si>
  <si>
    <t>巨人守护者☆☆☆光15级</t>
    <phoneticPr fontId="1" type="noConversion"/>
  </si>
  <si>
    <t>巨人守护者☆☆☆光20级</t>
    <phoneticPr fontId="1" type="noConversion"/>
  </si>
  <si>
    <t>巨人守护者☆☆☆光25级</t>
    <phoneticPr fontId="1" type="noConversion"/>
  </si>
  <si>
    <t>巨人守护者☆☆☆☆光30级</t>
    <phoneticPr fontId="1" type="noConversion"/>
  </si>
  <si>
    <t>巨人守护者☆☆☆☆光40级</t>
    <phoneticPr fontId="1" type="noConversion"/>
  </si>
  <si>
    <t>巨人守护者☆☆☆☆光50级</t>
    <phoneticPr fontId="1" type="noConversion"/>
  </si>
  <si>
    <t>巨人守护者☆☆☆☆☆光55级</t>
    <phoneticPr fontId="1" type="noConversion"/>
  </si>
  <si>
    <t>巨人守护者☆☆☆☆☆光60级</t>
    <phoneticPr fontId="1" type="noConversion"/>
  </si>
  <si>
    <t>巨人守护者☆☆☆☆☆光65级</t>
    <phoneticPr fontId="1" type="noConversion"/>
  </si>
  <si>
    <t>魔力守护者☆☆☆☆光20级</t>
    <phoneticPr fontId="1" type="noConversion"/>
  </si>
  <si>
    <t>魔力守护者☆☆☆☆光30级</t>
    <phoneticPr fontId="1" type="noConversion"/>
  </si>
  <si>
    <t>魔力守护者☆☆☆☆☆光40级</t>
    <phoneticPr fontId="1" type="noConversion"/>
  </si>
  <si>
    <t>魔力守护者☆☆☆☆☆光50级</t>
    <phoneticPr fontId="1" type="noConversion"/>
  </si>
  <si>
    <t>魔力守护者☆☆☆☆☆☆光55级</t>
    <phoneticPr fontId="1" type="noConversion"/>
  </si>
  <si>
    <t>魔力守护者☆☆☆☆☆☆光60级</t>
    <phoneticPr fontId="1" type="noConversion"/>
  </si>
  <si>
    <t>魔力守护者☆☆☆☆☆☆光65级</t>
    <phoneticPr fontId="1" type="noConversion"/>
  </si>
  <si>
    <t>5号绝望符文☆紫*1</t>
    <phoneticPr fontId="1" type="noConversion"/>
  </si>
  <si>
    <t>4号猛攻符文☆☆蓝*1</t>
    <phoneticPr fontId="1" type="noConversion"/>
  </si>
  <si>
    <t>龙之地下城</t>
    <phoneticPr fontId="1" type="noConversion"/>
  </si>
  <si>
    <t>传说之龙☆☆☆☆风20级</t>
    <phoneticPr fontId="1" type="noConversion"/>
  </si>
  <si>
    <t>传说之龙☆☆☆光20级</t>
  </si>
  <si>
    <t>传说之龙☆☆☆光25级</t>
  </si>
  <si>
    <t>传说之龙☆☆☆☆光30级</t>
  </si>
  <si>
    <t>传说之龙☆☆☆☆光40级</t>
  </si>
  <si>
    <t>传说之龙☆☆☆☆光50级</t>
  </si>
  <si>
    <t>传说之龙☆☆☆☆☆光55级</t>
  </si>
  <si>
    <t>传说之龙☆☆☆☆☆光60级</t>
  </si>
  <si>
    <t>传说之龙☆☆☆☆☆光65级</t>
  </si>
  <si>
    <t>未知召唤书*3</t>
    <phoneticPr fontId="1" type="noConversion"/>
  </si>
  <si>
    <t>传说之龙☆☆☆☆光25级</t>
    <phoneticPr fontId="1" type="noConversion"/>
  </si>
  <si>
    <t>消费30水晶</t>
    <phoneticPr fontId="1" type="noConversion"/>
  </si>
  <si>
    <t>刷新魔法商店10次</t>
    <phoneticPr fontId="1" type="noConversion"/>
  </si>
  <si>
    <t>扫符文</t>
    <phoneticPr fontId="1" type="noConversion"/>
  </si>
  <si>
    <t>消费10+25+40+55=130水晶</t>
    <phoneticPr fontId="1" type="noConversion"/>
  </si>
  <si>
    <t>购买魔法商店橱窗位</t>
    <phoneticPr fontId="1" type="noConversion"/>
  </si>
  <si>
    <t>消费1000水晶</t>
    <phoneticPr fontId="1" type="noConversion"/>
  </si>
  <si>
    <t>购买魔力箱</t>
    <phoneticPr fontId="1" type="noConversion"/>
  </si>
  <si>
    <t>没钱扫符文，购买魔力箱</t>
    <phoneticPr fontId="1" type="noConversion"/>
  </si>
  <si>
    <t>商店刷新的物品和可获得的物品有关</t>
    <phoneticPr fontId="1" type="noConversion"/>
  </si>
  <si>
    <t>当前无法获得的符文或者魔灵无法刷新出来</t>
    <phoneticPr fontId="1" type="noConversion"/>
  </si>
  <si>
    <t>备注</t>
    <phoneticPr fontId="1" type="noConversion"/>
  </si>
  <si>
    <t>第一次未通关
皮埃雷3星符文强9后通关</t>
    <phoneticPr fontId="1" type="noConversion"/>
  </si>
  <si>
    <t>每次需要返回城镇对话才能继续下个章节，体验不好，影响流畅性</t>
    <phoneticPr fontId="1" type="noConversion"/>
  </si>
  <si>
    <t>55s</t>
    <phoneticPr fontId="1" type="noConversion"/>
  </si>
  <si>
    <t>50s</t>
    <phoneticPr fontId="1" type="noConversion"/>
  </si>
  <si>
    <t>5级95%至6级70%</t>
    <phoneticPr fontId="1" type="noConversion"/>
  </si>
  <si>
    <t>1号集中符文☆白*1</t>
    <phoneticPr fontId="1" type="noConversion"/>
  </si>
  <si>
    <t>露露☆☆☆水20级
霍尔☆☆火19级
霍尔☆☆水19级
霍尔☆☆火19级</t>
    <phoneticPr fontId="1" type="noConversion"/>
  </si>
  <si>
    <t>拉拉☆☆☆火20级
霍尔☆☆火19级
霍尔☆☆水19级
霍尔☆☆风19级</t>
    <phoneticPr fontId="1" type="noConversion"/>
  </si>
  <si>
    <t>夏依德尼遗址</t>
    <phoneticPr fontId="1" type="noConversion"/>
  </si>
  <si>
    <t>遗址地下1层</t>
    <phoneticPr fontId="1" type="noConversion"/>
  </si>
  <si>
    <t>遗址最下层</t>
    <phoneticPr fontId="1" type="noConversion"/>
  </si>
  <si>
    <t>琪琪☆☆☆风20级
霍尔☆☆风20级
霍尔☆☆风20级
霍尔☆☆火20级</t>
    <phoneticPr fontId="1" type="noConversion"/>
  </si>
  <si>
    <t>3号集中符文☆白*1</t>
    <phoneticPr fontId="1" type="noConversion"/>
  </si>
  <si>
    <t>6级70%至7级65%</t>
    <phoneticPr fontId="1" type="noConversion"/>
  </si>
  <si>
    <t>达哈雷诺斯☆☆☆水21级
下级元素☆☆☆水20级
最高元素☆☆☆风20级
元素☆☆☆水20级</t>
    <phoneticPr fontId="1" type="noConversion"/>
  </si>
  <si>
    <t>4号集中符文☆白*1</t>
    <phoneticPr fontId="1" type="noConversion"/>
  </si>
  <si>
    <t>下级元素☆☆☆水21级
下级元素☆☆水21级
霍尔☆☆水21级
元素☆☆水21级</t>
    <phoneticPr fontId="1" type="noConversion"/>
  </si>
  <si>
    <t>5号集中符文☆☆白*1</t>
    <phoneticPr fontId="1" type="noConversion"/>
  </si>
  <si>
    <t>6.号集中符文☆白*1</t>
    <phoneticPr fontId="1" type="noConversion"/>
  </si>
  <si>
    <t>温蒂妮☆☆☆☆☆水22级boss</t>
    <phoneticPr fontId="1" type="noConversion"/>
  </si>
  <si>
    <t>能量*4</t>
    <phoneticPr fontId="1" type="noConversion"/>
  </si>
  <si>
    <t>最高元素☆☆☆水21级
最高元素☆☆水21级
下级元素☆☆水21级
霍尔☆☆火21级</t>
    <phoneticPr fontId="1" type="noConversion"/>
  </si>
  <si>
    <t>1阶段扩展</t>
    <phoneticPr fontId="1" type="noConversion"/>
  </si>
  <si>
    <t>2阶段扩展</t>
  </si>
  <si>
    <t>3阶段扩展</t>
  </si>
  <si>
    <t>需要完成1阶段扩展</t>
    <phoneticPr fontId="1" type="noConversion"/>
  </si>
  <si>
    <t>需要完成2阶段扩展</t>
    <phoneticPr fontId="1" type="noConversion"/>
  </si>
  <si>
    <t>神秘之塔1</t>
    <phoneticPr fontId="1" type="noConversion"/>
  </si>
  <si>
    <t>神秘之塔2</t>
  </si>
  <si>
    <t>神秘之塔3</t>
  </si>
  <si>
    <t>神秘之塔4</t>
  </si>
  <si>
    <t>神秘之塔5</t>
  </si>
  <si>
    <t>神秘之塔6</t>
  </si>
  <si>
    <t>神秘之塔7</t>
  </si>
  <si>
    <t>神秘之塔8</t>
  </si>
  <si>
    <t>神秘之塔9</t>
  </si>
  <si>
    <t>神秘之塔10</t>
  </si>
  <si>
    <t>塔摩勒沙漠</t>
    <phoneticPr fontId="1" type="noConversion"/>
  </si>
  <si>
    <t>塔摩勒沙漠入口</t>
    <phoneticPr fontId="1" type="noConversion"/>
  </si>
  <si>
    <t>塔摩勒沙漠西部</t>
    <phoneticPr fontId="1" type="noConversion"/>
  </si>
  <si>
    <t>塔摩勒沙漠北部</t>
    <phoneticPr fontId="1" type="noConversion"/>
  </si>
  <si>
    <t>塔摩勒沙漠南部</t>
    <phoneticPr fontId="1" type="noConversion"/>
  </si>
  <si>
    <t>塔摩勒沙漠东部</t>
    <phoneticPr fontId="1" type="noConversion"/>
  </si>
  <si>
    <t>塔摩勒沙漠峡谷</t>
    <phoneticPr fontId="1" type="noConversion"/>
  </si>
  <si>
    <t>塔摩勒沙漠中心</t>
    <phoneticPr fontId="1" type="noConversion"/>
  </si>
  <si>
    <t>能量*4</t>
    <phoneticPr fontId="1" type="noConversion"/>
  </si>
  <si>
    <t>皮埃雷☆☆☆☆24级
吸血鬼☆☆☆☆30级
凯西☆☆☆☆30级
地狱之火☆☆☆☆30级</t>
    <phoneticPr fontId="1" type="noConversion"/>
  </si>
  <si>
    <t>卢坎☆☆☆风22级
梦魔☆☆火22级
巨蟒☆☆风22级
巨蟒☆☆风22级</t>
    <phoneticPr fontId="1" type="noConversion"/>
  </si>
  <si>
    <t>1号守护符文☆白*1</t>
    <phoneticPr fontId="1" type="noConversion"/>
  </si>
  <si>
    <t>格里芬☆☆☆风22级
格里芬☆☆☆风22级
格里芬☆☆☆风22级
塞拉曼德☆☆☆火22级</t>
    <phoneticPr fontId="1" type="noConversion"/>
  </si>
  <si>
    <t>克拉克顿☆☆☆火23级
梦魔☆☆火23级
梦魔☆☆火23级
梦魔☆☆风23级</t>
    <phoneticPr fontId="1" type="noConversion"/>
  </si>
  <si>
    <t>3号守护符文☆☆白*1</t>
    <phoneticPr fontId="1" type="noConversion"/>
  </si>
  <si>
    <t>埃勒梅达☆☆☆风24级
梦魔☆☆☆风23级
巨蟒☆☆☆风23级
梦魔☆☆☆火23级</t>
    <phoneticPr fontId="1" type="noConversion"/>
  </si>
  <si>
    <t>卢坎☆☆☆风24级
塞拉曼德☆☆火23级
塞拉曼德☆☆火23级
塞拉曼德☆☆火23级</t>
    <phoneticPr fontId="1" type="noConversion"/>
  </si>
  <si>
    <t>5号守护符文☆白*1</t>
    <phoneticPr fontId="1" type="noConversion"/>
  </si>
  <si>
    <t>克拉克顿☆☆☆火24级
梦魔☆☆风24级
塞拉曼德☆☆风24级
格里芬☆☆风24级</t>
    <phoneticPr fontId="1" type="noConversion"/>
  </si>
  <si>
    <t>6号守护符文☆绿*1</t>
    <phoneticPr fontId="1" type="noConversion"/>
  </si>
  <si>
    <t>塞拉曼德☆☆☆☆☆风25级boss</t>
    <phoneticPr fontId="1" type="noConversion"/>
  </si>
  <si>
    <t>85s</t>
    <phoneticPr fontId="1" type="noConversion"/>
  </si>
  <si>
    <t>7级65%至8级40%</t>
    <phoneticPr fontId="1" type="noConversion"/>
  </si>
  <si>
    <t>8级40%至8级95%</t>
    <phoneticPr fontId="1" type="noConversion"/>
  </si>
  <si>
    <t>保罗帕库斯遗址</t>
    <phoneticPr fontId="1" type="noConversion"/>
  </si>
  <si>
    <t>遗址最底层</t>
    <phoneticPr fontId="1" type="noConversion"/>
  </si>
  <si>
    <t>下级元素☆☆☆火25级
下级元素☆☆火25级
下级元素☆☆风25级
狼人☆☆火25级</t>
    <phoneticPr fontId="1" type="noConversion"/>
  </si>
  <si>
    <t>勉强通关</t>
    <phoneticPr fontId="1" type="noConversion"/>
  </si>
  <si>
    <t>1号忍耐符文☆白*1</t>
    <phoneticPr fontId="1" type="noConversion"/>
  </si>
  <si>
    <t>2号忍耐符文☆白*1</t>
    <phoneticPr fontId="1" type="noConversion"/>
  </si>
  <si>
    <t>加罗修☆☆☆火26级
下级元素☆☆风25级
最高元素☆☆风25级
狼人☆☆火25级</t>
    <phoneticPr fontId="1" type="noConversion"/>
  </si>
  <si>
    <t>加罗修☆☆☆火26级
下级元素☆☆风26级
狼人☆☆火26级
狼人☆☆火26级</t>
    <phoneticPr fontId="1" type="noConversion"/>
  </si>
  <si>
    <t>任务名称</t>
    <phoneticPr fontId="1" type="noConversion"/>
  </si>
  <si>
    <t>任务内容</t>
    <phoneticPr fontId="1" type="noConversion"/>
  </si>
  <si>
    <t>任务类型</t>
    <phoneticPr fontId="1" type="noConversion"/>
  </si>
  <si>
    <t>每日任务</t>
    <phoneticPr fontId="1" type="noConversion"/>
  </si>
  <si>
    <t>今天也狂奔吧</t>
    <phoneticPr fontId="1" type="noConversion"/>
  </si>
  <si>
    <t>魔力石</t>
    <phoneticPr fontId="1" type="noConversion"/>
  </si>
  <si>
    <t>经验</t>
    <phoneticPr fontId="1" type="noConversion"/>
  </si>
  <si>
    <t>召唤师的本分</t>
    <phoneticPr fontId="1" type="noConversion"/>
  </si>
  <si>
    <t>使用20个能量</t>
    <phoneticPr fontId="1" type="noConversion"/>
  </si>
  <si>
    <t>召唤3次魔灵</t>
    <phoneticPr fontId="1" type="noConversion"/>
  </si>
  <si>
    <t>符文强化天天做</t>
    <phoneticPr fontId="1" type="noConversion"/>
  </si>
  <si>
    <t>强化3次符文</t>
    <phoneticPr fontId="1" type="noConversion"/>
  </si>
  <si>
    <t>击败巨人</t>
    <phoneticPr fontId="1" type="noConversion"/>
  </si>
  <si>
    <t>通关巨人地下城</t>
    <phoneticPr fontId="1" type="noConversion"/>
  </si>
  <si>
    <t>收集魔力</t>
    <phoneticPr fontId="1" type="noConversion"/>
  </si>
  <si>
    <t>通关魔力地下城</t>
    <phoneticPr fontId="1" type="noConversion"/>
  </si>
  <si>
    <t>光明征服者</t>
    <phoneticPr fontId="1" type="noConversion"/>
  </si>
  <si>
    <t>黑暗征服者</t>
    <phoneticPr fontId="1" type="noConversion"/>
  </si>
  <si>
    <t>火焰征服者</t>
    <phoneticPr fontId="1" type="noConversion"/>
  </si>
  <si>
    <t>通关光之地下城</t>
    <phoneticPr fontId="1" type="noConversion"/>
  </si>
  <si>
    <t>通关火之地下城</t>
    <phoneticPr fontId="1" type="noConversion"/>
  </si>
  <si>
    <t>通关水之地下城</t>
    <phoneticPr fontId="1" type="noConversion"/>
  </si>
  <si>
    <t>通关风之地下城</t>
    <phoneticPr fontId="1" type="noConversion"/>
  </si>
  <si>
    <t>风之征服者</t>
    <phoneticPr fontId="1" type="noConversion"/>
  </si>
  <si>
    <t>分享友情</t>
    <phoneticPr fontId="1" type="noConversion"/>
  </si>
  <si>
    <t>向好友发送5次友情点</t>
    <phoneticPr fontId="1" type="noConversion"/>
  </si>
  <si>
    <t>竞技场券</t>
    <phoneticPr fontId="1" type="noConversion"/>
  </si>
  <si>
    <t>能量</t>
    <phoneticPr fontId="1" type="noConversion"/>
  </si>
  <si>
    <t>晒友情</t>
    <phoneticPr fontId="1" type="noConversion"/>
  </si>
  <si>
    <t>与好友一起战斗3次</t>
    <phoneticPr fontId="1" type="noConversion"/>
  </si>
  <si>
    <t>真刀实枪的胜负</t>
    <phoneticPr fontId="1" type="noConversion"/>
  </si>
  <si>
    <t>参加3次竞技场</t>
    <phoneticPr fontId="1" type="noConversion"/>
  </si>
  <si>
    <t>变强了再回来</t>
    <phoneticPr fontId="1" type="noConversion"/>
  </si>
  <si>
    <t>强化3次魔灵</t>
    <phoneticPr fontId="1" type="noConversion"/>
  </si>
  <si>
    <t>完成任务</t>
    <phoneticPr fontId="1" type="noConversion"/>
  </si>
  <si>
    <t>完成所有每日任务</t>
    <phoneticPr fontId="1" type="noConversion"/>
  </si>
  <si>
    <t>新的开始</t>
    <phoneticPr fontId="1" type="noConversion"/>
  </si>
  <si>
    <t>完成艾琳的辅导</t>
    <phoneticPr fontId="1" type="noConversion"/>
  </si>
  <si>
    <t>我是召唤师</t>
    <phoneticPr fontId="1" type="noConversion"/>
  </si>
  <si>
    <t>召唤水、火、风属性魔灵各1只</t>
    <phoneticPr fontId="1" type="noConversion"/>
  </si>
  <si>
    <t>战斗的基本</t>
    <phoneticPr fontId="1" type="noConversion"/>
  </si>
  <si>
    <t>攻击水、火、风属性弱点各1次</t>
    <phoneticPr fontId="1" type="noConversion"/>
  </si>
  <si>
    <t>佩戴符文套装</t>
    <phoneticPr fontId="1" type="noConversion"/>
  </si>
  <si>
    <t>适用1种符文套装效果</t>
    <phoneticPr fontId="1" type="noConversion"/>
  </si>
  <si>
    <t>补充兵力</t>
    <phoneticPr fontId="1" type="noConversion"/>
  </si>
  <si>
    <t>持有水、火、风属性魔灵各2只以上</t>
    <phoneticPr fontId="1" type="noConversion"/>
  </si>
  <si>
    <t>征服加仑丛林</t>
    <phoneticPr fontId="1" type="noConversion"/>
  </si>
  <si>
    <t>在我军任何魔灵不阵亡的情况下，击败加仑丛林BOSS</t>
    <phoneticPr fontId="1" type="noConversion"/>
  </si>
  <si>
    <t>完美的战斗</t>
    <phoneticPr fontId="1" type="noConversion"/>
  </si>
  <si>
    <t>我军魔灵一个都没有阵亡的情况下，通关</t>
    <phoneticPr fontId="1" type="noConversion"/>
  </si>
  <si>
    <t>奔向竞技场</t>
    <phoneticPr fontId="1" type="noConversion"/>
  </si>
  <si>
    <t>在竞技场战胜格利迪</t>
    <phoneticPr fontId="1" type="noConversion"/>
  </si>
  <si>
    <t>强化魔灵的开始</t>
    <phoneticPr fontId="1" type="noConversion"/>
  </si>
  <si>
    <t>成功强化2星魔灵</t>
    <phoneticPr fontId="1" type="noConversion"/>
  </si>
  <si>
    <t>未知召唤书</t>
    <phoneticPr fontId="1" type="noConversion"/>
  </si>
  <si>
    <t>熟练强化魔灵</t>
    <phoneticPr fontId="1" type="noConversion"/>
  </si>
  <si>
    <t>成功强化3星魔灵</t>
    <phoneticPr fontId="1" type="noConversion"/>
  </si>
  <si>
    <t>兵力养成</t>
    <phoneticPr fontId="1" type="noConversion"/>
  </si>
  <si>
    <t>持有2星以上的水、火、风属性魔灵各1只</t>
    <phoneticPr fontId="1" type="noConversion"/>
  </si>
  <si>
    <t>防御构造</t>
    <phoneticPr fontId="1" type="noConversion"/>
  </si>
  <si>
    <t>建造2个以上的神秘之塔</t>
    <phoneticPr fontId="1" type="noConversion"/>
  </si>
  <si>
    <t>符文强化召唤师</t>
    <phoneticPr fontId="1" type="noConversion"/>
  </si>
  <si>
    <t>强化3次符文</t>
    <phoneticPr fontId="1" type="noConversion"/>
  </si>
  <si>
    <t>通过强化符文强化到+5</t>
    <phoneticPr fontId="1" type="noConversion"/>
  </si>
  <si>
    <t>强化专家</t>
    <phoneticPr fontId="1" type="noConversion"/>
  </si>
  <si>
    <t>强化10次魔灵</t>
    <phoneticPr fontId="1" type="noConversion"/>
  </si>
  <si>
    <t>精锐军团</t>
    <phoneticPr fontId="1" type="noConversion"/>
  </si>
  <si>
    <t>持有3星以上的水、火、风属性魔灵各1只</t>
    <phoneticPr fontId="1" type="noConversion"/>
  </si>
  <si>
    <t>傀儡不过如此</t>
    <phoneticPr fontId="1" type="noConversion"/>
  </si>
  <si>
    <t>用风属性魔灵击败西泽山boss</t>
    <phoneticPr fontId="1" type="noConversion"/>
  </si>
  <si>
    <t>征服西泽山</t>
    <phoneticPr fontId="1" type="noConversion"/>
  </si>
  <si>
    <t>在我军任何魔灵不阵亡的情况下，击败西泽山BOSS</t>
    <phoneticPr fontId="1" type="noConversion"/>
  </si>
  <si>
    <t>交易的开始</t>
    <phoneticPr fontId="1" type="noConversion"/>
  </si>
  <si>
    <t>在魔法商店中任意购买1次</t>
    <phoneticPr fontId="1" type="noConversion"/>
  </si>
  <si>
    <t>地下城探险</t>
    <phoneticPr fontId="1" type="noConversion"/>
  </si>
  <si>
    <t>在地下城战斗中获胜1次</t>
    <phoneticPr fontId="1" type="noConversion"/>
  </si>
  <si>
    <t>天空之岛</t>
    <phoneticPr fontId="1" type="noConversion"/>
  </si>
  <si>
    <t>将浮岛扩展至2阶段</t>
    <phoneticPr fontId="1" type="noConversion"/>
  </si>
  <si>
    <t>魔法之岛</t>
    <phoneticPr fontId="1" type="noConversion"/>
  </si>
  <si>
    <t>建设10个建筑</t>
    <phoneticPr fontId="1" type="noConversion"/>
  </si>
  <si>
    <t>不畏寒冷</t>
    <phoneticPr fontId="1" type="noConversion"/>
  </si>
  <si>
    <t>掉进水里的喀迈拉</t>
    <phoneticPr fontId="1" type="noConversion"/>
  </si>
  <si>
    <t>用火属性魔灵击败拉古恩boss</t>
    <phoneticPr fontId="1" type="noConversion"/>
  </si>
  <si>
    <t>用水属性魔灵击败特拉恩boss</t>
    <phoneticPr fontId="1" type="noConversion"/>
  </si>
  <si>
    <t>征服特拉恩</t>
    <phoneticPr fontId="1" type="noConversion"/>
  </si>
  <si>
    <t>在我军任何魔灵不阵亡的情况下，击败特拉恩boss</t>
    <phoneticPr fontId="1" type="noConversion"/>
  </si>
  <si>
    <t>有风也不怕</t>
    <phoneticPr fontId="1" type="noConversion"/>
  </si>
  <si>
    <t>用水属性魔灵击败卡菲勒遗址boss</t>
    <phoneticPr fontId="1" type="noConversion"/>
  </si>
  <si>
    <t>征服遗址</t>
    <phoneticPr fontId="1" type="noConversion"/>
  </si>
  <si>
    <t>在我军任何魔灵不阵亡的情况下，击败卡菲勒遗址boss</t>
    <phoneticPr fontId="1" type="noConversion"/>
  </si>
  <si>
    <t>能胜过水的火</t>
    <phoneticPr fontId="1" type="noConversion"/>
  </si>
  <si>
    <t>用火属性魔灵击败夏依德尼遗址的boss</t>
    <phoneticPr fontId="1" type="noConversion"/>
  </si>
  <si>
    <t>征服夏依德尼</t>
    <phoneticPr fontId="1" type="noConversion"/>
  </si>
  <si>
    <t>在我军任何魔灵不阵亡的情况下，击败夏依德尼遗址boss</t>
    <phoneticPr fontId="1" type="noConversion"/>
  </si>
  <si>
    <t>打败沙暴</t>
    <phoneticPr fontId="1" type="noConversion"/>
  </si>
  <si>
    <t>用水属性魔灵击败塔摩勒boss</t>
    <phoneticPr fontId="1" type="noConversion"/>
  </si>
  <si>
    <t>补充活力</t>
    <phoneticPr fontId="1" type="noConversion"/>
  </si>
  <si>
    <t>适用1个以上祝福符文套装效果</t>
    <phoneticPr fontId="1" type="noConversion"/>
  </si>
  <si>
    <t>发起猛攻</t>
    <phoneticPr fontId="1" type="noConversion"/>
  </si>
  <si>
    <t>适用1个以上猛攻符文套装效果</t>
    <phoneticPr fontId="1" type="noConversion"/>
  </si>
  <si>
    <t>锋利的刀刃</t>
    <phoneticPr fontId="1" type="noConversion"/>
  </si>
  <si>
    <t>适用1个以上刀刃符文套装效果</t>
    <phoneticPr fontId="1" type="noConversion"/>
  </si>
  <si>
    <t>集中强化符文II</t>
    <phoneticPr fontId="1" type="noConversion"/>
  </si>
  <si>
    <t>集中强化符文I</t>
    <phoneticPr fontId="1" type="noConversion"/>
  </si>
  <si>
    <t>将符文强化至+9</t>
    <phoneticPr fontId="1" type="noConversion"/>
  </si>
  <si>
    <t>成就</t>
    <phoneticPr fontId="1" type="noConversion"/>
  </si>
  <si>
    <t>挑战</t>
    <phoneticPr fontId="1" type="noConversion"/>
  </si>
  <si>
    <t>我也是VIP</t>
    <phoneticPr fontId="1" type="noConversion"/>
  </si>
  <si>
    <t>在魔法商店中购买10次以上物品</t>
    <phoneticPr fontId="1" type="noConversion"/>
  </si>
  <si>
    <t>还有神像吗</t>
    <phoneticPr fontId="1" type="noConversion"/>
  </si>
  <si>
    <t>在魔法商店中扩展3次物品栏</t>
    <phoneticPr fontId="1" type="noConversion"/>
  </si>
  <si>
    <t>完美攻略</t>
    <phoneticPr fontId="1" type="noConversion"/>
  </si>
  <si>
    <t>在地下城战斗中不让任何魔灵阵亡</t>
    <phoneticPr fontId="1" type="noConversion"/>
  </si>
  <si>
    <t>天空要塞</t>
    <phoneticPr fontId="1" type="noConversion"/>
  </si>
  <si>
    <t>将浮岛扩展至4阶段</t>
    <phoneticPr fontId="1" type="noConversion"/>
  </si>
  <si>
    <t>紫货</t>
    <phoneticPr fontId="1" type="noConversion"/>
  </si>
  <si>
    <t>拥有10个以上觉醒魔灵</t>
    <phoneticPr fontId="1" type="noConversion"/>
  </si>
  <si>
    <t>征服古代巨人</t>
    <phoneticPr fontId="1" type="noConversion"/>
  </si>
  <si>
    <t>通关巨人地下城第1层</t>
    <phoneticPr fontId="1" type="noConversion"/>
  </si>
  <si>
    <t>征服古代巨龙I</t>
    <phoneticPr fontId="1" type="noConversion"/>
  </si>
  <si>
    <t>通关龙之地下城第1层</t>
    <phoneticPr fontId="1" type="noConversion"/>
  </si>
  <si>
    <t>消灭党羽</t>
    <phoneticPr fontId="1" type="noConversion"/>
  </si>
  <si>
    <t>在竞技场中战胜拉扎克</t>
    <phoneticPr fontId="1" type="noConversion"/>
  </si>
  <si>
    <t>走出雪山的守护者</t>
    <phoneticPr fontId="1" type="noConversion"/>
  </si>
  <si>
    <t>在竞技场中战胜泰依翰</t>
    <phoneticPr fontId="1" type="noConversion"/>
  </si>
  <si>
    <t>幸运日</t>
    <phoneticPr fontId="1" type="noConversion"/>
  </si>
  <si>
    <t>通过许愿获得水晶</t>
    <phoneticPr fontId="1" type="noConversion"/>
  </si>
  <si>
    <t>再来一次！</t>
    <phoneticPr fontId="1" type="noConversion"/>
  </si>
  <si>
    <t>用魔力水晶再次进行许愿</t>
    <phoneticPr fontId="1" type="noConversion"/>
  </si>
  <si>
    <t>适合才好</t>
    <phoneticPr fontId="1" type="noConversion"/>
  </si>
  <si>
    <t>适用10种符文套装效果</t>
    <phoneticPr fontId="1" type="noConversion"/>
  </si>
  <si>
    <t>厄运的代表</t>
    <phoneticPr fontId="1" type="noConversion"/>
  </si>
  <si>
    <t>强化符文失败30次</t>
    <phoneticPr fontId="1" type="noConversion"/>
  </si>
  <si>
    <t>第一次未通关
吸血鬼与地狱之火3星强9后通关</t>
    <phoneticPr fontId="1" type="noConversion"/>
  </si>
  <si>
    <t>布莱梅斯☆☆☆火26级
元素☆☆☆火26级
元素☆☆☆火26级
狼人☆☆☆火26级</t>
    <phoneticPr fontId="1" type="noConversion"/>
  </si>
  <si>
    <t>4号忍耐符文☆白*1</t>
    <phoneticPr fontId="1" type="noConversion"/>
  </si>
  <si>
    <t>最高元素☆☆☆风27级
下级元素☆☆火26级
下级元素☆☆火26级
元素☆☆风26级</t>
    <phoneticPr fontId="1" type="noConversion"/>
  </si>
  <si>
    <t>5号忍耐符文☆白*1</t>
    <phoneticPr fontId="1" type="noConversion"/>
  </si>
  <si>
    <t>最高元素☆☆☆火27级
最高元素☆☆火26级
最高元素☆☆风26级
下级元素☆☆风26级</t>
    <phoneticPr fontId="1" type="noConversion"/>
  </si>
  <si>
    <t>6号忍耐符文☆☆白*1</t>
    <phoneticPr fontId="1" type="noConversion"/>
  </si>
  <si>
    <t>加仑丛林的和平</t>
    <phoneticPr fontId="1" type="noConversion"/>
  </si>
  <si>
    <t>通关困难级加仑丛林</t>
    <phoneticPr fontId="1" type="noConversion"/>
  </si>
  <si>
    <t>征服地下城</t>
    <phoneticPr fontId="1" type="noConversion"/>
  </si>
  <si>
    <t>在地下城战斗中获胜20次</t>
    <phoneticPr fontId="1" type="noConversion"/>
  </si>
  <si>
    <t>征服黑暗地下城I</t>
    <phoneticPr fontId="1" type="noConversion"/>
  </si>
  <si>
    <t>征服黑暗地下城II</t>
    <phoneticPr fontId="1" type="noConversion"/>
  </si>
  <si>
    <t>通关黑暗地下城第1层</t>
    <phoneticPr fontId="1" type="noConversion"/>
  </si>
  <si>
    <t>通关黑暗地下城第4层</t>
    <phoneticPr fontId="1" type="noConversion"/>
  </si>
  <si>
    <t>猎杀恶狼</t>
    <phoneticPr fontId="1" type="noConversion"/>
  </si>
  <si>
    <t>用火属性魔灵击败加仑丛林boss</t>
    <phoneticPr fontId="1" type="noConversion"/>
  </si>
  <si>
    <t>宝藏猎人</t>
    <phoneticPr fontId="1" type="noConversion"/>
  </si>
  <si>
    <t>通过地下城战斗奖励获得5次符文</t>
    <phoneticPr fontId="1" type="noConversion"/>
  </si>
  <si>
    <t>完美的集中</t>
    <phoneticPr fontId="1" type="noConversion"/>
  </si>
  <si>
    <t>适用1个以上集中符文套装效果</t>
    <phoneticPr fontId="1" type="noConversion"/>
  </si>
  <si>
    <t>西泽山的和平</t>
    <phoneticPr fontId="1" type="noConversion"/>
  </si>
  <si>
    <t>通关困难级西泽山</t>
    <phoneticPr fontId="1" type="noConversion"/>
  </si>
  <si>
    <t>挖掘的代价</t>
    <phoneticPr fontId="1" type="noConversion"/>
  </si>
  <si>
    <t>通关困难级卡菲勒</t>
    <phoneticPr fontId="1" type="noConversion"/>
  </si>
  <si>
    <t>冰山攀登</t>
    <phoneticPr fontId="1" type="noConversion"/>
  </si>
  <si>
    <t>通关困难级拉古恩</t>
    <phoneticPr fontId="1" type="noConversion"/>
  </si>
  <si>
    <t>障碍我处理班</t>
    <phoneticPr fontId="1" type="noConversion"/>
  </si>
  <si>
    <t>爆破50个障碍物</t>
    <phoneticPr fontId="1" type="noConversion"/>
  </si>
  <si>
    <t>消费</t>
    <phoneticPr fontId="1" type="noConversion"/>
  </si>
  <si>
    <t>水晶</t>
    <phoneticPr fontId="1" type="noConversion"/>
  </si>
  <si>
    <t>消费30水晶</t>
    <phoneticPr fontId="1" type="noConversion"/>
  </si>
  <si>
    <t>购买能量值</t>
    <phoneticPr fontId="1" type="noConversion"/>
  </si>
  <si>
    <t>刷级到15级，购买能量</t>
    <phoneticPr fontId="1" type="noConversion"/>
  </si>
  <si>
    <t>中级召唤师</t>
    <phoneticPr fontId="1" type="noConversion"/>
  </si>
  <si>
    <t>召唤师达到15级</t>
    <phoneticPr fontId="1" type="noConversion"/>
  </si>
  <si>
    <t>试炼之塔开启</t>
    <phoneticPr fontId="1" type="noConversion"/>
  </si>
  <si>
    <t>天空要塞</t>
    <phoneticPr fontId="1" type="noConversion"/>
  </si>
  <si>
    <t>建造5个以上的神秘之塔</t>
    <phoneticPr fontId="1" type="noConversion"/>
  </si>
  <si>
    <t>70s</t>
    <phoneticPr fontId="1" type="noConversion"/>
  </si>
  <si>
    <t xml:space="preserve">第一次未通关
变更阵容后仍然未通关
升级（皮埃雷升星）魔灵后勉强通关
</t>
    <phoneticPr fontId="1" type="noConversion"/>
  </si>
  <si>
    <t>皮埃雷☆☆☆☆☆24级
吸血鬼☆☆☆☆30级
术士☆☆☆☆22级
地狱之火☆☆☆☆30级</t>
    <phoneticPr fontId="1" type="noConversion"/>
  </si>
  <si>
    <t>地狱之火☆☆☆☆☆火27级boss</t>
    <phoneticPr fontId="1" type="noConversion"/>
  </si>
  <si>
    <t>能吹走火的风</t>
    <phoneticPr fontId="1" type="noConversion"/>
  </si>
  <si>
    <t>用风属性魔灵击败保罗帕库斯boss</t>
    <phoneticPr fontId="1" type="noConversion"/>
  </si>
  <si>
    <t>胜利的喜悦</t>
    <phoneticPr fontId="1" type="noConversion"/>
  </si>
  <si>
    <t>在竞技场战胜其他玩家</t>
    <phoneticPr fontId="1" type="noConversion"/>
  </si>
  <si>
    <t>新秀登场</t>
    <phoneticPr fontId="1" type="noConversion"/>
  </si>
  <si>
    <t>竞技场中胜利5次</t>
    <phoneticPr fontId="1" type="noConversion"/>
  </si>
  <si>
    <t>连战连胜</t>
    <phoneticPr fontId="1" type="noConversion"/>
  </si>
  <si>
    <t>竞技场中连胜5次</t>
    <phoneticPr fontId="1" type="noConversion"/>
  </si>
  <si>
    <t>竞技场的黑马</t>
    <phoneticPr fontId="1" type="noConversion"/>
  </si>
  <si>
    <t>竞技场中胜利10次</t>
    <phoneticPr fontId="1" type="noConversion"/>
  </si>
  <si>
    <t>不会因为小而放过</t>
    <phoneticPr fontId="1" type="noConversion"/>
  </si>
  <si>
    <t>在竞技场中战胜夏依</t>
    <phoneticPr fontId="1" type="noConversion"/>
  </si>
  <si>
    <t>长驱直入</t>
    <phoneticPr fontId="1" type="noConversion"/>
  </si>
  <si>
    <t>竞技场中连胜10次</t>
    <phoneticPr fontId="1" type="noConversion"/>
  </si>
  <si>
    <t>老天保佑</t>
    <phoneticPr fontId="1" type="noConversion"/>
  </si>
  <si>
    <t>连续2天进行许愿</t>
    <phoneticPr fontId="1" type="noConversion"/>
  </si>
  <si>
    <t>军区总医院</t>
    <phoneticPr fontId="1" type="noConversion"/>
  </si>
  <si>
    <t>81脑科医院</t>
    <phoneticPr fontId="1" type="noConversion"/>
  </si>
  <si>
    <t>取存款的日子</t>
    <phoneticPr fontId="1" type="noConversion"/>
  </si>
  <si>
    <t>在古代魔法师获得最大存储量</t>
    <phoneticPr fontId="1" type="noConversion"/>
  </si>
  <si>
    <t>稳固的财政</t>
    <phoneticPr fontId="1" type="noConversion"/>
  </si>
  <si>
    <t>累计生产30000金币</t>
    <phoneticPr fontId="1" type="noConversion"/>
  </si>
  <si>
    <t>征服火之地下城I</t>
    <phoneticPr fontId="1" type="noConversion"/>
  </si>
  <si>
    <t>通关火之地下城第1层</t>
    <phoneticPr fontId="1" type="noConversion"/>
  </si>
  <si>
    <t>征服火之地下城II</t>
    <phoneticPr fontId="1" type="noConversion"/>
  </si>
  <si>
    <t>通关火之地下城第4层</t>
    <phoneticPr fontId="1" type="noConversion"/>
  </si>
  <si>
    <t>消费</t>
    <phoneticPr fontId="1" type="noConversion"/>
  </si>
  <si>
    <t>水晶</t>
    <phoneticPr fontId="1" type="noConversion"/>
  </si>
  <si>
    <t>三星魔灵不足，购买提报抽取</t>
    <phoneticPr fontId="1" type="noConversion"/>
  </si>
  <si>
    <t>刷本能量不足</t>
    <phoneticPr fontId="1" type="noConversion"/>
  </si>
  <si>
    <t>玩家等级</t>
    <phoneticPr fontId="1" type="noConversion"/>
  </si>
  <si>
    <t>升级所需经验</t>
    <phoneticPr fontId="1" type="noConversion"/>
  </si>
  <si>
    <t>魔灵等级</t>
    <phoneticPr fontId="1" type="noConversion"/>
  </si>
  <si>
    <t>升级经验</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</si>
  <si>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</si>
  <si>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</si>
  <si>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</si>
  <si>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</si>
  <si>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</si>
  <si>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</si>
  <si>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</si>
  <si>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空</t>
    <phoneticPr fontId="1" type="noConversion"/>
  </si>
  <si>
    <t>体力值</t>
    <phoneticPr fontId="1" type="noConversion"/>
  </si>
  <si>
    <t>体力百分比</t>
    <phoneticPr fontId="1" type="noConversion"/>
  </si>
  <si>
    <t>攻击值</t>
    <phoneticPr fontId="1" type="noConversion"/>
  </si>
  <si>
    <t>攻击百分比</t>
    <phoneticPr fontId="1" type="noConversion"/>
  </si>
  <si>
    <t>防御值</t>
    <phoneticPr fontId="1" type="noConversion"/>
  </si>
  <si>
    <t>防御百分比</t>
    <phoneticPr fontId="1" type="noConversion"/>
  </si>
  <si>
    <t>攻击速度</t>
    <phoneticPr fontId="1" type="noConversion"/>
  </si>
  <si>
    <t>暴击百分比</t>
    <phoneticPr fontId="1" type="noConversion"/>
  </si>
  <si>
    <t>爆伤百分比</t>
    <phoneticPr fontId="1" type="noConversion"/>
  </si>
  <si>
    <t>命中效果百分比</t>
    <phoneticPr fontId="1" type="noConversion"/>
  </si>
  <si>
    <t>命中抵抗百分比</t>
    <phoneticPr fontId="1" type="noConversion"/>
  </si>
  <si>
    <t>符文套装</t>
    <phoneticPr fontId="1" type="noConversion"/>
  </si>
  <si>
    <t>祝福</t>
    <phoneticPr fontId="1" type="noConversion"/>
  </si>
  <si>
    <t>猛攻</t>
    <phoneticPr fontId="1" type="noConversion"/>
  </si>
  <si>
    <t>刀刃</t>
    <phoneticPr fontId="1" type="noConversion"/>
  </si>
  <si>
    <t>激怒</t>
    <phoneticPr fontId="1" type="noConversion"/>
  </si>
  <si>
    <t>迅速</t>
    <phoneticPr fontId="1" type="noConversion"/>
  </si>
  <si>
    <t>集中</t>
    <phoneticPr fontId="1" type="noConversion"/>
  </si>
  <si>
    <t>守护</t>
    <phoneticPr fontId="1" type="noConversion"/>
  </si>
  <si>
    <t>忍耐</t>
    <phoneticPr fontId="1" type="noConversion"/>
  </si>
  <si>
    <t>暴走</t>
    <phoneticPr fontId="1" type="noConversion"/>
  </si>
  <si>
    <t>绝望</t>
    <phoneticPr fontId="1" type="noConversion"/>
  </si>
  <si>
    <t>吸血</t>
    <phoneticPr fontId="1" type="noConversion"/>
  </si>
  <si>
    <t>意志</t>
    <phoneticPr fontId="1" type="noConversion"/>
  </si>
  <si>
    <t>应报</t>
    <phoneticPr fontId="1" type="noConversion"/>
  </si>
  <si>
    <t>保护</t>
    <phoneticPr fontId="1" type="noConversion"/>
  </si>
  <si>
    <t>反击</t>
    <phoneticPr fontId="1" type="noConversion"/>
  </si>
  <si>
    <t>名称</t>
    <phoneticPr fontId="1" type="noConversion"/>
  </si>
  <si>
    <t>套装效果</t>
    <phoneticPr fontId="1" type="noConversion"/>
  </si>
  <si>
    <t>体力+15%</t>
    <phoneticPr fontId="1" type="noConversion"/>
  </si>
  <si>
    <t>攻击力+30%</t>
    <phoneticPr fontId="1" type="noConversion"/>
  </si>
  <si>
    <t>暴击率+12%</t>
    <phoneticPr fontId="1" type="noConversion"/>
  </si>
  <si>
    <t>暴击伤害+40%</t>
    <phoneticPr fontId="1" type="noConversion"/>
  </si>
  <si>
    <t>攻击速度+25%</t>
    <phoneticPr fontId="1" type="noConversion"/>
  </si>
  <si>
    <t>效果命中+20%</t>
    <phoneticPr fontId="1" type="noConversion"/>
  </si>
  <si>
    <t>防御力+15%</t>
    <phoneticPr fontId="1" type="noConversion"/>
  </si>
  <si>
    <t>效果抵抗+20%</t>
    <phoneticPr fontId="1" type="noConversion"/>
  </si>
  <si>
    <t>追加回合+20%</t>
    <phoneticPr fontId="1" type="noConversion"/>
  </si>
  <si>
    <t>眩晕+25%</t>
    <phoneticPr fontId="1" type="noConversion"/>
  </si>
  <si>
    <t>吸血+35%</t>
    <phoneticPr fontId="1" type="noConversion"/>
  </si>
  <si>
    <t>免疫+1回合</t>
    <phoneticPr fontId="1" type="noConversion"/>
  </si>
  <si>
    <t>每失去7%体力时攻击条+4%</t>
    <phoneticPr fontId="1" type="noConversion"/>
  </si>
  <si>
    <t>我军护盾2回合（体力10%）</t>
    <phoneticPr fontId="1" type="noConversion"/>
  </si>
  <si>
    <t>反击+15%</t>
    <phoneticPr fontId="1" type="noConversion"/>
  </si>
  <si>
    <t>激活件数</t>
    <phoneticPr fontId="1" type="noConversion"/>
  </si>
  <si>
    <t>符文对应主属性</t>
    <phoneticPr fontId="1" type="noConversion"/>
  </si>
  <si>
    <t>位置</t>
    <phoneticPr fontId="1" type="noConversion"/>
  </si>
  <si>
    <t>1号</t>
    <phoneticPr fontId="1" type="noConversion"/>
  </si>
  <si>
    <t>2号</t>
    <phoneticPr fontId="1" type="noConversion"/>
  </si>
  <si>
    <t>3号</t>
  </si>
  <si>
    <t>4号</t>
  </si>
  <si>
    <t>5号</t>
  </si>
  <si>
    <t>6号</t>
  </si>
  <si>
    <t>主属性</t>
    <phoneticPr fontId="1" type="noConversion"/>
  </si>
  <si>
    <t>限定主属性</t>
    <phoneticPr fontId="1" type="noConversion"/>
  </si>
  <si>
    <t>攻击力</t>
    <phoneticPr fontId="1" type="noConversion"/>
  </si>
  <si>
    <t>攻击力/体力/防御</t>
    <phoneticPr fontId="1" type="noConversion"/>
  </si>
  <si>
    <t>防御</t>
    <phoneticPr fontId="1" type="noConversion"/>
  </si>
  <si>
    <t>体力</t>
    <phoneticPr fontId="1" type="noConversion"/>
  </si>
  <si>
    <t>攻速</t>
    <phoneticPr fontId="1" type="noConversion"/>
  </si>
  <si>
    <t>暴击/暴击伤害</t>
    <phoneticPr fontId="1" type="noConversion"/>
  </si>
  <si>
    <t>效果抵抗/效果命中</t>
    <phoneticPr fontId="1" type="noConversion"/>
  </si>
  <si>
    <t>符文获得途径</t>
    <phoneticPr fontId="1" type="noConversion"/>
  </si>
  <si>
    <t>地点</t>
    <phoneticPr fontId="1" type="noConversion"/>
  </si>
  <si>
    <t>副本normal</t>
    <phoneticPr fontId="1" type="noConversion"/>
  </si>
  <si>
    <t>副本hard</t>
    <phoneticPr fontId="1" type="noConversion"/>
  </si>
  <si>
    <t>副本hell</t>
    <phoneticPr fontId="1" type="noConversion"/>
  </si>
  <si>
    <t>龙之地下城</t>
    <phoneticPr fontId="1" type="noConversion"/>
  </si>
  <si>
    <t>巨人地下城</t>
    <phoneticPr fontId="1" type="noConversion"/>
  </si>
  <si>
    <t>√</t>
    <phoneticPr fontId="1" type="noConversion"/>
  </si>
  <si>
    <t>×</t>
  </si>
  <si>
    <t>×</t>
    <phoneticPr fontId="1" type="noConversion"/>
  </si>
  <si>
    <t>追加属性</t>
    <phoneticPr fontId="1" type="noConversion"/>
  </si>
  <si>
    <t>猛烈的</t>
    <phoneticPr fontId="1" type="noConversion"/>
  </si>
  <si>
    <t>结实的</t>
    <phoneticPr fontId="1" type="noConversion"/>
  </si>
  <si>
    <t>强韧的</t>
    <phoneticPr fontId="1" type="noConversion"/>
  </si>
  <si>
    <t>精巧的</t>
    <phoneticPr fontId="1" type="noConversion"/>
  </si>
  <si>
    <t>残暴的</t>
    <phoneticPr fontId="1" type="noConversion"/>
  </si>
  <si>
    <t>致命的</t>
    <phoneticPr fontId="1" type="noConversion"/>
  </si>
  <si>
    <t>抵抗的</t>
    <phoneticPr fontId="1" type="noConversion"/>
  </si>
  <si>
    <t>急速的</t>
    <phoneticPr fontId="1" type="noConversion"/>
  </si>
  <si>
    <t>攻击百分比</t>
    <phoneticPr fontId="1" type="noConversion"/>
  </si>
  <si>
    <t>防御百分比</t>
    <phoneticPr fontId="1" type="noConversion"/>
  </si>
  <si>
    <t>命中效果</t>
    <phoneticPr fontId="1" type="noConversion"/>
  </si>
  <si>
    <t>暴击伤害</t>
    <phoneticPr fontId="1" type="noConversion"/>
  </si>
  <si>
    <t>暴击率</t>
    <phoneticPr fontId="1" type="noConversion"/>
  </si>
  <si>
    <t>效果抵抗</t>
    <phoneticPr fontId="1" type="noConversion"/>
  </si>
  <si>
    <t>攻击速度</t>
    <phoneticPr fontId="1" type="noConversion"/>
  </si>
  <si>
    <t>攻击值or</t>
    <phoneticPr fontId="1" type="noConversion"/>
  </si>
  <si>
    <t>防御值or</t>
    <phoneticPr fontId="1" type="noConversion"/>
  </si>
  <si>
    <t>体力值or</t>
    <phoneticPr fontId="1" type="noConversion"/>
  </si>
  <si>
    <t>体力百分比</t>
    <phoneticPr fontId="1" type="noConversion"/>
  </si>
  <si>
    <t>附加属性</t>
    <phoneticPr fontId="1" type="noConversion"/>
  </si>
  <si>
    <t>0条</t>
    <phoneticPr fontId="1" type="noConversion"/>
  </si>
  <si>
    <t>1条</t>
    <phoneticPr fontId="1" type="noConversion"/>
  </si>
  <si>
    <t>2条</t>
    <phoneticPr fontId="1" type="noConversion"/>
  </si>
  <si>
    <t>3条</t>
    <phoneticPr fontId="1" type="noConversion"/>
  </si>
  <si>
    <t>4条</t>
    <phoneticPr fontId="1" type="noConversion"/>
  </si>
  <si>
    <t>符文名称</t>
    <phoneticPr fontId="1" type="noConversion"/>
  </si>
  <si>
    <t>代表当前强化的等级，最高为+15</t>
    <phoneticPr fontId="1" type="noConversion"/>
  </si>
  <si>
    <t>代表该符石的追加属性</t>
    <phoneticPr fontId="1" type="noConversion"/>
  </si>
  <si>
    <t>并不是所有符石都有追加效果</t>
    <phoneticPr fontId="1" type="noConversion"/>
  </si>
  <si>
    <t>追加符石文字与效果对应表</t>
    <phoneticPr fontId="1" type="noConversion"/>
  </si>
  <si>
    <t>代表该符文的套装名称以及对应的符文位置</t>
    <phoneticPr fontId="1" type="noConversion"/>
  </si>
  <si>
    <t>该符文套装名称为 祝福符文</t>
    <phoneticPr fontId="1" type="noConversion"/>
  </si>
  <si>
    <t>该符文位置为6号位</t>
    <phoneticPr fontId="1" type="noConversion"/>
  </si>
  <si>
    <t>代表当前符文的品质</t>
    <phoneticPr fontId="1" type="noConversion"/>
  </si>
  <si>
    <t>共分为 普通（白色）、魔法（绿色）、稀有（蓝色）、英雄（紫色）、传说（橙色）五中品质</t>
    <phoneticPr fontId="1" type="noConversion"/>
  </si>
  <si>
    <t>符文品质决定了符文携带的附加属性个数</t>
    <phoneticPr fontId="1" type="noConversion"/>
  </si>
  <si>
    <t>附加属性对应表</t>
    <phoneticPr fontId="1" type="noConversion"/>
  </si>
  <si>
    <t>符文主属性</t>
    <phoneticPr fontId="1" type="noConversion"/>
  </si>
  <si>
    <t>主属性在进行符文强化时会进行提升</t>
    <phoneticPr fontId="1" type="noConversion"/>
  </si>
  <si>
    <t>主属性基础属性</t>
    <phoneticPr fontId="1" type="noConversion"/>
  </si>
  <si>
    <t>主属性强化增幅属性</t>
    <phoneticPr fontId="1" type="noConversion"/>
  </si>
  <si>
    <t>附加属性由两部分组成</t>
    <phoneticPr fontId="1" type="noConversion"/>
  </si>
  <si>
    <t>分别为 初始附加属性 与 强化附加属性</t>
    <phoneticPr fontId="1" type="noConversion"/>
  </si>
  <si>
    <t>初始附加属性为符文未强化时具有的附加属性附加属性的条数与符文品质正相关</t>
    <phoneticPr fontId="1" type="noConversion"/>
  </si>
  <si>
    <t>强化附加属性为强化符文+3、+6、+9、+12时会出现附件属性，条数与符文品质正相关</t>
    <phoneticPr fontId="1" type="noConversion"/>
  </si>
  <si>
    <t>符文品质与属性条数对应表</t>
    <phoneticPr fontId="1" type="noConversion"/>
  </si>
  <si>
    <t>普通（白）</t>
    <phoneticPr fontId="1" type="noConversion"/>
  </si>
  <si>
    <t>魔法（绿）</t>
    <phoneticPr fontId="1" type="noConversion"/>
  </si>
  <si>
    <t>稀有（蓝）</t>
    <phoneticPr fontId="1" type="noConversion"/>
  </si>
  <si>
    <t>英雄（紫）</t>
    <phoneticPr fontId="1" type="noConversion"/>
  </si>
  <si>
    <t>传说（橙）</t>
    <phoneticPr fontId="1" type="noConversion"/>
  </si>
  <si>
    <t>符文强化至+3时会变更为绿色品质，如符文非白色，则品质不变</t>
    <phoneticPr fontId="1" type="noConversion"/>
  </si>
  <si>
    <t>符文强化至+6时会变更为蓝色品质，如符文非白色、绿色，则品质不变</t>
    <phoneticPr fontId="1" type="noConversion"/>
  </si>
  <si>
    <t>符文强化至+9时会变更为紫色品质，如符文非白色、绿色、蓝色，则品质不变</t>
    <phoneticPr fontId="1" type="noConversion"/>
  </si>
  <si>
    <t>符文强化至+12时会变更为橙色品质，如符文非白色、绿色、蓝色、紫色、则品质不变</t>
    <phoneticPr fontId="1" type="noConversion"/>
  </si>
  <si>
    <t>附加属性会出现主属性中的各类属性</t>
    <phoneticPr fontId="1" type="noConversion"/>
  </si>
  <si>
    <t>强1</t>
    <phoneticPr fontId="1" type="noConversion"/>
  </si>
  <si>
    <t>强2</t>
    <phoneticPr fontId="1" type="noConversion"/>
  </si>
  <si>
    <t>强3</t>
  </si>
  <si>
    <t>强4</t>
  </si>
  <si>
    <t>强5</t>
  </si>
  <si>
    <t>强6</t>
  </si>
  <si>
    <t>强7</t>
  </si>
  <si>
    <t>强8</t>
  </si>
  <si>
    <t>强9</t>
  </si>
  <si>
    <t>强10</t>
  </si>
  <si>
    <t>强11</t>
  </si>
  <si>
    <t>强12</t>
  </si>
  <si>
    <t>强13</t>
  </si>
  <si>
    <t>强14</t>
  </si>
  <si>
    <t>强15</t>
  </si>
  <si>
    <t>附加属性值为区间随机，区间上下值与符文星级正相关</t>
    <phoneticPr fontId="1" type="noConversion"/>
  </si>
  <si>
    <t>通关黑暗地下城</t>
    <phoneticPr fontId="1" type="noConversion"/>
  </si>
  <si>
    <t>合成精髓</t>
    <phoneticPr fontId="1" type="noConversion"/>
  </si>
  <si>
    <t>生产魔力石540/h</t>
    <phoneticPr fontId="1" type="noConversion"/>
  </si>
  <si>
    <t>魔灵经验100/h</t>
    <phoneticPr fontId="1" type="noConversion"/>
  </si>
  <si>
    <t>魔力石</t>
    <phoneticPr fontId="1" type="noConversion"/>
  </si>
  <si>
    <t>生产水晶 1/h</t>
    <phoneticPr fontId="1" type="noConversion"/>
  </si>
  <si>
    <t>魔灵仓库</t>
    <phoneticPr fontId="1" type="noConversion"/>
  </si>
  <si>
    <t>组合魔灵</t>
    <phoneticPr fontId="1" type="noConversion"/>
  </si>
  <si>
    <t>生产魔力石660/h</t>
    <phoneticPr fontId="1" type="noConversion"/>
  </si>
  <si>
    <t>火之地下城</t>
  </si>
  <si>
    <t>水之地下城</t>
  </si>
  <si>
    <t>风之地下城</t>
  </si>
  <si>
    <t>光之地下城</t>
  </si>
  <si>
    <t>光之守护者☆☆☆光8级</t>
  </si>
  <si>
    <t>光之守护者☆☆☆光10级</t>
  </si>
  <si>
    <t>光之守护者☆☆☆光15级</t>
  </si>
  <si>
    <t>光之守护者☆☆☆☆光20级</t>
  </si>
  <si>
    <t>光之守护者☆☆☆☆光30级</t>
  </si>
  <si>
    <t>光之守护者☆☆☆☆☆光40级</t>
  </si>
  <si>
    <t>光之守护者☆☆☆☆☆光50级</t>
  </si>
  <si>
    <t>光之守护者☆☆☆☆☆☆光55级</t>
  </si>
  <si>
    <t>光之守护者☆☆☆☆☆☆光60级</t>
  </si>
  <si>
    <t>光之守护者☆☆☆☆☆☆光65级</t>
  </si>
  <si>
    <t>黑暗地下城</t>
  </si>
  <si>
    <t>能量*5</t>
    <phoneticPr fontId="1" type="noConversion"/>
  </si>
  <si>
    <t>能量*5</t>
    <phoneticPr fontId="1" type="noConversion"/>
  </si>
  <si>
    <t>能量*6</t>
    <phoneticPr fontId="1" type="noConversion"/>
  </si>
  <si>
    <t>火之守护者☆☆☆火8级</t>
  </si>
  <si>
    <t>火之守护者☆☆☆火10级</t>
  </si>
  <si>
    <t>火之守护者☆☆☆火15级</t>
  </si>
  <si>
    <t>火之守护者☆☆☆☆火20级</t>
  </si>
  <si>
    <t>火之守护者☆☆☆☆火30级</t>
  </si>
  <si>
    <t>火之守护者☆☆☆☆☆火40级</t>
  </si>
  <si>
    <t>火之守护者☆☆☆☆☆火50级</t>
  </si>
  <si>
    <t>火之守护者☆☆☆☆☆☆火55级</t>
  </si>
  <si>
    <t>火之守护者☆☆☆☆☆☆火60级</t>
  </si>
  <si>
    <t>火之守护者☆☆☆☆☆☆火65级</t>
  </si>
  <si>
    <t>水之守护者☆☆☆水8级</t>
  </si>
  <si>
    <t>水之守护者☆☆☆水10级</t>
  </si>
  <si>
    <t>水之守护者☆☆☆水15级</t>
  </si>
  <si>
    <t>水之守护者☆☆☆☆水20级</t>
  </si>
  <si>
    <t>水之守护者☆☆☆☆水30级</t>
  </si>
  <si>
    <t>水之守护者☆☆☆☆☆水40级</t>
  </si>
  <si>
    <t>水之守护者☆☆☆☆☆水50级</t>
  </si>
  <si>
    <t>水之守护者☆☆☆☆☆☆水55级</t>
  </si>
  <si>
    <t>水之守护者☆☆☆☆☆☆水60级</t>
  </si>
  <si>
    <t>水之守护者☆☆☆☆☆☆水65级</t>
  </si>
  <si>
    <t>风之守护者☆☆☆风8级</t>
  </si>
  <si>
    <t>风之守护者☆☆☆风10级</t>
  </si>
  <si>
    <t>风之守护者☆☆☆风15级</t>
  </si>
  <si>
    <t>风之守护者☆☆☆☆风20级</t>
  </si>
  <si>
    <t>风之守护者☆☆☆☆风30级</t>
  </si>
  <si>
    <t>风之守护者☆☆☆☆☆风40级</t>
  </si>
  <si>
    <t>风之守护者☆☆☆☆☆风50级</t>
  </si>
  <si>
    <t>风之守护者☆☆☆☆☆☆风55级</t>
  </si>
  <si>
    <t>风之守护者☆☆☆☆☆☆风60级</t>
  </si>
  <si>
    <t>风之守护者☆☆☆☆☆☆风65级</t>
  </si>
  <si>
    <t>黑暗守护者☆☆☆暗8级</t>
  </si>
  <si>
    <t>黑暗守护者☆☆☆暗10级</t>
  </si>
  <si>
    <t>黑暗守护者☆☆☆暗15级</t>
  </si>
  <si>
    <t>黑暗守护者☆☆☆☆暗20级</t>
  </si>
  <si>
    <t>黑暗守护者☆☆☆☆暗30级</t>
  </si>
  <si>
    <t>黑暗守护者☆☆☆☆☆暗40级</t>
  </si>
  <si>
    <t>黑暗守护者☆☆☆☆☆暗50级</t>
  </si>
  <si>
    <t>黑暗守护者☆☆☆☆☆☆暗55级</t>
  </si>
  <si>
    <t>黑暗守护者☆☆☆☆☆☆暗60级</t>
  </si>
  <si>
    <t>黑暗守护者☆☆☆☆☆☆暗65级</t>
  </si>
  <si>
    <t>皮埃雷☆☆☆☆☆25级
吸血鬼☆☆☆☆30级
萨斯☆☆☆☆15级
战斗之熊☆☆☆☆18级
上犬祭司☆☆☆23级</t>
    <phoneticPr fontId="1" type="noConversion"/>
  </si>
  <si>
    <t>下级水之精髓*1</t>
    <phoneticPr fontId="1" type="noConversion"/>
  </si>
  <si>
    <t>流程体验</t>
    <phoneticPr fontId="1" type="noConversion"/>
  </si>
  <si>
    <t>35s</t>
    <phoneticPr fontId="1" type="noConversion"/>
  </si>
  <si>
    <t>未知召唤书*1</t>
    <phoneticPr fontId="1" type="noConversion"/>
  </si>
  <si>
    <t>下级水之精髓*1</t>
    <phoneticPr fontId="1" type="noConversion"/>
  </si>
  <si>
    <t>45s</t>
    <phoneticPr fontId="1" type="noConversion"/>
  </si>
  <si>
    <t>大海征服者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</si>
</sst>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1"/>
      <color theme="1"/>
      <name val="微软雅黑"/>
      <family val="2"/>
      <charset val="134"/>
    </font>
    <font>
      <sz val="10"/>
      <color theme="1"/>
      <name val="微软雅黑"/>
      <family val="2"/>
      <charset val="134"/>
    </font>
    <font>
      <b/>
      <sz val="11"/>
      <color theme="1"/>
      <name val="微软雅黑"/>
      <family val="2"/>
      <charset val="134"/>
    </font>
    <font>
      <sz val="10"/>
      <color rgb="FFFF0000"/>
      <name val="微软雅黑"/>
      <family val="2"/>
      <charset val="134"/>
    </font>
    <font>
      <sz val="11"/>
      <color rgb="FF443C41"/>
      <name val="微软雅黑"/>
      <family val="2"/>
      <charset val="134"/>
    </font>
    <font>
      <b/>
      <sz val="10"/>
      <color theme="1"/>
      <name val="微软雅黑"/>
      <family val="2"/>
      <charset val="134"/>
    </font>
    <font>
      <sz val="10"/>
      <name val="微软雅黑"/>
      <family val="2"/>
      <charset val="134"/>
    </font>
    <font>
      <u/>
      <sz val="11"/>
      <color theme="10"/>
      <name val="宋体"/>
      <family val="2"/>
      <charset val="134"/>
      <scheme val="minor"/>
    </font>
    <font>
      <u/>
      <sz val="11"/>
      <color theme="10"/>
      <name val="微软雅黑"/>
      <family val="2"/>
      <charset val="134"/>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22">
    <xf numFmtId="0" fontId="0" fillId="0" borderId="0" xfId="0">
      <alignment vertical="center"/>
    </xf>
    <xf numFmtId="0" fontId="2" fillId="0" borderId="0" xfId="0" applyFont="1">
      <alignment vertical="center"/>
    </xf>
    <xf numFmtId="0" fontId="3" fillId="0" borderId="0" xfId="0" applyFont="1">
      <alignment vertical="center"/>
    </xf>
    <xf numFmtId="0" fontId="3" fillId="0" borderId="0" xfId="0" applyFont="1" applyAlignment="1">
      <alignment vertical="center" wrapText="1"/>
    </xf>
    <xf numFmtId="14" fontId="3" fillId="0" borderId="0" xfId="0" applyNumberFormat="1" applyFont="1">
      <alignment vertical="center"/>
    </xf>
    <xf numFmtId="20" fontId="3" fillId="0" borderId="0" xfId="0" applyNumberFormat="1" applyFont="1">
      <alignment vertical="center"/>
    </xf>
    <xf numFmtId="0" fontId="4" fillId="0" borderId="0" xfId="0" applyFont="1">
      <alignment vertical="center"/>
    </xf>
    <xf numFmtId="0" fontId="3" fillId="2" borderId="0" xfId="0" applyFont="1" applyFill="1">
      <alignment vertical="center"/>
    </xf>
    <xf numFmtId="0" fontId="5" fillId="0" borderId="0" xfId="0" applyFont="1">
      <alignment vertical="center"/>
    </xf>
    <xf numFmtId="0" fontId="3" fillId="0" borderId="0" xfId="0" applyFont="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wrapText="1"/>
    </xf>
    <xf numFmtId="9" fontId="6" fillId="0" borderId="0" xfId="0" applyNumberFormat="1" applyFont="1" applyBorder="1" applyAlignment="1">
      <alignment horizontal="center" vertical="center" wrapText="1"/>
    </xf>
    <xf numFmtId="0" fontId="3" fillId="0" borderId="0" xfId="0" applyFont="1" applyAlignment="1">
      <alignment horizontal="left" vertical="center"/>
    </xf>
    <xf numFmtId="0" fontId="7"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vertical="center"/>
    </xf>
    <xf numFmtId="0" fontId="10" fillId="0" borderId="0" xfId="1" applyFont="1" applyAlignment="1">
      <alignment horizontal="left" vertical="center"/>
    </xf>
    <xf numFmtId="0" fontId="4" fillId="0" borderId="0" xfId="0" applyFont="1" applyAlignment="1">
      <alignment horizontal="center" vertical="center"/>
    </xf>
    <xf numFmtId="0" fontId="3" fillId="0" borderId="0" xfId="0" applyFont="1" applyAlignment="1">
      <alignment vertical="center"/>
    </xf>
    <xf numFmtId="0" fontId="8" fillId="0" borderId="0" xfId="0" applyFont="1">
      <alignment vertical="center"/>
    </xf>
    <xf numFmtId="0" fontId="7"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1</xdr:row>
      <xdr:rowOff>9525</xdr:rowOff>
    </xdr:from>
    <xdr:to>
      <xdr:col>7</xdr:col>
      <xdr:colOff>485223</xdr:colOff>
      <xdr:row>15</xdr:row>
      <xdr:rowOff>152016</xdr:rowOff>
    </xdr:to>
    <xdr:pic>
      <xdr:nvPicPr>
        <xdr:cNvPr id="20" name="图片 19"/>
        <xdr:cNvPicPr>
          <a:picLocks noChangeAspect="1"/>
        </xdr:cNvPicPr>
      </xdr:nvPicPr>
      <xdr:blipFill>
        <a:blip xmlns:r="http://schemas.openxmlformats.org/officeDocument/2006/relationships" r:embed="rId1"/>
        <a:stretch>
          <a:fillRect/>
        </a:stretch>
      </xdr:blipFill>
      <xdr:spPr>
        <a:xfrm>
          <a:off x="1390650" y="847725"/>
          <a:ext cx="4419048" cy="3076191"/>
        </a:xfrm>
        <a:prstGeom prst="rect">
          <a:avLst/>
        </a:prstGeom>
      </xdr:spPr>
    </xdr:pic>
    <xdr:clientData/>
  </xdr:twoCellAnchor>
  <xdr:twoCellAnchor>
    <xdr:from>
      <xdr:col>2</xdr:col>
      <xdr:colOff>647699</xdr:colOff>
      <xdr:row>1</xdr:row>
      <xdr:rowOff>161926</xdr:rowOff>
    </xdr:from>
    <xdr:to>
      <xdr:col>7</xdr:col>
      <xdr:colOff>57149</xdr:colOff>
      <xdr:row>3</xdr:row>
      <xdr:rowOff>104776</xdr:rowOff>
    </xdr:to>
    <xdr:sp macro="" textlink="">
      <xdr:nvSpPr>
        <xdr:cNvPr id="21" name="圆角矩形 20"/>
        <xdr:cNvSpPr/>
      </xdr:nvSpPr>
      <xdr:spPr>
        <a:xfrm>
          <a:off x="2019299" y="1000126"/>
          <a:ext cx="3152775" cy="361950"/>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57149</xdr:colOff>
      <xdr:row>2</xdr:row>
      <xdr:rowOff>133351</xdr:rowOff>
    </xdr:from>
    <xdr:to>
      <xdr:col>8</xdr:col>
      <xdr:colOff>238125</xdr:colOff>
      <xdr:row>2</xdr:row>
      <xdr:rowOff>138113</xdr:rowOff>
    </xdr:to>
    <xdr:cxnSp macro="">
      <xdr:nvCxnSpPr>
        <xdr:cNvPr id="23" name="直接箭头连接符 22"/>
        <xdr:cNvCxnSpPr>
          <a:stCxn id="21" idx="3"/>
          <a:endCxn id="27" idx="1"/>
        </xdr:cNvCxnSpPr>
      </xdr:nvCxnSpPr>
      <xdr:spPr>
        <a:xfrm>
          <a:off x="5172074" y="1181101"/>
          <a:ext cx="866776" cy="4762"/>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238125</xdr:colOff>
      <xdr:row>2</xdr:row>
      <xdr:rowOff>0</xdr:rowOff>
    </xdr:from>
    <xdr:to>
      <xdr:col>9</xdr:col>
      <xdr:colOff>561975</xdr:colOff>
      <xdr:row>3</xdr:row>
      <xdr:rowOff>66675</xdr:rowOff>
    </xdr:to>
    <xdr:sp macro="" textlink="">
      <xdr:nvSpPr>
        <xdr:cNvPr id="27" name="圆角矩形 26"/>
        <xdr:cNvSpPr/>
      </xdr:nvSpPr>
      <xdr:spPr>
        <a:xfrm>
          <a:off x="6038850" y="1047750"/>
          <a:ext cx="1009650" cy="27622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符文名称</a:t>
          </a:r>
        </a:p>
      </xdr:txBody>
    </xdr:sp>
    <xdr:clientData/>
  </xdr:twoCellAnchor>
  <xdr:twoCellAnchor>
    <xdr:from>
      <xdr:col>3</xdr:col>
      <xdr:colOff>85725</xdr:colOff>
      <xdr:row>4</xdr:row>
      <xdr:rowOff>28576</xdr:rowOff>
    </xdr:from>
    <xdr:to>
      <xdr:col>5</xdr:col>
      <xdr:colOff>57151</xdr:colOff>
      <xdr:row>5</xdr:row>
      <xdr:rowOff>95250</xdr:rowOff>
    </xdr:to>
    <xdr:sp macro="" textlink="">
      <xdr:nvSpPr>
        <xdr:cNvPr id="29" name="圆角矩形 28"/>
        <xdr:cNvSpPr/>
      </xdr:nvSpPr>
      <xdr:spPr>
        <a:xfrm>
          <a:off x="2457450" y="1495426"/>
          <a:ext cx="1343026" cy="276224"/>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57151</xdr:colOff>
      <xdr:row>4</xdr:row>
      <xdr:rowOff>166688</xdr:rowOff>
    </xdr:from>
    <xdr:to>
      <xdr:col>8</xdr:col>
      <xdr:colOff>238125</xdr:colOff>
      <xdr:row>4</xdr:row>
      <xdr:rowOff>166688</xdr:rowOff>
    </xdr:to>
    <xdr:cxnSp macro="">
      <xdr:nvCxnSpPr>
        <xdr:cNvPr id="30" name="直接箭头连接符 29"/>
        <xdr:cNvCxnSpPr>
          <a:stCxn id="29" idx="3"/>
          <a:endCxn id="31" idx="1"/>
        </xdr:cNvCxnSpPr>
      </xdr:nvCxnSpPr>
      <xdr:spPr>
        <a:xfrm>
          <a:off x="3800476" y="1633538"/>
          <a:ext cx="2238374"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238125</xdr:colOff>
      <xdr:row>4</xdr:row>
      <xdr:rowOff>28575</xdr:rowOff>
    </xdr:from>
    <xdr:to>
      <xdr:col>9</xdr:col>
      <xdr:colOff>561975</xdr:colOff>
      <xdr:row>5</xdr:row>
      <xdr:rowOff>95250</xdr:rowOff>
    </xdr:to>
    <xdr:sp macro="" textlink="">
      <xdr:nvSpPr>
        <xdr:cNvPr id="31" name="圆角矩形 30"/>
        <xdr:cNvSpPr/>
      </xdr:nvSpPr>
      <xdr:spPr>
        <a:xfrm>
          <a:off x="6038850" y="1495425"/>
          <a:ext cx="1009650" cy="27622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符文主属性</a:t>
          </a:r>
        </a:p>
      </xdr:txBody>
    </xdr:sp>
    <xdr:clientData/>
  </xdr:twoCellAnchor>
  <xdr:twoCellAnchor>
    <xdr:from>
      <xdr:col>3</xdr:col>
      <xdr:colOff>76199</xdr:colOff>
      <xdr:row>5</xdr:row>
      <xdr:rowOff>152401</xdr:rowOff>
    </xdr:from>
    <xdr:to>
      <xdr:col>5</xdr:col>
      <xdr:colOff>38100</xdr:colOff>
      <xdr:row>7</xdr:row>
      <xdr:rowOff>9525</xdr:rowOff>
    </xdr:to>
    <xdr:sp macro="" textlink="">
      <xdr:nvSpPr>
        <xdr:cNvPr id="32" name="圆角矩形 31"/>
        <xdr:cNvSpPr/>
      </xdr:nvSpPr>
      <xdr:spPr>
        <a:xfrm>
          <a:off x="2447924" y="1828801"/>
          <a:ext cx="1333501" cy="276224"/>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38100</xdr:colOff>
      <xdr:row>6</xdr:row>
      <xdr:rowOff>80963</xdr:rowOff>
    </xdr:from>
    <xdr:to>
      <xdr:col>8</xdr:col>
      <xdr:colOff>247649</xdr:colOff>
      <xdr:row>6</xdr:row>
      <xdr:rowOff>80963</xdr:rowOff>
    </xdr:to>
    <xdr:cxnSp macro="">
      <xdr:nvCxnSpPr>
        <xdr:cNvPr id="33" name="直接箭头连接符 32"/>
        <xdr:cNvCxnSpPr>
          <a:stCxn id="32" idx="3"/>
          <a:endCxn id="34" idx="1"/>
        </xdr:cNvCxnSpPr>
      </xdr:nvCxnSpPr>
      <xdr:spPr>
        <a:xfrm>
          <a:off x="3781425" y="1966913"/>
          <a:ext cx="2266949"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247649</xdr:colOff>
      <xdr:row>5</xdr:row>
      <xdr:rowOff>152400</xdr:rowOff>
    </xdr:from>
    <xdr:to>
      <xdr:col>10</xdr:col>
      <xdr:colOff>161924</xdr:colOff>
      <xdr:row>7</xdr:row>
      <xdr:rowOff>9525</xdr:rowOff>
    </xdr:to>
    <xdr:sp macro="" textlink="">
      <xdr:nvSpPr>
        <xdr:cNvPr id="34" name="圆角矩形 33"/>
        <xdr:cNvSpPr/>
      </xdr:nvSpPr>
      <xdr:spPr>
        <a:xfrm>
          <a:off x="6048374" y="1828800"/>
          <a:ext cx="1285875" cy="27622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符文追加属性</a:t>
          </a:r>
        </a:p>
      </xdr:txBody>
    </xdr:sp>
    <xdr:clientData/>
  </xdr:twoCellAnchor>
  <xdr:twoCellAnchor>
    <xdr:from>
      <xdr:col>2</xdr:col>
      <xdr:colOff>228600</xdr:colOff>
      <xdr:row>3</xdr:row>
      <xdr:rowOff>152401</xdr:rowOff>
    </xdr:from>
    <xdr:to>
      <xdr:col>3</xdr:col>
      <xdr:colOff>9525</xdr:colOff>
      <xdr:row>7</xdr:row>
      <xdr:rowOff>66675</xdr:rowOff>
    </xdr:to>
    <xdr:sp macro="" textlink="">
      <xdr:nvSpPr>
        <xdr:cNvPr id="35" name="圆角矩形 34"/>
        <xdr:cNvSpPr/>
      </xdr:nvSpPr>
      <xdr:spPr>
        <a:xfrm>
          <a:off x="1600200" y="1409701"/>
          <a:ext cx="781050" cy="752474"/>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495300</xdr:colOff>
      <xdr:row>5</xdr:row>
      <xdr:rowOff>109538</xdr:rowOff>
    </xdr:from>
    <xdr:to>
      <xdr:col>2</xdr:col>
      <xdr:colOff>228600</xdr:colOff>
      <xdr:row>5</xdr:row>
      <xdr:rowOff>109538</xdr:rowOff>
    </xdr:to>
    <xdr:cxnSp macro="">
      <xdr:nvCxnSpPr>
        <xdr:cNvPr id="36" name="直接箭头连接符 35"/>
        <xdr:cNvCxnSpPr>
          <a:stCxn id="35" idx="1"/>
          <a:endCxn id="37" idx="3"/>
        </xdr:cNvCxnSpPr>
      </xdr:nvCxnSpPr>
      <xdr:spPr>
        <a:xfrm flipH="1">
          <a:off x="1181100" y="1785938"/>
          <a:ext cx="419100"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4</xdr:row>
      <xdr:rowOff>180975</xdr:rowOff>
    </xdr:from>
    <xdr:to>
      <xdr:col>1</xdr:col>
      <xdr:colOff>495300</xdr:colOff>
      <xdr:row>6</xdr:row>
      <xdr:rowOff>38100</xdr:rowOff>
    </xdr:to>
    <xdr:sp macro="" textlink="">
      <xdr:nvSpPr>
        <xdr:cNvPr id="37" name="圆角矩形 36"/>
        <xdr:cNvSpPr/>
      </xdr:nvSpPr>
      <xdr:spPr>
        <a:xfrm>
          <a:off x="171450" y="1647825"/>
          <a:ext cx="1009650" cy="27622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符文图标</a:t>
          </a:r>
        </a:p>
      </xdr:txBody>
    </xdr:sp>
    <xdr:clientData/>
  </xdr:twoCellAnchor>
  <xdr:twoCellAnchor>
    <xdr:from>
      <xdr:col>2</xdr:col>
      <xdr:colOff>142875</xdr:colOff>
      <xdr:row>7</xdr:row>
      <xdr:rowOff>104776</xdr:rowOff>
    </xdr:from>
    <xdr:to>
      <xdr:col>3</xdr:col>
      <xdr:colOff>523876</xdr:colOff>
      <xdr:row>12</xdr:row>
      <xdr:rowOff>76200</xdr:rowOff>
    </xdr:to>
    <xdr:sp macro="" textlink="">
      <xdr:nvSpPr>
        <xdr:cNvPr id="38" name="圆角矩形 37"/>
        <xdr:cNvSpPr/>
      </xdr:nvSpPr>
      <xdr:spPr>
        <a:xfrm>
          <a:off x="1514475" y="2200276"/>
          <a:ext cx="1381126" cy="1019174"/>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523876</xdr:colOff>
      <xdr:row>9</xdr:row>
      <xdr:rowOff>195263</xdr:rowOff>
    </xdr:from>
    <xdr:to>
      <xdr:col>8</xdr:col>
      <xdr:colOff>228599</xdr:colOff>
      <xdr:row>9</xdr:row>
      <xdr:rowOff>195263</xdr:rowOff>
    </xdr:to>
    <xdr:cxnSp macro="">
      <xdr:nvCxnSpPr>
        <xdr:cNvPr id="39" name="直接箭头连接符 38"/>
        <xdr:cNvCxnSpPr>
          <a:stCxn id="38" idx="3"/>
          <a:endCxn id="40" idx="1"/>
        </xdr:cNvCxnSpPr>
      </xdr:nvCxnSpPr>
      <xdr:spPr>
        <a:xfrm>
          <a:off x="2895601" y="2709863"/>
          <a:ext cx="3133723"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228599</xdr:colOff>
      <xdr:row>9</xdr:row>
      <xdr:rowOff>57150</xdr:rowOff>
    </xdr:from>
    <xdr:to>
      <xdr:col>10</xdr:col>
      <xdr:colOff>180974</xdr:colOff>
      <xdr:row>10</xdr:row>
      <xdr:rowOff>123825</xdr:rowOff>
    </xdr:to>
    <xdr:sp macro="" textlink="">
      <xdr:nvSpPr>
        <xdr:cNvPr id="40" name="圆角矩形 39"/>
        <xdr:cNvSpPr/>
      </xdr:nvSpPr>
      <xdr:spPr>
        <a:xfrm>
          <a:off x="6029324" y="2571750"/>
          <a:ext cx="1323975" cy="27622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符文附加属性</a:t>
          </a:r>
        </a:p>
      </xdr:txBody>
    </xdr:sp>
    <xdr:clientData/>
  </xdr:twoCellAnchor>
  <xdr:twoCellAnchor>
    <xdr:from>
      <xdr:col>2</xdr:col>
      <xdr:colOff>123825</xdr:colOff>
      <xdr:row>13</xdr:row>
      <xdr:rowOff>95251</xdr:rowOff>
    </xdr:from>
    <xdr:to>
      <xdr:col>4</xdr:col>
      <xdr:colOff>428626</xdr:colOff>
      <xdr:row>15</xdr:row>
      <xdr:rowOff>38101</xdr:rowOff>
    </xdr:to>
    <xdr:sp macro="" textlink="">
      <xdr:nvSpPr>
        <xdr:cNvPr id="41" name="圆角矩形 40"/>
        <xdr:cNvSpPr/>
      </xdr:nvSpPr>
      <xdr:spPr>
        <a:xfrm>
          <a:off x="1495425" y="3448051"/>
          <a:ext cx="1990726" cy="361950"/>
        </a:xfrm>
        <a:prstGeom prst="roundRect">
          <a:avLst/>
        </a:prstGeom>
        <a:no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428626</xdr:colOff>
      <xdr:row>14</xdr:row>
      <xdr:rowOff>66676</xdr:rowOff>
    </xdr:from>
    <xdr:to>
      <xdr:col>8</xdr:col>
      <xdr:colOff>247649</xdr:colOff>
      <xdr:row>14</xdr:row>
      <xdr:rowOff>71438</xdr:rowOff>
    </xdr:to>
    <xdr:cxnSp macro="">
      <xdr:nvCxnSpPr>
        <xdr:cNvPr id="42" name="直接箭头连接符 41"/>
        <xdr:cNvCxnSpPr>
          <a:stCxn id="41" idx="3"/>
          <a:endCxn id="43" idx="1"/>
        </xdr:cNvCxnSpPr>
      </xdr:nvCxnSpPr>
      <xdr:spPr>
        <a:xfrm>
          <a:off x="3486151" y="3629026"/>
          <a:ext cx="2562223" cy="4762"/>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247649</xdr:colOff>
      <xdr:row>13</xdr:row>
      <xdr:rowOff>142875</xdr:rowOff>
    </xdr:from>
    <xdr:to>
      <xdr:col>10</xdr:col>
      <xdr:colOff>123824</xdr:colOff>
      <xdr:row>15</xdr:row>
      <xdr:rowOff>0</xdr:rowOff>
    </xdr:to>
    <xdr:sp macro="" textlink="">
      <xdr:nvSpPr>
        <xdr:cNvPr id="43" name="圆角矩形 42"/>
        <xdr:cNvSpPr/>
      </xdr:nvSpPr>
      <xdr:spPr>
        <a:xfrm>
          <a:off x="6048374" y="3495675"/>
          <a:ext cx="1247775" cy="276225"/>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zh-CN" altLang="en-US" sz="1100" b="0">
              <a:solidFill>
                <a:sysClr val="windowText" lastClr="000000"/>
              </a:solidFill>
              <a:latin typeface="微软雅黑" pitchFamily="34" charset="-122"/>
              <a:ea typeface="微软雅黑" pitchFamily="34" charset="-122"/>
            </a:rPr>
            <a:t>符文套装效果</a:t>
          </a:r>
        </a:p>
      </xdr:txBody>
    </xdr:sp>
    <xdr:clientData/>
  </xdr:twoCellAnchor>
  <xdr:twoCellAnchor editAs="oneCell">
    <xdr:from>
      <xdr:col>14</xdr:col>
      <xdr:colOff>361950</xdr:colOff>
      <xdr:row>2</xdr:row>
      <xdr:rowOff>57150</xdr:rowOff>
    </xdr:from>
    <xdr:to>
      <xdr:col>20</xdr:col>
      <xdr:colOff>666198</xdr:colOff>
      <xdr:row>16</xdr:row>
      <xdr:rowOff>199641</xdr:rowOff>
    </xdr:to>
    <xdr:pic>
      <xdr:nvPicPr>
        <xdr:cNvPr id="65" name="图片 64"/>
        <xdr:cNvPicPr>
          <a:picLocks noChangeAspect="1"/>
        </xdr:cNvPicPr>
      </xdr:nvPicPr>
      <xdr:blipFill>
        <a:blip xmlns:r="http://schemas.openxmlformats.org/officeDocument/2006/relationships" r:embed="rId1"/>
        <a:stretch>
          <a:fillRect/>
        </a:stretch>
      </xdr:blipFill>
      <xdr:spPr>
        <a:xfrm>
          <a:off x="10744200" y="476250"/>
          <a:ext cx="4419048" cy="3076191"/>
        </a:xfrm>
        <a:prstGeom prst="rect">
          <a:avLst/>
        </a:prstGeom>
      </xdr:spPr>
    </xdr:pic>
    <xdr:clientData/>
  </xdr:twoCellAnchor>
  <xdr:twoCellAnchor editAs="oneCell">
    <xdr:from>
      <xdr:col>2</xdr:col>
      <xdr:colOff>0</xdr:colOff>
      <xdr:row>18</xdr:row>
      <xdr:rowOff>0</xdr:rowOff>
    </xdr:from>
    <xdr:to>
      <xdr:col>6</xdr:col>
      <xdr:colOff>56735</xdr:colOff>
      <xdr:row>20</xdr:row>
      <xdr:rowOff>47567</xdr:rowOff>
    </xdr:to>
    <xdr:pic>
      <xdr:nvPicPr>
        <xdr:cNvPr id="66" name="图片 65"/>
        <xdr:cNvPicPr>
          <a:picLocks noChangeAspect="1"/>
        </xdr:cNvPicPr>
      </xdr:nvPicPr>
      <xdr:blipFill>
        <a:blip xmlns:r="http://schemas.openxmlformats.org/officeDocument/2006/relationships" r:embed="rId2"/>
        <a:stretch>
          <a:fillRect/>
        </a:stretch>
      </xdr:blipFill>
      <xdr:spPr>
        <a:xfrm>
          <a:off x="1371600" y="3771900"/>
          <a:ext cx="3323810" cy="466667"/>
        </a:xfrm>
        <a:prstGeom prst="rect">
          <a:avLst/>
        </a:prstGeom>
      </xdr:spPr>
    </xdr:pic>
    <xdr:clientData/>
  </xdr:twoCellAnchor>
  <xdr:twoCellAnchor editAs="oneCell">
    <xdr:from>
      <xdr:col>2</xdr:col>
      <xdr:colOff>0</xdr:colOff>
      <xdr:row>21</xdr:row>
      <xdr:rowOff>0</xdr:rowOff>
    </xdr:from>
    <xdr:to>
      <xdr:col>2</xdr:col>
      <xdr:colOff>561905</xdr:colOff>
      <xdr:row>22</xdr:row>
      <xdr:rowOff>171402</xdr:rowOff>
    </xdr:to>
    <xdr:pic>
      <xdr:nvPicPr>
        <xdr:cNvPr id="67" name="图片 66"/>
        <xdr:cNvPicPr>
          <a:picLocks noChangeAspect="1"/>
        </xdr:cNvPicPr>
      </xdr:nvPicPr>
      <xdr:blipFill>
        <a:blip xmlns:r="http://schemas.openxmlformats.org/officeDocument/2006/relationships" r:embed="rId3"/>
        <a:stretch>
          <a:fillRect/>
        </a:stretch>
      </xdr:blipFill>
      <xdr:spPr>
        <a:xfrm>
          <a:off x="1371600" y="4400550"/>
          <a:ext cx="561905" cy="380952"/>
        </a:xfrm>
        <a:prstGeom prst="rect">
          <a:avLst/>
        </a:prstGeom>
      </xdr:spPr>
    </xdr:pic>
    <xdr:clientData/>
  </xdr:twoCellAnchor>
  <xdr:twoCellAnchor editAs="oneCell">
    <xdr:from>
      <xdr:col>2</xdr:col>
      <xdr:colOff>0</xdr:colOff>
      <xdr:row>24</xdr:row>
      <xdr:rowOff>0</xdr:rowOff>
    </xdr:from>
    <xdr:to>
      <xdr:col>2</xdr:col>
      <xdr:colOff>828571</xdr:colOff>
      <xdr:row>25</xdr:row>
      <xdr:rowOff>171402</xdr:rowOff>
    </xdr:to>
    <xdr:pic>
      <xdr:nvPicPr>
        <xdr:cNvPr id="68" name="图片 67"/>
        <xdr:cNvPicPr>
          <a:picLocks noChangeAspect="1"/>
        </xdr:cNvPicPr>
      </xdr:nvPicPr>
      <xdr:blipFill>
        <a:blip xmlns:r="http://schemas.openxmlformats.org/officeDocument/2006/relationships" r:embed="rId4"/>
        <a:stretch>
          <a:fillRect/>
        </a:stretch>
      </xdr:blipFill>
      <xdr:spPr>
        <a:xfrm>
          <a:off x="1371600" y="5029200"/>
          <a:ext cx="828571" cy="380952"/>
        </a:xfrm>
        <a:prstGeom prst="rect">
          <a:avLst/>
        </a:prstGeom>
      </xdr:spPr>
    </xdr:pic>
    <xdr:clientData/>
  </xdr:twoCellAnchor>
  <xdr:twoCellAnchor editAs="oneCell">
    <xdr:from>
      <xdr:col>2</xdr:col>
      <xdr:colOff>0</xdr:colOff>
      <xdr:row>29</xdr:row>
      <xdr:rowOff>0</xdr:rowOff>
    </xdr:from>
    <xdr:to>
      <xdr:col>3</xdr:col>
      <xdr:colOff>418938</xdr:colOff>
      <xdr:row>30</xdr:row>
      <xdr:rowOff>209498</xdr:rowOff>
    </xdr:to>
    <xdr:pic>
      <xdr:nvPicPr>
        <xdr:cNvPr id="69" name="图片 68"/>
        <xdr:cNvPicPr>
          <a:picLocks noChangeAspect="1"/>
        </xdr:cNvPicPr>
      </xdr:nvPicPr>
      <xdr:blipFill>
        <a:blip xmlns:r="http://schemas.openxmlformats.org/officeDocument/2006/relationships" r:embed="rId5"/>
        <a:stretch>
          <a:fillRect/>
        </a:stretch>
      </xdr:blipFill>
      <xdr:spPr>
        <a:xfrm>
          <a:off x="1371600" y="6076950"/>
          <a:ext cx="1295238" cy="419048"/>
        </a:xfrm>
        <a:prstGeom prst="rect">
          <a:avLst/>
        </a:prstGeom>
      </xdr:spPr>
    </xdr:pic>
    <xdr:clientData/>
  </xdr:twoCellAnchor>
  <xdr:twoCellAnchor editAs="oneCell">
    <xdr:from>
      <xdr:col>2</xdr:col>
      <xdr:colOff>0</xdr:colOff>
      <xdr:row>34</xdr:row>
      <xdr:rowOff>0</xdr:rowOff>
    </xdr:from>
    <xdr:to>
      <xdr:col>2</xdr:col>
      <xdr:colOff>571429</xdr:colOff>
      <xdr:row>35</xdr:row>
      <xdr:rowOff>152355</xdr:rowOff>
    </xdr:to>
    <xdr:pic>
      <xdr:nvPicPr>
        <xdr:cNvPr id="70" name="图片 69"/>
        <xdr:cNvPicPr>
          <a:picLocks noChangeAspect="1"/>
        </xdr:cNvPicPr>
      </xdr:nvPicPr>
      <xdr:blipFill>
        <a:blip xmlns:r="http://schemas.openxmlformats.org/officeDocument/2006/relationships" r:embed="rId6"/>
        <a:stretch>
          <a:fillRect/>
        </a:stretch>
      </xdr:blipFill>
      <xdr:spPr>
        <a:xfrm>
          <a:off x="1371600" y="7124700"/>
          <a:ext cx="571429" cy="361905"/>
        </a:xfrm>
        <a:prstGeom prst="rect">
          <a:avLst/>
        </a:prstGeom>
      </xdr:spPr>
    </xdr:pic>
    <xdr:clientData/>
  </xdr:twoCellAnchor>
  <xdr:twoCellAnchor editAs="oneCell">
    <xdr:from>
      <xdr:col>2</xdr:col>
      <xdr:colOff>0</xdr:colOff>
      <xdr:row>41</xdr:row>
      <xdr:rowOff>0</xdr:rowOff>
    </xdr:from>
    <xdr:to>
      <xdr:col>3</xdr:col>
      <xdr:colOff>628462</xdr:colOff>
      <xdr:row>43</xdr:row>
      <xdr:rowOff>47567</xdr:rowOff>
    </xdr:to>
    <xdr:pic>
      <xdr:nvPicPr>
        <xdr:cNvPr id="71" name="图片 70"/>
        <xdr:cNvPicPr>
          <a:picLocks noChangeAspect="1"/>
        </xdr:cNvPicPr>
      </xdr:nvPicPr>
      <xdr:blipFill>
        <a:blip xmlns:r="http://schemas.openxmlformats.org/officeDocument/2006/relationships" r:embed="rId7"/>
        <a:stretch>
          <a:fillRect/>
        </a:stretch>
      </xdr:blipFill>
      <xdr:spPr>
        <a:xfrm>
          <a:off x="1371600" y="8591550"/>
          <a:ext cx="1504762" cy="46666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3"/>
  <sheetViews>
    <sheetView tabSelected="1" workbookViewId="0">
      <selection activeCell="E27" sqref="E27"/>
    </sheetView>
  </sheetViews>
  <sheetFormatPr defaultRowHeight="16.5" x14ac:dyDescent="0.15"/>
  <cols>
    <col min="1" max="2" width="9" style="2"/>
    <col min="3" max="3" width="15.875" style="2" bestFit="1" customWidth="1"/>
    <col min="4" max="4" width="74.5" style="2" bestFit="1" customWidth="1"/>
    <col min="5" max="5" width="63.625" style="2" bestFit="1" customWidth="1"/>
    <col min="6" max="16384" width="9" style="2"/>
  </cols>
  <sheetData>
    <row r="2" spans="2:5" x14ac:dyDescent="0.15">
      <c r="B2" s="2" t="s">
        <v>1</v>
      </c>
      <c r="C2" s="2" t="s">
        <v>4</v>
      </c>
      <c r="D2" s="2" t="s">
        <v>2</v>
      </c>
      <c r="E2" s="2" t="s">
        <v>3</v>
      </c>
    </row>
    <row r="3" spans="2:5" ht="33" x14ac:dyDescent="0.15">
      <c r="B3" s="2">
        <v>1</v>
      </c>
      <c r="C3" s="2" t="s">
        <v>16</v>
      </c>
      <c r="D3" s="3" t="s">
        <v>10</v>
      </c>
      <c r="E3" s="3" t="s">
        <v>11</v>
      </c>
    </row>
    <row r="4" spans="2:5" x14ac:dyDescent="0.15">
      <c r="B4" s="2">
        <v>2</v>
      </c>
      <c r="C4" s="2" t="s">
        <v>12</v>
      </c>
      <c r="E4" s="2" t="s">
        <v>13</v>
      </c>
    </row>
    <row r="5" spans="2:5" x14ac:dyDescent="0.15">
      <c r="B5" s="2">
        <v>3</v>
      </c>
      <c r="C5" s="2" t="s">
        <v>15</v>
      </c>
      <c r="D5" s="2" t="s">
        <v>14</v>
      </c>
    </row>
    <row r="6" spans="2:5" x14ac:dyDescent="0.15">
      <c r="B6" s="2">
        <v>4</v>
      </c>
      <c r="C6" s="2" t="s">
        <v>27</v>
      </c>
      <c r="D6" s="2" t="s">
        <v>18</v>
      </c>
    </row>
    <row r="7" spans="2:5" x14ac:dyDescent="0.15">
      <c r="B7" s="2">
        <v>5</v>
      </c>
      <c r="D7" s="2" t="s">
        <v>19</v>
      </c>
      <c r="E7" s="2" t="s">
        <v>17</v>
      </c>
    </row>
    <row r="8" spans="2:5" x14ac:dyDescent="0.15">
      <c r="B8" s="2">
        <v>6</v>
      </c>
      <c r="C8" s="2" t="s">
        <v>28</v>
      </c>
      <c r="D8" s="2" t="s">
        <v>20</v>
      </c>
    </row>
    <row r="9" spans="2:5" x14ac:dyDescent="0.15">
      <c r="B9" s="2">
        <v>7</v>
      </c>
      <c r="D9" s="2" t="s">
        <v>38</v>
      </c>
      <c r="E9" s="2" t="s">
        <v>39</v>
      </c>
    </row>
    <row r="10" spans="2:5" x14ac:dyDescent="0.15">
      <c r="B10" s="2">
        <v>8</v>
      </c>
      <c r="D10" s="2" t="s">
        <v>21</v>
      </c>
      <c r="E10" s="2" t="s">
        <v>40</v>
      </c>
    </row>
    <row r="11" spans="2:5" x14ac:dyDescent="0.15">
      <c r="B11" s="2">
        <v>9</v>
      </c>
      <c r="D11" s="2" t="s">
        <v>42</v>
      </c>
      <c r="E11" s="2" t="s">
        <v>41</v>
      </c>
    </row>
    <row r="12" spans="2:5" x14ac:dyDescent="0.15">
      <c r="B12" s="2">
        <v>10</v>
      </c>
      <c r="C12" s="2" t="s">
        <v>30</v>
      </c>
      <c r="D12" s="2" t="s">
        <v>22</v>
      </c>
    </row>
    <row r="13" spans="2:5" x14ac:dyDescent="0.15">
      <c r="B13" s="2">
        <v>11</v>
      </c>
      <c r="D13" s="2" t="s">
        <v>23</v>
      </c>
      <c r="E13" s="2" t="s">
        <v>24</v>
      </c>
    </row>
    <row r="14" spans="2:5" x14ac:dyDescent="0.15">
      <c r="B14" s="2">
        <v>12</v>
      </c>
      <c r="D14" s="2" t="s">
        <v>25</v>
      </c>
    </row>
    <row r="15" spans="2:5" x14ac:dyDescent="0.15">
      <c r="B15" s="2">
        <v>13</v>
      </c>
      <c r="D15" s="2" t="s">
        <v>26</v>
      </c>
    </row>
    <row r="16" spans="2:5" x14ac:dyDescent="0.15">
      <c r="B16" s="2">
        <v>14</v>
      </c>
      <c r="C16" s="2" t="s">
        <v>29</v>
      </c>
      <c r="D16" s="2" t="s">
        <v>31</v>
      </c>
    </row>
    <row r="17" spans="2:5" x14ac:dyDescent="0.15">
      <c r="B17" s="2">
        <v>15</v>
      </c>
      <c r="D17" s="2" t="s">
        <v>32</v>
      </c>
    </row>
    <row r="18" spans="2:5" x14ac:dyDescent="0.15">
      <c r="B18" s="2">
        <v>16</v>
      </c>
      <c r="D18" s="2" t="s">
        <v>33</v>
      </c>
    </row>
    <row r="19" spans="2:5" x14ac:dyDescent="0.15">
      <c r="B19" s="2">
        <v>17</v>
      </c>
      <c r="D19" s="2" t="s">
        <v>34</v>
      </c>
      <c r="E19" s="2" t="s">
        <v>35</v>
      </c>
    </row>
    <row r="20" spans="2:5" x14ac:dyDescent="0.15">
      <c r="B20" s="2">
        <v>18</v>
      </c>
      <c r="D20" s="2" t="s">
        <v>36</v>
      </c>
    </row>
    <row r="21" spans="2:5" x14ac:dyDescent="0.15">
      <c r="B21" s="2">
        <v>19</v>
      </c>
      <c r="C21" s="2" t="s">
        <v>37</v>
      </c>
      <c r="D21" s="2" t="s">
        <v>43</v>
      </c>
      <c r="E21" s="2" t="s">
        <v>44</v>
      </c>
    </row>
    <row r="22" spans="2:5" x14ac:dyDescent="0.15">
      <c r="B22" s="2">
        <v>20</v>
      </c>
      <c r="C22" s="2" t="s">
        <v>47</v>
      </c>
      <c r="D22" s="2" t="s">
        <v>45</v>
      </c>
      <c r="E22" s="2" t="s">
        <v>46</v>
      </c>
    </row>
    <row r="23" spans="2:5" x14ac:dyDescent="0.15">
      <c r="B23" s="2">
        <v>21</v>
      </c>
      <c r="C23" s="2" t="s">
        <v>48</v>
      </c>
      <c r="D23" s="2" t="s">
        <v>49</v>
      </c>
    </row>
    <row r="24" spans="2:5" x14ac:dyDescent="0.15">
      <c r="B24" s="2">
        <v>22</v>
      </c>
      <c r="D24" s="2" t="s">
        <v>50</v>
      </c>
    </row>
    <row r="25" spans="2:5" x14ac:dyDescent="0.15">
      <c r="B25" s="2">
        <v>23</v>
      </c>
      <c r="D25" s="2" t="s">
        <v>51</v>
      </c>
    </row>
    <row r="26" spans="2:5" x14ac:dyDescent="0.15">
      <c r="B26" s="2">
        <v>24</v>
      </c>
      <c r="D26" s="2" t="s">
        <v>52</v>
      </c>
    </row>
    <row r="27" spans="2:5" x14ac:dyDescent="0.15">
      <c r="B27" s="2">
        <v>25</v>
      </c>
      <c r="D27" s="2" t="s">
        <v>53</v>
      </c>
    </row>
    <row r="28" spans="2:5" x14ac:dyDescent="0.15">
      <c r="B28" s="2">
        <v>26</v>
      </c>
      <c r="D28" s="2" t="s">
        <v>54</v>
      </c>
    </row>
    <row r="29" spans="2:5" x14ac:dyDescent="0.15">
      <c r="B29" s="2">
        <v>27</v>
      </c>
      <c r="C29" s="2" t="s">
        <v>55</v>
      </c>
      <c r="D29" s="2" t="s">
        <v>56</v>
      </c>
      <c r="E29" s="2" t="s">
        <v>57</v>
      </c>
    </row>
    <row r="30" spans="2:5" x14ac:dyDescent="0.15">
      <c r="B30" s="2">
        <v>28</v>
      </c>
      <c r="D30" s="2" t="s">
        <v>58</v>
      </c>
    </row>
    <row r="31" spans="2:5" x14ac:dyDescent="0.15">
      <c r="B31" s="2">
        <v>29</v>
      </c>
      <c r="D31" s="2" t="s">
        <v>59</v>
      </c>
    </row>
    <row r="32" spans="2:5" x14ac:dyDescent="0.15">
      <c r="B32" s="2">
        <v>30</v>
      </c>
      <c r="D32" s="2" t="s">
        <v>60</v>
      </c>
    </row>
    <row r="33" spans="2:5" x14ac:dyDescent="0.15">
      <c r="B33" s="2">
        <v>31</v>
      </c>
      <c r="D33" s="2" t="s">
        <v>61</v>
      </c>
    </row>
    <row r="34" spans="2:5" x14ac:dyDescent="0.15">
      <c r="B34" s="2">
        <v>32</v>
      </c>
      <c r="D34" s="2" t="s">
        <v>62</v>
      </c>
    </row>
    <row r="35" spans="2:5" x14ac:dyDescent="0.15">
      <c r="B35" s="2">
        <v>33</v>
      </c>
      <c r="D35" s="2" t="s">
        <v>63</v>
      </c>
    </row>
    <row r="36" spans="2:5" x14ac:dyDescent="0.15">
      <c r="B36" s="2">
        <v>34</v>
      </c>
      <c r="C36" s="2" t="s">
        <v>64</v>
      </c>
      <c r="D36" s="2" t="s">
        <v>66</v>
      </c>
      <c r="E36" s="2" t="s">
        <v>65</v>
      </c>
    </row>
    <row r="37" spans="2:5" x14ac:dyDescent="0.15">
      <c r="B37" s="2">
        <v>35</v>
      </c>
      <c r="D37" s="2" t="s">
        <v>67</v>
      </c>
    </row>
    <row r="38" spans="2:5" x14ac:dyDescent="0.15">
      <c r="B38" s="2">
        <v>36</v>
      </c>
      <c r="D38" s="2" t="s">
        <v>69</v>
      </c>
    </row>
    <row r="39" spans="2:5" x14ac:dyDescent="0.15">
      <c r="B39" s="2">
        <v>37</v>
      </c>
      <c r="D39" s="2" t="s">
        <v>70</v>
      </c>
      <c r="E39" s="2" t="s">
        <v>71</v>
      </c>
    </row>
    <row r="40" spans="2:5" x14ac:dyDescent="0.15">
      <c r="B40" s="2">
        <v>38</v>
      </c>
      <c r="D40" s="2" t="s">
        <v>72</v>
      </c>
    </row>
    <row r="41" spans="2:5" x14ac:dyDescent="0.15">
      <c r="B41" s="2">
        <v>39</v>
      </c>
      <c r="D41" s="2" t="s">
        <v>73</v>
      </c>
      <c r="E41" s="2" t="s">
        <v>74</v>
      </c>
    </row>
    <row r="42" spans="2:5" x14ac:dyDescent="0.15">
      <c r="B42" s="2">
        <v>40</v>
      </c>
      <c r="D42" s="2" t="s">
        <v>75</v>
      </c>
      <c r="E42" s="2" t="s">
        <v>76</v>
      </c>
    </row>
    <row r="43" spans="2:5" x14ac:dyDescent="0.15">
      <c r="B43" s="2">
        <v>41</v>
      </c>
      <c r="D43" s="2" t="s">
        <v>78</v>
      </c>
      <c r="E43" s="2" t="s">
        <v>77</v>
      </c>
    </row>
    <row r="44" spans="2:5" x14ac:dyDescent="0.15">
      <c r="B44" s="2">
        <v>42</v>
      </c>
      <c r="D44" s="2" t="s">
        <v>79</v>
      </c>
    </row>
    <row r="45" spans="2:5" s="7" customFormat="1" x14ac:dyDescent="0.15"/>
    <row r="46" spans="2:5" x14ac:dyDescent="0.15">
      <c r="C46" s="2" t="s">
        <v>87</v>
      </c>
      <c r="D46" s="2" t="s">
        <v>88</v>
      </c>
    </row>
    <row r="47" spans="2:5" x14ac:dyDescent="0.15">
      <c r="D47" s="2" t="s">
        <v>89</v>
      </c>
    </row>
    <row r="48" spans="2:5" x14ac:dyDescent="0.15">
      <c r="D48" s="2" t="s">
        <v>51</v>
      </c>
      <c r="E48" s="2" t="s">
        <v>91</v>
      </c>
    </row>
    <row r="49" spans="3:5" x14ac:dyDescent="0.15">
      <c r="D49" s="2" t="s">
        <v>90</v>
      </c>
      <c r="E49" s="2" t="s">
        <v>92</v>
      </c>
    </row>
    <row r="50" spans="3:5" x14ac:dyDescent="0.15">
      <c r="D50" s="2" t="s">
        <v>93</v>
      </c>
    </row>
    <row r="51" spans="3:5" s="7" customFormat="1" x14ac:dyDescent="0.15"/>
    <row r="52" spans="3:5" x14ac:dyDescent="0.15">
      <c r="C52" s="2" t="s">
        <v>95</v>
      </c>
      <c r="D52" s="2" t="s">
        <v>94</v>
      </c>
    </row>
    <row r="53" spans="3:5" x14ac:dyDescent="0.15">
      <c r="D53" s="2" t="s">
        <v>96</v>
      </c>
      <c r="E53" s="2" t="s">
        <v>97</v>
      </c>
    </row>
    <row r="54" spans="3:5" s="7" customFormat="1" x14ac:dyDescent="0.15"/>
    <row r="55" spans="3:5" x14ac:dyDescent="0.15">
      <c r="C55" s="2" t="s">
        <v>55</v>
      </c>
      <c r="D55" s="2" t="s">
        <v>120</v>
      </c>
    </row>
    <row r="56" spans="3:5" s="7" customFormat="1" x14ac:dyDescent="0.15"/>
    <row r="57" spans="3:5" x14ac:dyDescent="0.15">
      <c r="C57" s="2" t="s">
        <v>126</v>
      </c>
      <c r="D57" s="2" t="s">
        <v>127</v>
      </c>
    </row>
    <row r="58" spans="3:5" s="7" customFormat="1" x14ac:dyDescent="0.15"/>
    <row r="59" spans="3:5" x14ac:dyDescent="0.15">
      <c r="C59" s="2" t="s">
        <v>139</v>
      </c>
      <c r="D59" s="2" t="s">
        <v>140</v>
      </c>
      <c r="E59" s="2" t="s">
        <v>141</v>
      </c>
    </row>
    <row r="60" spans="3:5" s="7" customFormat="1" x14ac:dyDescent="0.15"/>
    <row r="61" spans="3:5" x14ac:dyDescent="0.15">
      <c r="C61" s="2" t="s">
        <v>28</v>
      </c>
      <c r="D61" s="2" t="s">
        <v>171</v>
      </c>
      <c r="E61" s="2" t="s">
        <v>172</v>
      </c>
    </row>
    <row r="62" spans="3:5" s="7" customFormat="1" x14ac:dyDescent="0.15"/>
    <row r="63" spans="3:5" x14ac:dyDescent="0.15">
      <c r="C63" s="2" t="s">
        <v>173</v>
      </c>
      <c r="D63" s="2" t="s">
        <v>174</v>
      </c>
      <c r="E63" s="2" t="s">
        <v>175</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
  <sheetViews>
    <sheetView workbookViewId="0">
      <selection activeCell="O31" sqref="O31"/>
    </sheetView>
  </sheetViews>
  <sheetFormatPr defaultRowHeight="16.5" x14ac:dyDescent="0.15"/>
  <cols>
    <col min="1" max="16384" width="9" style="2"/>
  </cols>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
  <sheetViews>
    <sheetView workbookViewId="0">
      <selection activeCell="N40" sqref="N40:N41"/>
    </sheetView>
  </sheetViews>
  <sheetFormatPr defaultRowHeight="13.5" x14ac:dyDescent="0.15"/>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
  <sheetViews>
    <sheetView workbookViewId="0">
      <selection activeCell="N32" sqref="N32"/>
    </sheetView>
  </sheetViews>
  <sheetFormatPr defaultRowHeight="16.5" x14ac:dyDescent="0.15"/>
  <cols>
    <col min="1" max="16384" width="9" style="2"/>
  </cols>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M23"/>
  <sheetViews>
    <sheetView workbookViewId="0">
      <selection activeCell="I24" sqref="I24"/>
    </sheetView>
  </sheetViews>
  <sheetFormatPr defaultRowHeight="16.5" x14ac:dyDescent="0.15"/>
  <cols>
    <col min="1" max="1" width="9" style="2"/>
    <col min="2" max="2" width="10" style="2" bestFit="1" customWidth="1"/>
    <col min="3" max="3" width="8.625" style="2" customWidth="1"/>
    <col min="4" max="5" width="9" style="2"/>
    <col min="6" max="6" width="25.5" style="2" bestFit="1" customWidth="1"/>
    <col min="7" max="7" width="16.875" style="2" bestFit="1" customWidth="1"/>
    <col min="8" max="8" width="8" style="2" bestFit="1" customWidth="1"/>
    <col min="9" max="9" width="34.125" style="2" bestFit="1" customWidth="1"/>
    <col min="10" max="16384" width="9" style="2"/>
  </cols>
  <sheetData>
    <row r="5" spans="2:12" s="6" customFormat="1" ht="15" x14ac:dyDescent="0.15">
      <c r="B5" s="6" t="s">
        <v>82</v>
      </c>
      <c r="C5" s="6" t="s">
        <v>6</v>
      </c>
      <c r="D5" s="6" t="s">
        <v>5</v>
      </c>
      <c r="E5" s="6" t="s">
        <v>7</v>
      </c>
      <c r="F5" s="6" t="s">
        <v>85</v>
      </c>
      <c r="G5" s="6" t="s">
        <v>8</v>
      </c>
      <c r="H5" s="6" t="s">
        <v>9</v>
      </c>
      <c r="I5" s="6" t="s">
        <v>224</v>
      </c>
    </row>
    <row r="6" spans="2:12" x14ac:dyDescent="0.15">
      <c r="B6" s="4">
        <v>42196</v>
      </c>
      <c r="C6" s="5">
        <v>0.4548611111111111</v>
      </c>
      <c r="D6" s="2" t="s">
        <v>68</v>
      </c>
      <c r="E6" s="2" t="s">
        <v>81</v>
      </c>
      <c r="F6" s="2" t="s">
        <v>80</v>
      </c>
      <c r="G6" s="2" t="s">
        <v>229</v>
      </c>
      <c r="H6" s="2">
        <v>3010</v>
      </c>
      <c r="I6" s="2" t="s">
        <v>225</v>
      </c>
      <c r="L6" s="2">
        <f>648+588+30+198</f>
        <v>1464</v>
      </c>
    </row>
    <row r="7" spans="2:12" x14ac:dyDescent="0.15">
      <c r="C7" s="5">
        <v>0.46180555555555558</v>
      </c>
      <c r="D7" s="2" t="s">
        <v>83</v>
      </c>
      <c r="E7" s="2" t="s">
        <v>84</v>
      </c>
      <c r="F7" s="2" t="s">
        <v>86</v>
      </c>
      <c r="G7" s="2" t="s">
        <v>99</v>
      </c>
      <c r="H7" s="2">
        <v>760</v>
      </c>
      <c r="I7" s="2" t="s">
        <v>226</v>
      </c>
    </row>
    <row r="8" spans="2:12" x14ac:dyDescent="0.15">
      <c r="C8" s="5">
        <v>0.46875</v>
      </c>
      <c r="D8" s="2" t="s">
        <v>83</v>
      </c>
      <c r="E8" s="2" t="s">
        <v>84</v>
      </c>
      <c r="F8" s="2" t="s">
        <v>98</v>
      </c>
      <c r="G8" s="2" t="s">
        <v>100</v>
      </c>
      <c r="H8" s="2">
        <v>660</v>
      </c>
      <c r="I8" s="2" t="s">
        <v>227</v>
      </c>
    </row>
    <row r="9" spans="2:12" x14ac:dyDescent="0.15">
      <c r="C9" s="5">
        <v>0.47083333333333338</v>
      </c>
      <c r="D9" s="2" t="s">
        <v>83</v>
      </c>
      <c r="E9" s="2" t="s">
        <v>84</v>
      </c>
      <c r="F9" s="2" t="s">
        <v>98</v>
      </c>
      <c r="G9" s="2" t="s">
        <v>100</v>
      </c>
      <c r="H9" s="2">
        <v>560</v>
      </c>
      <c r="I9" s="2" t="s">
        <v>227</v>
      </c>
    </row>
    <row r="10" spans="2:12" x14ac:dyDescent="0.15">
      <c r="C10" s="5">
        <v>0.51388888888888895</v>
      </c>
      <c r="D10" s="2" t="s">
        <v>176</v>
      </c>
      <c r="E10" s="2" t="s">
        <v>177</v>
      </c>
      <c r="F10" s="2" t="s">
        <v>178</v>
      </c>
      <c r="G10" s="2" t="s">
        <v>228</v>
      </c>
      <c r="H10" s="2">
        <v>2835</v>
      </c>
      <c r="I10" s="2" t="s">
        <v>225</v>
      </c>
    </row>
    <row r="11" spans="2:12" x14ac:dyDescent="0.15">
      <c r="C11" s="5">
        <v>0.51597222222222217</v>
      </c>
      <c r="D11" s="2" t="s">
        <v>83</v>
      </c>
      <c r="E11" s="2" t="s">
        <v>84</v>
      </c>
      <c r="F11" s="2" t="s">
        <v>179</v>
      </c>
      <c r="G11" s="2" t="s">
        <v>180</v>
      </c>
      <c r="H11" s="2">
        <v>2085</v>
      </c>
      <c r="I11" s="2" t="s">
        <v>226</v>
      </c>
    </row>
    <row r="12" spans="2:12" x14ac:dyDescent="0.15">
      <c r="C12" s="5">
        <v>0.52083333333333337</v>
      </c>
      <c r="D12" s="2" t="s">
        <v>83</v>
      </c>
      <c r="E12" s="2" t="s">
        <v>84</v>
      </c>
      <c r="F12" s="2" t="s">
        <v>98</v>
      </c>
      <c r="G12" s="2" t="s">
        <v>100</v>
      </c>
      <c r="H12" s="2">
        <v>1985</v>
      </c>
      <c r="I12" s="2" t="s">
        <v>227</v>
      </c>
    </row>
    <row r="13" spans="2:12" x14ac:dyDescent="0.15">
      <c r="B13" s="4">
        <v>42198</v>
      </c>
      <c r="C13" s="5">
        <v>0.41666666666666669</v>
      </c>
      <c r="D13" s="2" t="s">
        <v>249</v>
      </c>
      <c r="E13" s="2" t="s">
        <v>250</v>
      </c>
      <c r="F13" s="2" t="s">
        <v>251</v>
      </c>
      <c r="G13" s="2" t="s">
        <v>253</v>
      </c>
      <c r="H13" s="2">
        <v>2108</v>
      </c>
      <c r="I13" s="2" t="s">
        <v>255</v>
      </c>
    </row>
    <row r="14" spans="2:12" x14ac:dyDescent="0.15">
      <c r="C14" s="5">
        <v>0.4201388888888889</v>
      </c>
      <c r="D14" s="2" t="s">
        <v>249</v>
      </c>
      <c r="E14" s="2" t="s">
        <v>250</v>
      </c>
      <c r="F14" s="2" t="s">
        <v>252</v>
      </c>
      <c r="G14" s="2" t="s">
        <v>254</v>
      </c>
      <c r="H14" s="2">
        <v>2258</v>
      </c>
      <c r="I14" s="2" t="s">
        <v>256</v>
      </c>
    </row>
    <row r="15" spans="2:12" x14ac:dyDescent="0.15">
      <c r="C15" s="5">
        <v>0.4236111111111111</v>
      </c>
      <c r="D15" s="2" t="s">
        <v>257</v>
      </c>
      <c r="E15" s="2" t="s">
        <v>258</v>
      </c>
      <c r="F15" s="2" t="s">
        <v>259</v>
      </c>
      <c r="G15" s="2" t="s">
        <v>260</v>
      </c>
      <c r="H15" s="2">
        <v>1958</v>
      </c>
      <c r="I15" s="2" t="s">
        <v>261</v>
      </c>
    </row>
    <row r="16" spans="2:12" x14ac:dyDescent="0.15">
      <c r="C16" s="5">
        <v>0.4777777777777778</v>
      </c>
      <c r="D16" s="2" t="s">
        <v>257</v>
      </c>
      <c r="E16" s="2" t="s">
        <v>258</v>
      </c>
      <c r="F16" s="2" t="s">
        <v>346</v>
      </c>
      <c r="G16" s="2" t="s">
        <v>347</v>
      </c>
      <c r="H16" s="2">
        <v>1928</v>
      </c>
      <c r="I16" s="2" t="s">
        <v>348</v>
      </c>
    </row>
    <row r="17" spans="2:13" x14ac:dyDescent="0.15">
      <c r="C17" s="5">
        <v>0.47916666666666669</v>
      </c>
      <c r="D17" s="2" t="s">
        <v>257</v>
      </c>
      <c r="E17" s="2" t="s">
        <v>258</v>
      </c>
      <c r="F17" s="2" t="s">
        <v>349</v>
      </c>
      <c r="G17" s="2" t="s">
        <v>350</v>
      </c>
      <c r="H17" s="2">
        <v>1855</v>
      </c>
    </row>
    <row r="18" spans="2:13" x14ac:dyDescent="0.15">
      <c r="C18" s="5">
        <v>0.47986111111111113</v>
      </c>
      <c r="D18" s="2" t="s">
        <v>257</v>
      </c>
      <c r="E18" s="2" t="s">
        <v>258</v>
      </c>
      <c r="F18" s="2" t="s">
        <v>351</v>
      </c>
      <c r="G18" s="2" t="s">
        <v>352</v>
      </c>
      <c r="H18" s="2">
        <v>855</v>
      </c>
      <c r="I18" s="2" t="s">
        <v>353</v>
      </c>
      <c r="J18" s="2" t="s">
        <v>354</v>
      </c>
      <c r="M18" s="2" t="s">
        <v>355</v>
      </c>
    </row>
    <row r="19" spans="2:13" x14ac:dyDescent="0.15">
      <c r="B19" s="4">
        <v>42199</v>
      </c>
      <c r="C19" s="5">
        <v>0.49236111111111108</v>
      </c>
      <c r="D19" s="2" t="s">
        <v>588</v>
      </c>
      <c r="E19" s="2" t="s">
        <v>589</v>
      </c>
      <c r="F19" s="2" t="s">
        <v>590</v>
      </c>
      <c r="G19" s="2" t="s">
        <v>591</v>
      </c>
      <c r="H19" s="2">
        <v>1029</v>
      </c>
      <c r="I19" s="2" t="s">
        <v>592</v>
      </c>
    </row>
    <row r="20" spans="2:13" x14ac:dyDescent="0.15">
      <c r="C20" s="5">
        <v>0.59444444444444444</v>
      </c>
      <c r="D20" s="2" t="s">
        <v>588</v>
      </c>
      <c r="E20" s="2" t="s">
        <v>589</v>
      </c>
      <c r="F20" s="2" t="s">
        <v>590</v>
      </c>
      <c r="G20" s="2" t="s">
        <v>591</v>
      </c>
      <c r="H20" s="2">
        <v>999</v>
      </c>
      <c r="I20" s="2" t="s">
        <v>592</v>
      </c>
    </row>
    <row r="21" spans="2:13" x14ac:dyDescent="0.15">
      <c r="C21" s="5">
        <v>0.61041666666666672</v>
      </c>
      <c r="D21" s="2" t="s">
        <v>588</v>
      </c>
      <c r="E21" s="2" t="s">
        <v>589</v>
      </c>
      <c r="F21" s="2" t="s">
        <v>590</v>
      </c>
      <c r="G21" s="2" t="s">
        <v>591</v>
      </c>
      <c r="H21" s="2">
        <v>969</v>
      </c>
      <c r="I21" s="2" t="s">
        <v>592</v>
      </c>
    </row>
    <row r="22" spans="2:13" x14ac:dyDescent="0.15">
      <c r="C22" s="5">
        <v>0.875</v>
      </c>
      <c r="D22" s="2" t="s">
        <v>628</v>
      </c>
      <c r="E22" s="2" t="s">
        <v>629</v>
      </c>
      <c r="F22" s="2" t="s">
        <v>179</v>
      </c>
      <c r="G22" s="2" t="s">
        <v>180</v>
      </c>
      <c r="H22" s="2">
        <v>219</v>
      </c>
      <c r="I22" s="2" t="s">
        <v>630</v>
      </c>
    </row>
    <row r="23" spans="2:13" x14ac:dyDescent="0.15">
      <c r="C23" s="5">
        <v>0.88541666666666663</v>
      </c>
      <c r="D23" s="2" t="s">
        <v>588</v>
      </c>
      <c r="E23" s="2" t="s">
        <v>589</v>
      </c>
      <c r="F23" s="2" t="s">
        <v>590</v>
      </c>
      <c r="G23" s="2" t="s">
        <v>591</v>
      </c>
      <c r="H23" s="2">
        <v>189</v>
      </c>
      <c r="I23" s="2" t="s">
        <v>631</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workbookViewId="0">
      <pane ySplit="1" topLeftCell="A2" activePane="bottomLeft" state="frozen"/>
      <selection pane="bottomLeft" activeCell="A58" sqref="A58"/>
    </sheetView>
  </sheetViews>
  <sheetFormatPr defaultRowHeight="16.5" x14ac:dyDescent="0.15"/>
  <cols>
    <col min="1" max="2" width="13.125" style="2" bestFit="1" customWidth="1"/>
    <col min="3" max="3" width="9" style="2"/>
    <col min="4" max="4" width="22.75" style="2" customWidth="1"/>
    <col min="5" max="5" width="9" style="2"/>
    <col min="6" max="6" width="12.25" style="2" bestFit="1" customWidth="1"/>
    <col min="7" max="7" width="19.875" style="2" customWidth="1"/>
    <col min="8" max="8" width="16.125" style="2" bestFit="1" customWidth="1"/>
    <col min="9" max="12" width="9" style="2"/>
    <col min="13" max="13" width="17.5" style="2" bestFit="1" customWidth="1"/>
    <col min="14" max="14" width="9" style="2"/>
    <col min="15" max="15" width="11.875" style="2" customWidth="1"/>
    <col min="16" max="16" width="26.375" style="2" customWidth="1"/>
    <col min="17" max="16384" width="9" style="2"/>
  </cols>
  <sheetData>
    <row r="1" spans="1:16" s="1" customFormat="1" x14ac:dyDescent="0.15">
      <c r="A1" s="6" t="s">
        <v>101</v>
      </c>
      <c r="B1" s="6" t="s">
        <v>102</v>
      </c>
      <c r="C1" s="6" t="s">
        <v>106</v>
      </c>
      <c r="D1" s="6" t="s">
        <v>103</v>
      </c>
      <c r="E1" s="6" t="s">
        <v>104</v>
      </c>
      <c r="F1" s="6" t="s">
        <v>116</v>
      </c>
      <c r="G1" s="6" t="s">
        <v>105</v>
      </c>
      <c r="H1" s="6" t="s">
        <v>133</v>
      </c>
      <c r="I1" s="6" t="s">
        <v>112</v>
      </c>
      <c r="J1" s="6" t="s">
        <v>113</v>
      </c>
      <c r="K1" s="6" t="s">
        <v>84</v>
      </c>
      <c r="L1" s="6" t="s">
        <v>114</v>
      </c>
      <c r="M1" s="6" t="s">
        <v>222</v>
      </c>
      <c r="N1" s="6" t="s">
        <v>136</v>
      </c>
      <c r="O1" s="6" t="s">
        <v>137</v>
      </c>
      <c r="P1" s="6" t="s">
        <v>356</v>
      </c>
    </row>
    <row r="2" spans="1:16" ht="33" x14ac:dyDescent="0.15">
      <c r="A2" s="2" t="s">
        <v>107</v>
      </c>
      <c r="B2" s="2" t="s">
        <v>108</v>
      </c>
      <c r="C2" s="2" t="s">
        <v>109</v>
      </c>
      <c r="D2" s="3" t="s">
        <v>110</v>
      </c>
      <c r="E2" s="2" t="s">
        <v>111</v>
      </c>
      <c r="F2" s="2" t="s">
        <v>118</v>
      </c>
      <c r="G2" s="3" t="s">
        <v>193</v>
      </c>
      <c r="I2" s="2">
        <v>320</v>
      </c>
      <c r="J2" s="2" t="s">
        <v>115</v>
      </c>
      <c r="K2" s="2">
        <v>0</v>
      </c>
      <c r="L2" s="2">
        <v>0</v>
      </c>
      <c r="M2" s="2" t="s">
        <v>154</v>
      </c>
      <c r="N2" s="2">
        <v>2</v>
      </c>
      <c r="O2" s="3" t="s">
        <v>138</v>
      </c>
    </row>
    <row r="3" spans="1:16" ht="49.5" x14ac:dyDescent="0.15">
      <c r="B3" s="2" t="s">
        <v>119</v>
      </c>
      <c r="C3" s="2" t="s">
        <v>109</v>
      </c>
      <c r="D3" s="3" t="s">
        <v>128</v>
      </c>
      <c r="E3" s="2" t="s">
        <v>111</v>
      </c>
      <c r="G3" s="3" t="s">
        <v>194</v>
      </c>
      <c r="I3" s="2">
        <v>801</v>
      </c>
      <c r="J3" s="2">
        <v>91</v>
      </c>
      <c r="K3" s="2">
        <v>0</v>
      </c>
      <c r="L3" s="2">
        <v>0</v>
      </c>
      <c r="M3" s="2" t="s">
        <v>155</v>
      </c>
      <c r="N3" s="2">
        <v>2</v>
      </c>
      <c r="O3" s="3" t="s">
        <v>138</v>
      </c>
    </row>
    <row r="4" spans="1:16" ht="49.5" x14ac:dyDescent="0.15">
      <c r="B4" s="2" t="s">
        <v>124</v>
      </c>
      <c r="C4" s="2" t="s">
        <v>109</v>
      </c>
      <c r="D4" s="3" t="s">
        <v>129</v>
      </c>
      <c r="E4" s="2" t="s">
        <v>111</v>
      </c>
      <c r="G4" s="3" t="s">
        <v>194</v>
      </c>
      <c r="I4" s="2">
        <v>804</v>
      </c>
      <c r="J4" s="2">
        <v>40</v>
      </c>
      <c r="K4" s="2">
        <v>0</v>
      </c>
      <c r="L4" s="2">
        <v>0</v>
      </c>
      <c r="M4" s="2" t="s">
        <v>152</v>
      </c>
      <c r="N4" s="2">
        <v>1</v>
      </c>
      <c r="O4" s="2" t="s">
        <v>151</v>
      </c>
    </row>
    <row r="5" spans="1:16" ht="49.5" x14ac:dyDescent="0.15">
      <c r="B5" s="2" t="s">
        <v>121</v>
      </c>
      <c r="C5" s="2" t="s">
        <v>109</v>
      </c>
      <c r="D5" s="3" t="s">
        <v>130</v>
      </c>
      <c r="E5" s="2" t="s">
        <v>111</v>
      </c>
      <c r="G5" s="3" t="s">
        <v>195</v>
      </c>
      <c r="I5" s="2">
        <f>367*3</f>
        <v>1101</v>
      </c>
      <c r="J5" s="2">
        <v>87</v>
      </c>
      <c r="K5" s="2">
        <v>0</v>
      </c>
      <c r="L5" s="2">
        <v>2</v>
      </c>
      <c r="M5" s="2" t="s">
        <v>152</v>
      </c>
      <c r="N5" s="2">
        <v>1</v>
      </c>
      <c r="O5" s="2" t="s">
        <v>151</v>
      </c>
    </row>
    <row r="6" spans="1:16" ht="49.5" x14ac:dyDescent="0.15">
      <c r="B6" s="2" t="s">
        <v>119</v>
      </c>
      <c r="C6" s="2" t="s">
        <v>109</v>
      </c>
      <c r="D6" s="3" t="s">
        <v>125</v>
      </c>
      <c r="E6" s="2" t="s">
        <v>111</v>
      </c>
      <c r="G6" s="3" t="s">
        <v>196</v>
      </c>
      <c r="I6" s="2">
        <f>377*3</f>
        <v>1131</v>
      </c>
      <c r="J6" s="2">
        <v>534</v>
      </c>
      <c r="K6" s="2">
        <v>0</v>
      </c>
      <c r="L6" s="2">
        <v>0</v>
      </c>
      <c r="M6" s="2" t="s">
        <v>152</v>
      </c>
      <c r="N6" s="2">
        <v>1</v>
      </c>
      <c r="O6" s="2" t="s">
        <v>151</v>
      </c>
    </row>
    <row r="7" spans="1:16" ht="49.5" x14ac:dyDescent="0.15">
      <c r="B7" s="2" t="s">
        <v>132</v>
      </c>
      <c r="C7" s="2" t="s">
        <v>109</v>
      </c>
      <c r="D7" s="3" t="s">
        <v>131</v>
      </c>
      <c r="E7" s="2" t="s">
        <v>111</v>
      </c>
      <c r="G7" s="3" t="s">
        <v>196</v>
      </c>
      <c r="I7" s="2">
        <f>377*3</f>
        <v>1131</v>
      </c>
      <c r="J7" s="2">
        <v>302</v>
      </c>
      <c r="K7" s="2">
        <v>0</v>
      </c>
      <c r="L7" s="2">
        <v>0</v>
      </c>
      <c r="M7" s="2" t="s">
        <v>156</v>
      </c>
      <c r="N7" s="2">
        <v>1</v>
      </c>
      <c r="O7" s="2" t="s">
        <v>151</v>
      </c>
    </row>
    <row r="8" spans="1:16" ht="49.5" x14ac:dyDescent="0.15">
      <c r="B8" s="2" t="s">
        <v>134</v>
      </c>
      <c r="C8" s="2" t="s">
        <v>109</v>
      </c>
      <c r="D8" s="2" t="s">
        <v>168</v>
      </c>
      <c r="E8" s="2" t="s">
        <v>111</v>
      </c>
      <c r="F8" s="2" t="s">
        <v>135</v>
      </c>
      <c r="G8" s="3" t="s">
        <v>196</v>
      </c>
      <c r="H8" s="2" t="s">
        <v>158</v>
      </c>
      <c r="I8" s="2">
        <f>371*3</f>
        <v>1113</v>
      </c>
      <c r="J8" s="2">
        <v>244</v>
      </c>
      <c r="K8" s="2">
        <v>0</v>
      </c>
      <c r="L8" s="2">
        <v>1</v>
      </c>
      <c r="M8" s="2" t="s">
        <v>153</v>
      </c>
      <c r="N8" s="2">
        <v>1</v>
      </c>
      <c r="O8" s="2" t="s">
        <v>151</v>
      </c>
    </row>
    <row r="9" spans="1:16" ht="49.5" x14ac:dyDescent="0.15">
      <c r="A9" s="2" t="s">
        <v>142</v>
      </c>
      <c r="B9" s="2" t="s">
        <v>143</v>
      </c>
      <c r="C9" s="2" t="s">
        <v>109</v>
      </c>
      <c r="D9" s="3" t="s">
        <v>150</v>
      </c>
      <c r="E9" s="2" t="s">
        <v>111</v>
      </c>
      <c r="F9" s="2" t="s">
        <v>117</v>
      </c>
      <c r="G9" s="3" t="s">
        <v>196</v>
      </c>
      <c r="I9" s="2">
        <f>381*3</f>
        <v>1143</v>
      </c>
      <c r="J9" s="2">
        <v>184</v>
      </c>
      <c r="K9" s="2">
        <v>0</v>
      </c>
      <c r="L9" s="2">
        <v>0</v>
      </c>
      <c r="M9" s="2" t="s">
        <v>152</v>
      </c>
      <c r="N9" s="2">
        <v>1</v>
      </c>
      <c r="O9" s="2" t="s">
        <v>151</v>
      </c>
    </row>
    <row r="10" spans="1:16" ht="49.5" x14ac:dyDescent="0.15">
      <c r="B10" s="2" t="s">
        <v>144</v>
      </c>
      <c r="C10" s="2" t="s">
        <v>109</v>
      </c>
      <c r="D10" s="3" t="s">
        <v>157</v>
      </c>
      <c r="E10" s="2" t="s">
        <v>111</v>
      </c>
      <c r="G10" s="3" t="s">
        <v>196</v>
      </c>
      <c r="I10" s="2">
        <f>383*3</f>
        <v>1149</v>
      </c>
      <c r="J10" s="2">
        <v>256</v>
      </c>
      <c r="K10" s="2">
        <v>0</v>
      </c>
      <c r="L10" s="2">
        <v>0</v>
      </c>
      <c r="M10" s="2" t="s">
        <v>152</v>
      </c>
      <c r="N10" s="2">
        <v>1</v>
      </c>
      <c r="O10" s="2" t="s">
        <v>151</v>
      </c>
    </row>
    <row r="11" spans="1:16" ht="49.5" x14ac:dyDescent="0.15">
      <c r="B11" s="2" t="s">
        <v>145</v>
      </c>
      <c r="C11" s="2" t="s">
        <v>109</v>
      </c>
      <c r="D11" s="3" t="s">
        <v>159</v>
      </c>
      <c r="E11" s="2" t="s">
        <v>111</v>
      </c>
      <c r="G11" s="3" t="s">
        <v>196</v>
      </c>
      <c r="I11" s="2">
        <f>384*3</f>
        <v>1152</v>
      </c>
      <c r="J11" s="2">
        <v>456</v>
      </c>
      <c r="K11" s="2">
        <v>0</v>
      </c>
      <c r="L11" s="2">
        <v>0</v>
      </c>
      <c r="M11" s="2" t="s">
        <v>161</v>
      </c>
      <c r="N11" s="2">
        <v>1</v>
      </c>
      <c r="O11" s="2" t="s">
        <v>151</v>
      </c>
    </row>
    <row r="12" spans="1:16" ht="49.5" x14ac:dyDescent="0.15">
      <c r="B12" s="2" t="s">
        <v>146</v>
      </c>
      <c r="C12" s="2" t="s">
        <v>109</v>
      </c>
      <c r="D12" s="3" t="s">
        <v>160</v>
      </c>
      <c r="E12" s="2" t="s">
        <v>111</v>
      </c>
      <c r="G12" s="3" t="s">
        <v>196</v>
      </c>
      <c r="I12" s="2">
        <f>386*3</f>
        <v>1158</v>
      </c>
      <c r="J12" s="2">
        <v>218</v>
      </c>
      <c r="K12" s="2">
        <v>0</v>
      </c>
      <c r="L12" s="2">
        <v>0</v>
      </c>
      <c r="M12" s="2" t="s">
        <v>152</v>
      </c>
      <c r="N12" s="2">
        <v>1</v>
      </c>
      <c r="O12" s="2" t="s">
        <v>151</v>
      </c>
    </row>
    <row r="13" spans="1:16" ht="49.5" x14ac:dyDescent="0.15">
      <c r="B13" s="2" t="s">
        <v>147</v>
      </c>
      <c r="C13" s="2" t="s">
        <v>109</v>
      </c>
      <c r="D13" s="3" t="s">
        <v>162</v>
      </c>
      <c r="E13" s="2" t="s">
        <v>111</v>
      </c>
      <c r="G13" s="3" t="s">
        <v>196</v>
      </c>
      <c r="I13" s="2">
        <f>390*3</f>
        <v>1170</v>
      </c>
      <c r="J13" s="2">
        <v>262</v>
      </c>
      <c r="K13" s="2">
        <v>0</v>
      </c>
      <c r="L13" s="2">
        <v>0</v>
      </c>
      <c r="M13" s="2" t="s">
        <v>163</v>
      </c>
      <c r="N13" s="2">
        <v>1</v>
      </c>
      <c r="O13" s="2" t="s">
        <v>151</v>
      </c>
    </row>
    <row r="14" spans="1:16" ht="49.5" x14ac:dyDescent="0.15">
      <c r="B14" s="2" t="s">
        <v>148</v>
      </c>
      <c r="C14" s="2" t="s">
        <v>109</v>
      </c>
      <c r="D14" s="3" t="s">
        <v>164</v>
      </c>
      <c r="E14" s="2" t="s">
        <v>111</v>
      </c>
      <c r="G14" s="3" t="s">
        <v>196</v>
      </c>
      <c r="I14" s="2">
        <f>392*3</f>
        <v>1176</v>
      </c>
      <c r="J14" s="2">
        <v>472</v>
      </c>
      <c r="K14" s="2">
        <v>0</v>
      </c>
      <c r="L14" s="2">
        <v>1</v>
      </c>
      <c r="M14" s="2" t="s">
        <v>165</v>
      </c>
      <c r="N14" s="2">
        <v>1</v>
      </c>
      <c r="O14" s="2" t="s">
        <v>166</v>
      </c>
    </row>
    <row r="15" spans="1:16" ht="49.5" x14ac:dyDescent="0.15">
      <c r="B15" s="2" t="s">
        <v>149</v>
      </c>
      <c r="C15" s="2" t="s">
        <v>109</v>
      </c>
      <c r="D15" s="2" t="s">
        <v>167</v>
      </c>
      <c r="E15" s="2" t="s">
        <v>111</v>
      </c>
      <c r="F15" s="2" t="s">
        <v>170</v>
      </c>
      <c r="G15" s="3" t="s">
        <v>196</v>
      </c>
      <c r="H15" s="2" t="s">
        <v>207</v>
      </c>
      <c r="I15" s="2">
        <f>281*3</f>
        <v>843</v>
      </c>
      <c r="J15" s="2">
        <v>369</v>
      </c>
      <c r="K15" s="2">
        <v>0</v>
      </c>
      <c r="L15" s="2">
        <v>0</v>
      </c>
      <c r="M15" s="2" t="s">
        <v>152</v>
      </c>
      <c r="N15" s="2">
        <v>1</v>
      </c>
      <c r="O15" s="2" t="s">
        <v>169</v>
      </c>
    </row>
    <row r="16" spans="1:16" ht="66" x14ac:dyDescent="0.15">
      <c r="A16" s="2" t="s">
        <v>181</v>
      </c>
      <c r="B16" s="2" t="s">
        <v>143</v>
      </c>
      <c r="C16" s="2" t="s">
        <v>109</v>
      </c>
      <c r="D16" s="3" t="s">
        <v>182</v>
      </c>
      <c r="E16" s="2" t="s">
        <v>111</v>
      </c>
      <c r="G16" s="3" t="s">
        <v>217</v>
      </c>
      <c r="I16" s="2">
        <f>383*4</f>
        <v>1532</v>
      </c>
      <c r="J16" s="2">
        <v>912</v>
      </c>
      <c r="K16" s="2">
        <v>0</v>
      </c>
      <c r="L16" s="2">
        <v>1</v>
      </c>
      <c r="M16" s="2" t="s">
        <v>184</v>
      </c>
      <c r="N16" s="2">
        <v>1</v>
      </c>
      <c r="O16" s="2" t="s">
        <v>166</v>
      </c>
    </row>
    <row r="17" spans="1:15" ht="66" x14ac:dyDescent="0.15">
      <c r="B17" s="2" t="s">
        <v>144</v>
      </c>
      <c r="C17" s="2" t="s">
        <v>109</v>
      </c>
      <c r="D17" s="3" t="s">
        <v>183</v>
      </c>
      <c r="E17" s="2" t="s">
        <v>111</v>
      </c>
      <c r="G17" s="3" t="s">
        <v>217</v>
      </c>
      <c r="I17" s="2">
        <f>387*4</f>
        <v>1548</v>
      </c>
      <c r="J17" s="2">
        <v>551</v>
      </c>
      <c r="K17" s="2">
        <v>0</v>
      </c>
      <c r="L17" s="2">
        <v>0</v>
      </c>
      <c r="M17" s="2" t="s">
        <v>152</v>
      </c>
      <c r="N17" s="2">
        <v>1</v>
      </c>
      <c r="O17" s="2" t="s">
        <v>166</v>
      </c>
    </row>
    <row r="18" spans="1:15" ht="66" x14ac:dyDescent="0.15">
      <c r="B18" s="2" t="s">
        <v>145</v>
      </c>
      <c r="C18" s="2" t="s">
        <v>109</v>
      </c>
      <c r="D18" s="3" t="s">
        <v>185</v>
      </c>
      <c r="E18" s="2" t="s">
        <v>111</v>
      </c>
      <c r="G18" s="3" t="s">
        <v>217</v>
      </c>
      <c r="I18" s="2">
        <f>392*4</f>
        <v>1568</v>
      </c>
      <c r="J18" s="2">
        <v>756</v>
      </c>
      <c r="K18" s="2">
        <v>0</v>
      </c>
      <c r="L18" s="2">
        <v>0</v>
      </c>
      <c r="M18" s="2" t="s">
        <v>186</v>
      </c>
      <c r="N18" s="2">
        <v>1</v>
      </c>
      <c r="O18" s="2" t="s">
        <v>166</v>
      </c>
    </row>
    <row r="19" spans="1:15" ht="66" x14ac:dyDescent="0.15">
      <c r="B19" s="2" t="s">
        <v>146</v>
      </c>
      <c r="C19" s="2" t="s">
        <v>109</v>
      </c>
      <c r="D19" s="3" t="s">
        <v>187</v>
      </c>
      <c r="E19" s="2" t="s">
        <v>111</v>
      </c>
      <c r="G19" s="3" t="s">
        <v>217</v>
      </c>
      <c r="I19" s="2">
        <f>398*4</f>
        <v>1592</v>
      </c>
      <c r="J19" s="2">
        <v>678</v>
      </c>
      <c r="K19" s="2">
        <v>0</v>
      </c>
      <c r="L19" s="2">
        <v>0</v>
      </c>
      <c r="M19" s="2" t="s">
        <v>188</v>
      </c>
      <c r="N19" s="2">
        <v>1</v>
      </c>
      <c r="O19" s="2" t="s">
        <v>166</v>
      </c>
    </row>
    <row r="20" spans="1:15" ht="66" x14ac:dyDescent="0.15">
      <c r="B20" s="2" t="s">
        <v>147</v>
      </c>
      <c r="C20" s="2" t="s">
        <v>109</v>
      </c>
      <c r="D20" s="3" t="s">
        <v>189</v>
      </c>
      <c r="E20" s="2" t="s">
        <v>111</v>
      </c>
      <c r="G20" s="3" t="s">
        <v>217</v>
      </c>
      <c r="I20" s="2">
        <f>401*4</f>
        <v>1604</v>
      </c>
      <c r="J20" s="2">
        <v>582</v>
      </c>
      <c r="K20" s="2">
        <v>0</v>
      </c>
      <c r="L20" s="2">
        <v>1</v>
      </c>
      <c r="M20" s="2" t="s">
        <v>188</v>
      </c>
      <c r="N20" s="2">
        <v>1</v>
      </c>
      <c r="O20" s="2" t="s">
        <v>166</v>
      </c>
    </row>
    <row r="21" spans="1:15" ht="66" x14ac:dyDescent="0.15">
      <c r="B21" s="2" t="s">
        <v>148</v>
      </c>
      <c r="C21" s="2" t="s">
        <v>109</v>
      </c>
      <c r="D21" s="3" t="s">
        <v>190</v>
      </c>
      <c r="E21" s="2" t="s">
        <v>111</v>
      </c>
      <c r="G21" s="3" t="s">
        <v>217</v>
      </c>
      <c r="I21" s="2">
        <f>404*4</f>
        <v>1616</v>
      </c>
      <c r="J21" s="2">
        <v>980</v>
      </c>
      <c r="K21" s="2">
        <v>0</v>
      </c>
      <c r="L21" s="2">
        <v>0</v>
      </c>
      <c r="M21" s="2" t="s">
        <v>152</v>
      </c>
      <c r="N21" s="2">
        <v>1</v>
      </c>
      <c r="O21" s="2" t="s">
        <v>166</v>
      </c>
    </row>
    <row r="22" spans="1:15" ht="66" x14ac:dyDescent="0.15">
      <c r="B22" s="2" t="s">
        <v>149</v>
      </c>
      <c r="C22" s="2" t="s">
        <v>109</v>
      </c>
      <c r="D22" s="3" t="s">
        <v>191</v>
      </c>
      <c r="E22" s="2" t="s">
        <v>111</v>
      </c>
      <c r="F22" s="2" t="s">
        <v>192</v>
      </c>
      <c r="G22" s="3" t="s">
        <v>217</v>
      </c>
      <c r="H22" s="2" t="s">
        <v>208</v>
      </c>
      <c r="I22" s="2">
        <f>364*4</f>
        <v>1456</v>
      </c>
      <c r="J22" s="2">
        <v>1110</v>
      </c>
      <c r="K22" s="2">
        <v>0</v>
      </c>
      <c r="L22" s="2">
        <v>1</v>
      </c>
      <c r="M22" s="2" t="s">
        <v>197</v>
      </c>
      <c r="N22" s="2">
        <v>1</v>
      </c>
      <c r="O22" s="2" t="s">
        <v>166</v>
      </c>
    </row>
    <row r="23" spans="1:15" ht="66" x14ac:dyDescent="0.15">
      <c r="A23" s="2" t="s">
        <v>198</v>
      </c>
      <c r="B23" s="2" t="s">
        <v>199</v>
      </c>
      <c r="C23" s="2" t="s">
        <v>109</v>
      </c>
      <c r="D23" s="3" t="s">
        <v>206</v>
      </c>
      <c r="E23" s="2" t="s">
        <v>111</v>
      </c>
      <c r="G23" s="3" t="s">
        <v>217</v>
      </c>
      <c r="I23" s="2">
        <f>455*4</f>
        <v>1820</v>
      </c>
      <c r="J23" s="2">
        <v>1002</v>
      </c>
      <c r="K23" s="2">
        <v>0</v>
      </c>
      <c r="L23" s="2">
        <v>0</v>
      </c>
      <c r="M23" s="2" t="s">
        <v>209</v>
      </c>
      <c r="N23" s="2">
        <v>1</v>
      </c>
      <c r="O23" s="2" t="s">
        <v>166</v>
      </c>
    </row>
    <row r="24" spans="1:15" ht="66" x14ac:dyDescent="0.15">
      <c r="B24" s="2" t="s">
        <v>200</v>
      </c>
      <c r="C24" s="2" t="s">
        <v>109</v>
      </c>
      <c r="D24" s="3" t="s">
        <v>210</v>
      </c>
      <c r="E24" s="2" t="s">
        <v>111</v>
      </c>
      <c r="G24" s="3" t="s">
        <v>217</v>
      </c>
      <c r="I24" s="2">
        <f>457*4</f>
        <v>1828</v>
      </c>
      <c r="J24" s="2">
        <v>981</v>
      </c>
      <c r="K24" s="2">
        <v>0</v>
      </c>
      <c r="L24" s="2">
        <v>0</v>
      </c>
      <c r="M24" s="2" t="s">
        <v>211</v>
      </c>
      <c r="N24" s="2">
        <v>1</v>
      </c>
      <c r="O24" s="2" t="s">
        <v>166</v>
      </c>
    </row>
    <row r="25" spans="1:15" ht="66" x14ac:dyDescent="0.15">
      <c r="B25" s="2" t="s">
        <v>201</v>
      </c>
      <c r="C25" s="2" t="s">
        <v>109</v>
      </c>
      <c r="D25" s="3" t="s">
        <v>212</v>
      </c>
      <c r="E25" s="2" t="s">
        <v>111</v>
      </c>
      <c r="G25" s="3" t="s">
        <v>217</v>
      </c>
      <c r="I25" s="2">
        <f>462*4</f>
        <v>1848</v>
      </c>
      <c r="J25" s="2">
        <v>522</v>
      </c>
      <c r="K25" s="2">
        <v>0</v>
      </c>
      <c r="L25" s="2">
        <v>2</v>
      </c>
      <c r="M25" s="2" t="s">
        <v>214</v>
      </c>
      <c r="N25" s="2">
        <v>1</v>
      </c>
      <c r="O25" s="2" t="s">
        <v>166</v>
      </c>
    </row>
    <row r="26" spans="1:15" ht="66" x14ac:dyDescent="0.15">
      <c r="B26" s="2" t="s">
        <v>202</v>
      </c>
      <c r="C26" s="2" t="s">
        <v>109</v>
      </c>
      <c r="D26" s="3" t="s">
        <v>213</v>
      </c>
      <c r="E26" s="2" t="s">
        <v>111</v>
      </c>
      <c r="G26" s="3" t="s">
        <v>217</v>
      </c>
      <c r="I26" s="2">
        <f>465*4</f>
        <v>1860</v>
      </c>
      <c r="J26" s="2">
        <v>393</v>
      </c>
      <c r="K26" s="2">
        <v>0</v>
      </c>
      <c r="L26" s="2">
        <v>0</v>
      </c>
      <c r="M26" s="2" t="s">
        <v>215</v>
      </c>
      <c r="N26" s="2">
        <v>1</v>
      </c>
      <c r="O26" s="2" t="s">
        <v>166</v>
      </c>
    </row>
    <row r="27" spans="1:15" ht="66" x14ac:dyDescent="0.15">
      <c r="B27" s="2" t="s">
        <v>203</v>
      </c>
      <c r="C27" s="2" t="s">
        <v>109</v>
      </c>
      <c r="D27" s="3" t="s">
        <v>216</v>
      </c>
      <c r="E27" s="2" t="s">
        <v>111</v>
      </c>
      <c r="G27" s="3" t="s">
        <v>217</v>
      </c>
      <c r="I27" s="2">
        <f>470*4</f>
        <v>1880</v>
      </c>
      <c r="J27" s="2">
        <v>677</v>
      </c>
      <c r="K27" s="2">
        <v>0</v>
      </c>
      <c r="L27" s="2">
        <v>0</v>
      </c>
      <c r="M27" s="2" t="s">
        <v>152</v>
      </c>
      <c r="N27" s="2">
        <v>1</v>
      </c>
      <c r="O27" s="2" t="s">
        <v>166</v>
      </c>
    </row>
    <row r="28" spans="1:15" ht="66" x14ac:dyDescent="0.15">
      <c r="B28" s="2" t="s">
        <v>204</v>
      </c>
      <c r="C28" s="2" t="s">
        <v>109</v>
      </c>
      <c r="D28" s="3" t="s">
        <v>218</v>
      </c>
      <c r="E28" s="2" t="s">
        <v>111</v>
      </c>
      <c r="G28" s="3" t="s">
        <v>217</v>
      </c>
      <c r="I28" s="2">
        <f>473*4</f>
        <v>1892</v>
      </c>
      <c r="J28" s="2">
        <v>959</v>
      </c>
      <c r="K28" s="2">
        <v>0</v>
      </c>
      <c r="L28" s="2">
        <v>0</v>
      </c>
      <c r="M28" s="2" t="s">
        <v>219</v>
      </c>
      <c r="N28" s="2">
        <v>1</v>
      </c>
      <c r="O28" s="2" t="s">
        <v>166</v>
      </c>
    </row>
    <row r="29" spans="1:15" ht="66" x14ac:dyDescent="0.15">
      <c r="B29" s="2" t="s">
        <v>205</v>
      </c>
      <c r="C29" s="2" t="s">
        <v>109</v>
      </c>
      <c r="D29" s="2" t="s">
        <v>221</v>
      </c>
      <c r="E29" s="2" t="s">
        <v>220</v>
      </c>
      <c r="F29" s="2" t="s">
        <v>359</v>
      </c>
      <c r="G29" s="3" t="s">
        <v>217</v>
      </c>
      <c r="H29" s="2" t="s">
        <v>361</v>
      </c>
      <c r="I29" s="2">
        <f>474*4</f>
        <v>1896</v>
      </c>
      <c r="J29" s="2">
        <v>790</v>
      </c>
      <c r="K29" s="2">
        <v>0</v>
      </c>
      <c r="L29" s="2">
        <v>1</v>
      </c>
      <c r="M29" s="2" t="s">
        <v>223</v>
      </c>
      <c r="N29" s="2">
        <v>1</v>
      </c>
      <c r="O29" s="2" t="s">
        <v>166</v>
      </c>
    </row>
    <row r="30" spans="1:15" ht="66" x14ac:dyDescent="0.15">
      <c r="A30" s="2" t="s">
        <v>262</v>
      </c>
      <c r="B30" s="2" t="s">
        <v>263</v>
      </c>
      <c r="C30" s="2" t="s">
        <v>109</v>
      </c>
      <c r="D30" s="3" t="s">
        <v>274</v>
      </c>
      <c r="E30" s="2" t="s">
        <v>111</v>
      </c>
      <c r="G30" s="3" t="s">
        <v>270</v>
      </c>
      <c r="I30" s="2">
        <f>1046/2*4</f>
        <v>2092</v>
      </c>
      <c r="J30" s="2">
        <v>427</v>
      </c>
      <c r="K30" s="2">
        <v>1</v>
      </c>
      <c r="L30" s="2">
        <v>1</v>
      </c>
      <c r="M30" s="2" t="s">
        <v>271</v>
      </c>
      <c r="N30" s="2">
        <v>1</v>
      </c>
      <c r="O30" s="2" t="s">
        <v>166</v>
      </c>
    </row>
    <row r="31" spans="1:15" ht="66" x14ac:dyDescent="0.15">
      <c r="B31" s="2" t="s">
        <v>264</v>
      </c>
      <c r="C31" s="2" t="s">
        <v>109</v>
      </c>
      <c r="D31" s="3" t="s">
        <v>272</v>
      </c>
      <c r="E31" s="2" t="s">
        <v>111</v>
      </c>
      <c r="G31" s="3" t="s">
        <v>270</v>
      </c>
      <c r="I31" s="2">
        <f>1056/2*4</f>
        <v>2112</v>
      </c>
      <c r="J31" s="2">
        <v>849</v>
      </c>
      <c r="K31" s="2">
        <v>0</v>
      </c>
      <c r="L31" s="2">
        <v>0</v>
      </c>
      <c r="M31" s="2" t="s">
        <v>273</v>
      </c>
      <c r="N31" s="2">
        <v>1</v>
      </c>
      <c r="O31" s="2" t="s">
        <v>166</v>
      </c>
    </row>
    <row r="32" spans="1:15" ht="66" x14ac:dyDescent="0.15">
      <c r="B32" s="2" t="s">
        <v>265</v>
      </c>
      <c r="C32" s="2" t="s">
        <v>109</v>
      </c>
      <c r="D32" s="3" t="s">
        <v>278</v>
      </c>
      <c r="E32" s="2" t="s">
        <v>111</v>
      </c>
      <c r="G32" s="3" t="s">
        <v>270</v>
      </c>
      <c r="I32" s="2">
        <f>1062/2*4</f>
        <v>2124</v>
      </c>
      <c r="J32" s="2">
        <v>1114</v>
      </c>
      <c r="K32" s="2">
        <v>0</v>
      </c>
      <c r="L32" s="2">
        <v>0</v>
      </c>
      <c r="M32" s="2" t="s">
        <v>275</v>
      </c>
      <c r="N32" s="2">
        <v>1</v>
      </c>
      <c r="O32" s="2" t="s">
        <v>166</v>
      </c>
    </row>
    <row r="33" spans="1:16" ht="66" x14ac:dyDescent="0.15">
      <c r="B33" s="2" t="s">
        <v>266</v>
      </c>
      <c r="C33" s="2" t="s">
        <v>109</v>
      </c>
      <c r="D33" s="3" t="s">
        <v>276</v>
      </c>
      <c r="E33" s="2" t="s">
        <v>111</v>
      </c>
      <c r="G33" s="3" t="s">
        <v>270</v>
      </c>
      <c r="I33" s="2">
        <f>1072/2*4</f>
        <v>2144</v>
      </c>
      <c r="J33" s="2">
        <v>1708</v>
      </c>
      <c r="K33" s="2">
        <v>0</v>
      </c>
      <c r="L33" s="2">
        <v>0</v>
      </c>
      <c r="M33" s="2" t="s">
        <v>277</v>
      </c>
      <c r="N33" s="2">
        <v>1</v>
      </c>
      <c r="O33" s="2" t="s">
        <v>166</v>
      </c>
    </row>
    <row r="34" spans="1:16" ht="66" x14ac:dyDescent="0.15">
      <c r="B34" s="2" t="s">
        <v>267</v>
      </c>
      <c r="C34" s="2" t="s">
        <v>109</v>
      </c>
      <c r="D34" s="3" t="s">
        <v>282</v>
      </c>
      <c r="E34" s="2" t="s">
        <v>111</v>
      </c>
      <c r="G34" s="3" t="s">
        <v>270</v>
      </c>
      <c r="I34" s="2">
        <f>1078/2*4</f>
        <v>2156</v>
      </c>
      <c r="J34" s="2">
        <v>768</v>
      </c>
      <c r="K34" s="2">
        <v>0</v>
      </c>
      <c r="L34" s="2">
        <v>0</v>
      </c>
      <c r="M34" s="2" t="s">
        <v>275</v>
      </c>
      <c r="N34" s="2">
        <v>1</v>
      </c>
      <c r="O34" s="2" t="s">
        <v>166</v>
      </c>
    </row>
    <row r="35" spans="1:16" ht="66" x14ac:dyDescent="0.15">
      <c r="B35" s="2" t="s">
        <v>268</v>
      </c>
      <c r="C35" s="2" t="s">
        <v>109</v>
      </c>
      <c r="D35" s="3" t="s">
        <v>279</v>
      </c>
      <c r="E35" s="2" t="s">
        <v>111</v>
      </c>
      <c r="G35" s="3" t="s">
        <v>270</v>
      </c>
      <c r="I35" s="2">
        <f>1088/2*4</f>
        <v>2176</v>
      </c>
      <c r="J35" s="2">
        <v>1295</v>
      </c>
      <c r="K35" s="2">
        <v>0</v>
      </c>
      <c r="L35" s="2">
        <v>0</v>
      </c>
      <c r="M35" s="2" t="s">
        <v>280</v>
      </c>
      <c r="N35" s="2">
        <v>1</v>
      </c>
      <c r="O35" s="2" t="s">
        <v>166</v>
      </c>
    </row>
    <row r="36" spans="1:16" ht="66" x14ac:dyDescent="0.15">
      <c r="B36" s="2" t="s">
        <v>269</v>
      </c>
      <c r="C36" s="2" t="s">
        <v>109</v>
      </c>
      <c r="D36" s="2" t="s">
        <v>281</v>
      </c>
      <c r="E36" s="2" t="s">
        <v>111</v>
      </c>
      <c r="F36" s="2" t="s">
        <v>360</v>
      </c>
      <c r="G36" s="3" t="s">
        <v>270</v>
      </c>
      <c r="H36" s="2" t="s">
        <v>370</v>
      </c>
      <c r="I36" s="2">
        <f>1092/2*4</f>
        <v>2184</v>
      </c>
      <c r="J36" s="2">
        <v>1506</v>
      </c>
      <c r="K36" s="2">
        <v>0</v>
      </c>
      <c r="L36" s="2">
        <v>2</v>
      </c>
      <c r="M36" s="2" t="s">
        <v>275</v>
      </c>
      <c r="N36" s="2">
        <v>2</v>
      </c>
      <c r="O36" s="2" t="s">
        <v>166</v>
      </c>
      <c r="P36" s="3" t="s">
        <v>357</v>
      </c>
    </row>
    <row r="37" spans="1:16" ht="66" x14ac:dyDescent="0.15">
      <c r="A37" s="2" t="s">
        <v>365</v>
      </c>
      <c r="B37" s="2" t="s">
        <v>366</v>
      </c>
      <c r="C37" s="2" t="s">
        <v>109</v>
      </c>
      <c r="D37" s="3" t="s">
        <v>364</v>
      </c>
      <c r="E37" s="2" t="s">
        <v>111</v>
      </c>
      <c r="G37" s="3" t="s">
        <v>270</v>
      </c>
      <c r="I37" s="2">
        <f>1202/2*4</f>
        <v>2404</v>
      </c>
      <c r="J37" s="2">
        <v>1095</v>
      </c>
      <c r="K37" s="2">
        <v>0</v>
      </c>
      <c r="L37" s="2">
        <v>1</v>
      </c>
      <c r="M37" s="2" t="s">
        <v>362</v>
      </c>
      <c r="N37" s="2">
        <v>1</v>
      </c>
      <c r="O37" s="2" t="s">
        <v>166</v>
      </c>
      <c r="P37" s="2" t="s">
        <v>358</v>
      </c>
    </row>
    <row r="38" spans="1:16" ht="66" x14ac:dyDescent="0.15">
      <c r="B38" s="2" t="s">
        <v>144</v>
      </c>
      <c r="C38" s="2" t="s">
        <v>109</v>
      </c>
      <c r="D38" s="3" t="s">
        <v>363</v>
      </c>
      <c r="E38" s="2" t="s">
        <v>111</v>
      </c>
      <c r="G38" s="3" t="s">
        <v>270</v>
      </c>
      <c r="I38" s="2">
        <f>1210/2*4</f>
        <v>2420</v>
      </c>
      <c r="J38" s="2">
        <v>753</v>
      </c>
      <c r="K38" s="2">
        <v>0</v>
      </c>
      <c r="L38" s="2">
        <v>0</v>
      </c>
      <c r="M38" s="2" t="s">
        <v>275</v>
      </c>
      <c r="N38" s="2">
        <v>1</v>
      </c>
      <c r="O38" s="2" t="s">
        <v>166</v>
      </c>
    </row>
    <row r="39" spans="1:16" ht="66" x14ac:dyDescent="0.15">
      <c r="B39" s="2" t="s">
        <v>145</v>
      </c>
      <c r="C39" s="2" t="s">
        <v>109</v>
      </c>
      <c r="D39" s="3" t="s">
        <v>368</v>
      </c>
      <c r="E39" s="2" t="s">
        <v>111</v>
      </c>
      <c r="G39" s="3" t="s">
        <v>270</v>
      </c>
      <c r="I39" s="2">
        <f>1218/2*4</f>
        <v>2436</v>
      </c>
      <c r="J39" s="2">
        <v>767</v>
      </c>
      <c r="K39" s="2">
        <v>0</v>
      </c>
      <c r="L39" s="2">
        <v>0</v>
      </c>
      <c r="M39" s="2" t="s">
        <v>369</v>
      </c>
      <c r="N39" s="2">
        <v>1</v>
      </c>
      <c r="O39" s="2" t="s">
        <v>166</v>
      </c>
    </row>
    <row r="40" spans="1:16" ht="66" x14ac:dyDescent="0.15">
      <c r="B40" s="2" t="s">
        <v>146</v>
      </c>
      <c r="C40" s="2" t="s">
        <v>109</v>
      </c>
      <c r="D40" s="3" t="s">
        <v>371</v>
      </c>
      <c r="E40" s="2" t="s">
        <v>111</v>
      </c>
      <c r="G40" s="3" t="s">
        <v>270</v>
      </c>
      <c r="I40" s="2">
        <f>1230/2*4</f>
        <v>2460</v>
      </c>
      <c r="J40" s="2">
        <v>1621</v>
      </c>
      <c r="K40" s="2">
        <v>0</v>
      </c>
      <c r="L40" s="2">
        <v>0</v>
      </c>
      <c r="M40" s="2" t="s">
        <v>372</v>
      </c>
      <c r="N40" s="2">
        <v>2</v>
      </c>
      <c r="O40" s="2" t="s">
        <v>166</v>
      </c>
    </row>
    <row r="41" spans="1:16" ht="66" x14ac:dyDescent="0.15">
      <c r="B41" s="2" t="s">
        <v>147</v>
      </c>
      <c r="C41" s="2" t="s">
        <v>109</v>
      </c>
      <c r="D41" s="3" t="s">
        <v>373</v>
      </c>
      <c r="E41" s="2" t="s">
        <v>111</v>
      </c>
      <c r="G41" s="3" t="s">
        <v>270</v>
      </c>
      <c r="I41" s="2">
        <f>1232/2*4</f>
        <v>2464</v>
      </c>
      <c r="J41" s="2">
        <v>978</v>
      </c>
      <c r="K41" s="2">
        <v>0</v>
      </c>
      <c r="L41" s="2">
        <v>2</v>
      </c>
      <c r="M41" s="2" t="s">
        <v>374</v>
      </c>
      <c r="N41" s="2">
        <v>1</v>
      </c>
      <c r="O41" s="2" t="s">
        <v>166</v>
      </c>
    </row>
    <row r="42" spans="1:16" ht="66" x14ac:dyDescent="0.15">
      <c r="B42" s="2" t="s">
        <v>148</v>
      </c>
      <c r="C42" s="2" t="s">
        <v>109</v>
      </c>
      <c r="D42" s="3" t="s">
        <v>378</v>
      </c>
      <c r="E42" s="2" t="s">
        <v>111</v>
      </c>
      <c r="G42" s="3" t="s">
        <v>270</v>
      </c>
      <c r="I42" s="2">
        <f>1236/2*4</f>
        <v>2472</v>
      </c>
      <c r="J42" s="2">
        <v>774</v>
      </c>
      <c r="K42" s="2">
        <v>0</v>
      </c>
      <c r="L42" s="2">
        <v>0</v>
      </c>
      <c r="M42" s="2" t="s">
        <v>375</v>
      </c>
      <c r="N42" s="2">
        <v>1</v>
      </c>
      <c r="O42" s="2" t="s">
        <v>166</v>
      </c>
    </row>
    <row r="43" spans="1:16" ht="66" x14ac:dyDescent="0.15">
      <c r="B43" s="2" t="s">
        <v>367</v>
      </c>
      <c r="C43" s="2" t="s">
        <v>377</v>
      </c>
      <c r="D43" s="3" t="s">
        <v>376</v>
      </c>
      <c r="E43" s="2" t="s">
        <v>111</v>
      </c>
      <c r="G43" s="3" t="s">
        <v>270</v>
      </c>
      <c r="H43" s="2" t="s">
        <v>416</v>
      </c>
      <c r="I43" s="2">
        <f>1144/2*4</f>
        <v>2288</v>
      </c>
      <c r="J43" s="2">
        <v>1704</v>
      </c>
      <c r="K43" s="2">
        <v>0</v>
      </c>
      <c r="L43" s="2">
        <v>1</v>
      </c>
      <c r="M43" s="2" t="s">
        <v>275</v>
      </c>
      <c r="N43" s="2">
        <v>1</v>
      </c>
      <c r="O43" s="2" t="s">
        <v>166</v>
      </c>
    </row>
    <row r="44" spans="1:16" ht="66" x14ac:dyDescent="0.15">
      <c r="A44" s="2" t="s">
        <v>394</v>
      </c>
      <c r="B44" s="2" t="s">
        <v>395</v>
      </c>
      <c r="C44" s="2" t="s">
        <v>109</v>
      </c>
      <c r="D44" s="3" t="s">
        <v>404</v>
      </c>
      <c r="E44" s="2" t="s">
        <v>111</v>
      </c>
      <c r="G44" s="3" t="s">
        <v>403</v>
      </c>
      <c r="I44" s="2">
        <f>1260/2*4</f>
        <v>2520</v>
      </c>
      <c r="J44" s="2">
        <v>1134</v>
      </c>
      <c r="K44" s="2">
        <v>0</v>
      </c>
      <c r="L44" s="2">
        <v>0</v>
      </c>
      <c r="M44" s="2" t="s">
        <v>405</v>
      </c>
      <c r="N44" s="2">
        <v>1</v>
      </c>
      <c r="O44" s="2" t="s">
        <v>166</v>
      </c>
    </row>
    <row r="45" spans="1:16" ht="66" x14ac:dyDescent="0.15">
      <c r="B45" s="2" t="s">
        <v>396</v>
      </c>
      <c r="C45" s="2" t="s">
        <v>109</v>
      </c>
      <c r="D45" s="3" t="s">
        <v>406</v>
      </c>
      <c r="E45" s="2" t="s">
        <v>111</v>
      </c>
      <c r="G45" s="3" t="s">
        <v>403</v>
      </c>
      <c r="I45" s="2">
        <f>1274/2*4</f>
        <v>2548</v>
      </c>
      <c r="J45" s="2">
        <v>1622</v>
      </c>
      <c r="K45" s="2">
        <v>0</v>
      </c>
      <c r="L45" s="2">
        <v>0</v>
      </c>
      <c r="M45" s="2" t="s">
        <v>275</v>
      </c>
      <c r="N45" s="2">
        <v>1</v>
      </c>
      <c r="O45" s="2" t="s">
        <v>166</v>
      </c>
    </row>
    <row r="46" spans="1:16" ht="66" x14ac:dyDescent="0.15">
      <c r="B46" s="2" t="s">
        <v>397</v>
      </c>
      <c r="C46" s="2" t="s">
        <v>109</v>
      </c>
      <c r="D46" s="3" t="s">
        <v>407</v>
      </c>
      <c r="E46" s="2" t="s">
        <v>111</v>
      </c>
      <c r="G46" s="3" t="s">
        <v>403</v>
      </c>
      <c r="I46" s="2">
        <f>1284/2*4</f>
        <v>2568</v>
      </c>
      <c r="J46" s="2">
        <v>1072</v>
      </c>
      <c r="K46" s="2">
        <v>0</v>
      </c>
      <c r="L46" s="2">
        <v>0</v>
      </c>
      <c r="M46" s="2" t="s">
        <v>408</v>
      </c>
      <c r="N46" s="2">
        <v>1</v>
      </c>
      <c r="O46" s="2" t="s">
        <v>166</v>
      </c>
    </row>
    <row r="47" spans="1:16" ht="66" x14ac:dyDescent="0.15">
      <c r="B47" s="2" t="s">
        <v>398</v>
      </c>
      <c r="C47" s="2" t="s">
        <v>109</v>
      </c>
      <c r="D47" s="3" t="s">
        <v>409</v>
      </c>
      <c r="E47" s="2" t="s">
        <v>111</v>
      </c>
      <c r="G47" s="3" t="s">
        <v>403</v>
      </c>
      <c r="I47" s="2">
        <f>1290/2*4</f>
        <v>2580</v>
      </c>
      <c r="J47" s="2">
        <v>1038</v>
      </c>
      <c r="K47" s="2">
        <v>0</v>
      </c>
      <c r="L47" s="2">
        <v>1</v>
      </c>
      <c r="M47" s="2" t="s">
        <v>275</v>
      </c>
      <c r="N47" s="2">
        <v>1</v>
      </c>
      <c r="O47" s="2" t="s">
        <v>166</v>
      </c>
    </row>
    <row r="48" spans="1:16" ht="66" x14ac:dyDescent="0.15">
      <c r="B48" s="2" t="s">
        <v>399</v>
      </c>
      <c r="C48" s="2" t="s">
        <v>109</v>
      </c>
      <c r="D48" s="3" t="s">
        <v>410</v>
      </c>
      <c r="E48" s="2" t="s">
        <v>111</v>
      </c>
      <c r="G48" s="3" t="s">
        <v>403</v>
      </c>
      <c r="I48" s="2">
        <f>1298/2*4</f>
        <v>2596</v>
      </c>
      <c r="J48" s="2">
        <v>1334</v>
      </c>
      <c r="K48" s="2">
        <v>0</v>
      </c>
      <c r="L48" s="2">
        <v>0</v>
      </c>
      <c r="M48" s="2" t="s">
        <v>411</v>
      </c>
      <c r="N48" s="2">
        <v>1</v>
      </c>
      <c r="O48" s="2" t="s">
        <v>166</v>
      </c>
    </row>
    <row r="49" spans="1:16" ht="66" x14ac:dyDescent="0.15">
      <c r="B49" s="2" t="s">
        <v>400</v>
      </c>
      <c r="C49" s="2" t="s">
        <v>109</v>
      </c>
      <c r="D49" s="3" t="s">
        <v>412</v>
      </c>
      <c r="E49" s="2" t="s">
        <v>111</v>
      </c>
      <c r="G49" s="3" t="s">
        <v>403</v>
      </c>
      <c r="I49" s="2">
        <f>1308/2*4</f>
        <v>2616</v>
      </c>
      <c r="J49" s="2">
        <v>1346</v>
      </c>
      <c r="K49" s="2">
        <v>0</v>
      </c>
      <c r="L49" s="2">
        <v>1</v>
      </c>
      <c r="M49" s="2" t="s">
        <v>413</v>
      </c>
      <c r="N49" s="2">
        <v>1</v>
      </c>
      <c r="O49" s="2" t="s">
        <v>166</v>
      </c>
    </row>
    <row r="50" spans="1:16" ht="66" x14ac:dyDescent="0.15">
      <c r="B50" s="2" t="s">
        <v>401</v>
      </c>
      <c r="C50" s="2" t="s">
        <v>402</v>
      </c>
      <c r="D50" s="2" t="s">
        <v>414</v>
      </c>
      <c r="E50" s="2" t="s">
        <v>111</v>
      </c>
      <c r="F50" s="2" t="s">
        <v>415</v>
      </c>
      <c r="G50" s="3" t="s">
        <v>403</v>
      </c>
      <c r="H50" s="2" t="s">
        <v>417</v>
      </c>
      <c r="I50" s="2">
        <f>1318/2*4</f>
        <v>2636</v>
      </c>
      <c r="J50" s="2">
        <v>906</v>
      </c>
      <c r="K50" s="2">
        <v>0</v>
      </c>
      <c r="L50" s="2">
        <v>0</v>
      </c>
      <c r="M50" s="2" t="s">
        <v>275</v>
      </c>
      <c r="N50" s="2">
        <v>1</v>
      </c>
      <c r="O50" s="2" t="s">
        <v>166</v>
      </c>
    </row>
    <row r="51" spans="1:16" ht="66" x14ac:dyDescent="0.15">
      <c r="A51" s="2" t="s">
        <v>418</v>
      </c>
      <c r="B51" s="2" t="s">
        <v>366</v>
      </c>
      <c r="C51" s="2" t="s">
        <v>109</v>
      </c>
      <c r="D51" s="3" t="s">
        <v>420</v>
      </c>
      <c r="E51" s="2" t="s">
        <v>111</v>
      </c>
      <c r="G51" s="3" t="s">
        <v>403</v>
      </c>
      <c r="I51" s="2">
        <f>1332/2*4</f>
        <v>2664</v>
      </c>
      <c r="J51" s="2">
        <v>816</v>
      </c>
      <c r="K51" s="2">
        <v>0</v>
      </c>
      <c r="L51" s="2">
        <v>2</v>
      </c>
      <c r="M51" s="2" t="s">
        <v>422</v>
      </c>
      <c r="N51" s="2">
        <v>1</v>
      </c>
      <c r="O51" s="2" t="s">
        <v>166</v>
      </c>
      <c r="P51" s="2" t="s">
        <v>421</v>
      </c>
    </row>
    <row r="52" spans="1:16" ht="66" x14ac:dyDescent="0.15">
      <c r="B52" s="2" t="s">
        <v>144</v>
      </c>
      <c r="C52" s="2" t="s">
        <v>109</v>
      </c>
      <c r="D52" s="3" t="s">
        <v>424</v>
      </c>
      <c r="E52" s="2" t="s">
        <v>111</v>
      </c>
      <c r="G52" s="3" t="s">
        <v>403</v>
      </c>
      <c r="I52" s="2">
        <f>1342/2*4</f>
        <v>2684</v>
      </c>
      <c r="J52" s="2">
        <v>1334</v>
      </c>
      <c r="K52" s="2">
        <v>0</v>
      </c>
      <c r="L52" s="2">
        <v>0</v>
      </c>
      <c r="M52" s="2" t="s">
        <v>423</v>
      </c>
      <c r="N52" s="2">
        <v>1</v>
      </c>
      <c r="O52" s="2" t="s">
        <v>166</v>
      </c>
    </row>
    <row r="53" spans="1:16" ht="66" x14ac:dyDescent="0.15">
      <c r="B53" s="2" t="s">
        <v>145</v>
      </c>
      <c r="C53" s="2" t="s">
        <v>109</v>
      </c>
      <c r="D53" s="3" t="s">
        <v>425</v>
      </c>
      <c r="E53" s="2" t="s">
        <v>111</v>
      </c>
      <c r="G53" s="3" t="s">
        <v>403</v>
      </c>
      <c r="I53" s="2">
        <f>1348/2*4</f>
        <v>2696</v>
      </c>
      <c r="J53" s="2">
        <v>1256</v>
      </c>
      <c r="K53" s="2">
        <v>0</v>
      </c>
      <c r="L53" s="2">
        <v>0</v>
      </c>
      <c r="M53" s="2" t="s">
        <v>275</v>
      </c>
      <c r="N53" s="2">
        <v>2</v>
      </c>
      <c r="O53" s="2" t="s">
        <v>166</v>
      </c>
      <c r="P53" s="3" t="s">
        <v>559</v>
      </c>
    </row>
    <row r="54" spans="1:16" ht="66" x14ac:dyDescent="0.15">
      <c r="B54" s="2" t="s">
        <v>146</v>
      </c>
      <c r="C54" s="2" t="s">
        <v>109</v>
      </c>
      <c r="D54" s="3" t="s">
        <v>560</v>
      </c>
      <c r="E54" s="2" t="s">
        <v>111</v>
      </c>
      <c r="G54" s="3" t="s">
        <v>403</v>
      </c>
      <c r="I54" s="2">
        <f>1356/2*4</f>
        <v>2712</v>
      </c>
      <c r="J54" s="2">
        <v>1227</v>
      </c>
      <c r="K54" s="2">
        <v>0</v>
      </c>
      <c r="L54" s="2">
        <v>0</v>
      </c>
      <c r="M54" s="2" t="s">
        <v>561</v>
      </c>
      <c r="N54" s="2">
        <v>1</v>
      </c>
      <c r="O54" s="2" t="s">
        <v>166</v>
      </c>
    </row>
    <row r="55" spans="1:16" ht="66" x14ac:dyDescent="0.15">
      <c r="B55" s="2" t="s">
        <v>147</v>
      </c>
      <c r="C55" s="2" t="s">
        <v>109</v>
      </c>
      <c r="D55" s="3" t="s">
        <v>562</v>
      </c>
      <c r="E55" s="2" t="s">
        <v>111</v>
      </c>
      <c r="G55" s="3" t="s">
        <v>403</v>
      </c>
      <c r="I55" s="2">
        <f>1368/2*4</f>
        <v>2736</v>
      </c>
      <c r="J55" s="2">
        <v>823</v>
      </c>
      <c r="K55" s="2">
        <v>0</v>
      </c>
      <c r="L55" s="2">
        <v>1</v>
      </c>
      <c r="M55" s="2" t="s">
        <v>563</v>
      </c>
      <c r="N55" s="2">
        <v>1</v>
      </c>
      <c r="O55" s="2" t="s">
        <v>166</v>
      </c>
    </row>
    <row r="56" spans="1:16" ht="66" x14ac:dyDescent="0.15">
      <c r="B56" s="2" t="s">
        <v>148</v>
      </c>
      <c r="C56" s="2" t="s">
        <v>109</v>
      </c>
      <c r="D56" s="3" t="s">
        <v>564</v>
      </c>
      <c r="E56" s="2" t="s">
        <v>111</v>
      </c>
      <c r="G56" s="3" t="s">
        <v>403</v>
      </c>
      <c r="I56" s="2">
        <f>1378/2*4</f>
        <v>2756</v>
      </c>
      <c r="J56" s="2">
        <v>1064</v>
      </c>
      <c r="K56" s="2">
        <v>1</v>
      </c>
      <c r="L56" s="2">
        <v>0</v>
      </c>
      <c r="M56" s="2" t="s">
        <v>565</v>
      </c>
      <c r="N56" s="2">
        <v>1</v>
      </c>
      <c r="O56" s="2" t="s">
        <v>166</v>
      </c>
    </row>
    <row r="57" spans="1:16" ht="82.5" x14ac:dyDescent="0.15">
      <c r="B57" s="2" t="s">
        <v>419</v>
      </c>
      <c r="C57" s="2" t="s">
        <v>402</v>
      </c>
      <c r="D57" s="2" t="s">
        <v>601</v>
      </c>
      <c r="E57" s="2" t="s">
        <v>111</v>
      </c>
      <c r="F57" s="2" t="s">
        <v>598</v>
      </c>
      <c r="G57" s="3" t="s">
        <v>600</v>
      </c>
      <c r="I57" s="2">
        <f>1382/2*4</f>
        <v>2764</v>
      </c>
      <c r="J57" s="2">
        <v>2136</v>
      </c>
      <c r="K57" s="2">
        <v>0</v>
      </c>
      <c r="L57" s="2">
        <v>1</v>
      </c>
      <c r="M57" s="2" t="s">
        <v>153</v>
      </c>
      <c r="N57" s="2">
        <v>2</v>
      </c>
      <c r="O57" s="2" t="s">
        <v>166</v>
      </c>
      <c r="P57" s="3" t="s">
        <v>599</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8:R162"/>
  <sheetViews>
    <sheetView topLeftCell="A109" workbookViewId="0">
      <selection activeCell="J128" sqref="J128"/>
    </sheetView>
  </sheetViews>
  <sheetFormatPr defaultRowHeight="16.5" x14ac:dyDescent="0.15"/>
  <cols>
    <col min="1" max="1" width="9" style="9"/>
    <col min="2" max="2" width="9" style="14"/>
    <col min="3" max="3" width="11.5" style="9" customWidth="1"/>
    <col min="4" max="4" width="13.375" style="9" customWidth="1"/>
    <col min="5" max="10" width="9" style="9"/>
    <col min="11" max="11" width="12.75" style="9" customWidth="1"/>
    <col min="12" max="12" width="11.375" style="9" bestFit="1" customWidth="1"/>
    <col min="13" max="16384" width="9" style="9"/>
  </cols>
  <sheetData>
    <row r="18" spans="2:4" x14ac:dyDescent="0.15">
      <c r="B18" s="14" t="s">
        <v>742</v>
      </c>
    </row>
    <row r="23" spans="2:4" x14ac:dyDescent="0.15">
      <c r="D23" s="13" t="s">
        <v>743</v>
      </c>
    </row>
    <row r="26" spans="2:4" x14ac:dyDescent="0.15">
      <c r="D26" s="13" t="s">
        <v>744</v>
      </c>
    </row>
    <row r="27" spans="2:4" x14ac:dyDescent="0.15">
      <c r="D27" s="13" t="s">
        <v>745</v>
      </c>
    </row>
    <row r="28" spans="2:4" x14ac:dyDescent="0.15">
      <c r="D28" s="17" t="s">
        <v>746</v>
      </c>
    </row>
    <row r="32" spans="2:4" x14ac:dyDescent="0.15">
      <c r="D32" s="13" t="s">
        <v>747</v>
      </c>
    </row>
    <row r="33" spans="2:10" x14ac:dyDescent="0.15">
      <c r="D33" s="13" t="s">
        <v>748</v>
      </c>
    </row>
    <row r="34" spans="2:10" x14ac:dyDescent="0.15">
      <c r="D34" s="13" t="s">
        <v>749</v>
      </c>
    </row>
    <row r="36" spans="2:10" x14ac:dyDescent="0.15">
      <c r="D36" s="13" t="s">
        <v>750</v>
      </c>
    </row>
    <row r="37" spans="2:10" x14ac:dyDescent="0.15">
      <c r="D37" s="13" t="s">
        <v>751</v>
      </c>
    </row>
    <row r="38" spans="2:10" x14ac:dyDescent="0.15">
      <c r="D38" s="13" t="s">
        <v>752</v>
      </c>
    </row>
    <row r="39" spans="2:10" x14ac:dyDescent="0.15">
      <c r="D39" s="17" t="s">
        <v>753</v>
      </c>
    </row>
    <row r="41" spans="2:10" x14ac:dyDescent="0.15">
      <c r="B41" s="14" t="s">
        <v>754</v>
      </c>
    </row>
    <row r="45" spans="2:10" x14ac:dyDescent="0.15">
      <c r="C45" s="13" t="s">
        <v>755</v>
      </c>
    </row>
    <row r="47" spans="2:10" x14ac:dyDescent="0.15">
      <c r="C47" s="18" t="s">
        <v>756</v>
      </c>
      <c r="D47" s="18"/>
    </row>
    <row r="48" spans="2:10" x14ac:dyDescent="0.15">
      <c r="C48" s="18"/>
      <c r="D48" s="18"/>
      <c r="E48" s="9" t="s">
        <v>636</v>
      </c>
      <c r="F48" s="9" t="s">
        <v>638</v>
      </c>
      <c r="G48" s="9" t="s">
        <v>639</v>
      </c>
      <c r="H48" s="9" t="s">
        <v>640</v>
      </c>
      <c r="I48" s="9" t="s">
        <v>641</v>
      </c>
      <c r="J48" s="9" t="s">
        <v>642</v>
      </c>
    </row>
    <row r="49" spans="3:18" ht="16.5" customHeight="1" x14ac:dyDescent="0.15">
      <c r="D49" s="10" t="s">
        <v>644</v>
      </c>
      <c r="E49" s="11">
        <v>40</v>
      </c>
      <c r="F49" s="11">
        <v>70</v>
      </c>
      <c r="G49" s="11">
        <v>100</v>
      </c>
      <c r="H49" s="11">
        <v>160</v>
      </c>
      <c r="I49" s="11">
        <v>270</v>
      </c>
      <c r="J49" s="11">
        <v>360</v>
      </c>
    </row>
    <row r="50" spans="3:18" x14ac:dyDescent="0.15">
      <c r="D50" s="10" t="s">
        <v>645</v>
      </c>
      <c r="E50" s="12">
        <v>0.01</v>
      </c>
      <c r="F50" s="12">
        <v>0.02</v>
      </c>
      <c r="G50" s="12">
        <v>0.04</v>
      </c>
      <c r="H50" s="12">
        <v>0.05</v>
      </c>
      <c r="I50" s="12">
        <v>0.08</v>
      </c>
      <c r="J50" s="12">
        <v>0.11</v>
      </c>
    </row>
    <row r="51" spans="3:18" x14ac:dyDescent="0.15">
      <c r="D51" s="10" t="s">
        <v>646</v>
      </c>
      <c r="E51" s="11">
        <v>3</v>
      </c>
      <c r="F51" s="11">
        <v>5</v>
      </c>
      <c r="G51" s="11">
        <v>7</v>
      </c>
      <c r="H51" s="11">
        <v>10</v>
      </c>
      <c r="I51" s="11">
        <v>15</v>
      </c>
      <c r="J51" s="11">
        <v>22</v>
      </c>
    </row>
    <row r="52" spans="3:18" x14ac:dyDescent="0.15">
      <c r="D52" s="10" t="s">
        <v>647</v>
      </c>
      <c r="E52" s="12">
        <v>0.01</v>
      </c>
      <c r="F52" s="12">
        <v>0.02</v>
      </c>
      <c r="G52" s="12">
        <v>0.04</v>
      </c>
      <c r="H52" s="12">
        <v>0.05</v>
      </c>
      <c r="I52" s="12">
        <v>0.08</v>
      </c>
      <c r="J52" s="12">
        <v>0.11</v>
      </c>
    </row>
    <row r="53" spans="3:18" x14ac:dyDescent="0.15">
      <c r="D53" s="10" t="s">
        <v>648</v>
      </c>
      <c r="E53" s="11">
        <v>3</v>
      </c>
      <c r="F53" s="11">
        <v>5</v>
      </c>
      <c r="G53" s="11">
        <v>7</v>
      </c>
      <c r="H53" s="11">
        <v>10</v>
      </c>
      <c r="I53" s="11">
        <v>15</v>
      </c>
      <c r="J53" s="11">
        <v>22</v>
      </c>
    </row>
    <row r="54" spans="3:18" x14ac:dyDescent="0.15">
      <c r="D54" s="10" t="s">
        <v>649</v>
      </c>
      <c r="E54" s="12">
        <v>0.01</v>
      </c>
      <c r="F54" s="12">
        <v>0.02</v>
      </c>
      <c r="G54" s="12">
        <v>0.04</v>
      </c>
      <c r="H54" s="12">
        <v>0.05</v>
      </c>
      <c r="I54" s="12">
        <v>0.08</v>
      </c>
      <c r="J54" s="12">
        <v>0.11</v>
      </c>
    </row>
    <row r="55" spans="3:18" x14ac:dyDescent="0.15">
      <c r="D55" s="10" t="s">
        <v>650</v>
      </c>
      <c r="E55" s="11">
        <v>1</v>
      </c>
      <c r="F55" s="11">
        <v>2</v>
      </c>
      <c r="G55" s="11">
        <v>3</v>
      </c>
      <c r="H55" s="11">
        <v>4</v>
      </c>
      <c r="I55" s="11">
        <v>5</v>
      </c>
      <c r="J55" s="11">
        <v>7</v>
      </c>
    </row>
    <row r="56" spans="3:18" x14ac:dyDescent="0.15">
      <c r="D56" s="10" t="s">
        <v>651</v>
      </c>
      <c r="E56" s="12">
        <v>0.01</v>
      </c>
      <c r="F56" s="12">
        <v>0.02</v>
      </c>
      <c r="G56" s="12">
        <v>0.03</v>
      </c>
      <c r="H56" s="12">
        <v>0.04</v>
      </c>
      <c r="I56" s="12">
        <v>0.05</v>
      </c>
      <c r="J56" s="12">
        <v>7.0000000000000007E-2</v>
      </c>
    </row>
    <row r="57" spans="3:18" x14ac:dyDescent="0.15">
      <c r="D57" s="10" t="s">
        <v>652</v>
      </c>
      <c r="E57" s="12">
        <v>0.02</v>
      </c>
      <c r="F57" s="12">
        <v>0.03</v>
      </c>
      <c r="G57" s="12">
        <v>0.04</v>
      </c>
      <c r="H57" s="12">
        <v>0.06</v>
      </c>
      <c r="I57" s="12">
        <v>0.08</v>
      </c>
      <c r="J57" s="12">
        <v>0.11</v>
      </c>
    </row>
    <row r="58" spans="3:18" x14ac:dyDescent="0.15">
      <c r="D58" s="10" t="s">
        <v>653</v>
      </c>
      <c r="E58" s="12">
        <v>0.01</v>
      </c>
      <c r="F58" s="12">
        <v>0.02</v>
      </c>
      <c r="G58" s="12">
        <v>0.04</v>
      </c>
      <c r="H58" s="12">
        <v>0.06</v>
      </c>
      <c r="I58" s="12">
        <v>0.09</v>
      </c>
      <c r="J58" s="12">
        <v>0.12</v>
      </c>
    </row>
    <row r="59" spans="3:18" x14ac:dyDescent="0.15">
      <c r="D59" s="10" t="s">
        <v>654</v>
      </c>
      <c r="E59" s="12">
        <v>0.01</v>
      </c>
      <c r="F59" s="12">
        <v>0.02</v>
      </c>
      <c r="G59" s="12">
        <v>0.04</v>
      </c>
      <c r="H59" s="12">
        <v>0.06</v>
      </c>
      <c r="I59" s="12">
        <v>0.09</v>
      </c>
      <c r="J59" s="12">
        <v>0.12</v>
      </c>
    </row>
    <row r="60" spans="3:18" x14ac:dyDescent="0.15">
      <c r="L60" s="10"/>
      <c r="M60" s="10"/>
      <c r="N60" s="10"/>
      <c r="O60" s="10"/>
      <c r="P60" s="10"/>
      <c r="Q60" s="10"/>
      <c r="R60" s="10"/>
    </row>
    <row r="62" spans="3:18" x14ac:dyDescent="0.15">
      <c r="C62" s="18" t="s">
        <v>757</v>
      </c>
      <c r="D62" s="18"/>
    </row>
    <row r="63" spans="3:18" x14ac:dyDescent="0.15">
      <c r="C63" s="18"/>
      <c r="D63" s="18"/>
      <c r="E63" s="10" t="s">
        <v>636</v>
      </c>
      <c r="F63" s="10" t="s">
        <v>638</v>
      </c>
      <c r="G63" s="10" t="s">
        <v>639</v>
      </c>
      <c r="H63" s="10" t="s">
        <v>640</v>
      </c>
      <c r="I63" s="10" t="s">
        <v>641</v>
      </c>
      <c r="J63" s="10" t="s">
        <v>642</v>
      </c>
    </row>
    <row r="64" spans="3:18" x14ac:dyDescent="0.15">
      <c r="D64" s="10" t="s">
        <v>644</v>
      </c>
      <c r="E64" s="11">
        <v>45</v>
      </c>
      <c r="F64" s="11">
        <v>60</v>
      </c>
      <c r="G64" s="11">
        <v>75</v>
      </c>
      <c r="H64" s="11">
        <v>90</v>
      </c>
      <c r="I64" s="11">
        <v>105</v>
      </c>
      <c r="J64" s="11">
        <v>120</v>
      </c>
    </row>
    <row r="65" spans="3:10" ht="16.5" customHeight="1" x14ac:dyDescent="0.15">
      <c r="D65" s="10" t="s">
        <v>645</v>
      </c>
      <c r="E65" s="12">
        <v>0.01</v>
      </c>
      <c r="F65" s="12">
        <v>0.01</v>
      </c>
      <c r="G65" s="12">
        <v>0.02</v>
      </c>
      <c r="H65" s="12">
        <v>0.02</v>
      </c>
      <c r="I65" s="12">
        <v>0.02</v>
      </c>
      <c r="J65" s="12">
        <v>0.03</v>
      </c>
    </row>
    <row r="66" spans="3:10" x14ac:dyDescent="0.15">
      <c r="D66" s="10" t="s">
        <v>646</v>
      </c>
      <c r="E66" s="11">
        <v>3</v>
      </c>
      <c r="F66" s="11">
        <v>4</v>
      </c>
      <c r="G66" s="11">
        <v>5</v>
      </c>
      <c r="H66" s="11">
        <v>6</v>
      </c>
      <c r="I66" s="11">
        <v>7</v>
      </c>
      <c r="J66" s="11">
        <v>8</v>
      </c>
    </row>
    <row r="67" spans="3:10" x14ac:dyDescent="0.15">
      <c r="D67" s="10" t="s">
        <v>647</v>
      </c>
      <c r="E67" s="12">
        <v>0.01</v>
      </c>
      <c r="F67" s="12">
        <v>0.01</v>
      </c>
      <c r="G67" s="12">
        <v>0.02</v>
      </c>
      <c r="H67" s="12">
        <v>0.02</v>
      </c>
      <c r="I67" s="12">
        <v>0.02</v>
      </c>
      <c r="J67" s="12">
        <v>0.03</v>
      </c>
    </row>
    <row r="68" spans="3:10" x14ac:dyDescent="0.15">
      <c r="D68" s="10" t="s">
        <v>648</v>
      </c>
      <c r="E68" s="11">
        <v>3</v>
      </c>
      <c r="F68" s="11">
        <v>4</v>
      </c>
      <c r="G68" s="11">
        <v>5</v>
      </c>
      <c r="H68" s="11">
        <v>6</v>
      </c>
      <c r="I68" s="11">
        <v>7</v>
      </c>
      <c r="J68" s="11">
        <v>8</v>
      </c>
    </row>
    <row r="69" spans="3:10" ht="16.5" customHeight="1" x14ac:dyDescent="0.15">
      <c r="D69" s="10" t="s">
        <v>649</v>
      </c>
      <c r="E69" s="12">
        <v>0.01</v>
      </c>
      <c r="F69" s="12">
        <v>0.01</v>
      </c>
      <c r="G69" s="12">
        <v>0.02</v>
      </c>
      <c r="H69" s="12">
        <v>0.02</v>
      </c>
      <c r="I69" s="12">
        <v>0.02</v>
      </c>
      <c r="J69" s="12">
        <v>0.03</v>
      </c>
    </row>
    <row r="70" spans="3:10" x14ac:dyDescent="0.15">
      <c r="D70" s="10" t="s">
        <v>650</v>
      </c>
      <c r="E70" s="11">
        <v>1</v>
      </c>
      <c r="F70" s="11">
        <v>1</v>
      </c>
      <c r="G70" s="11">
        <v>1</v>
      </c>
      <c r="H70" s="11">
        <v>1</v>
      </c>
      <c r="I70" s="11">
        <v>2</v>
      </c>
      <c r="J70" s="11">
        <v>2</v>
      </c>
    </row>
    <row r="71" spans="3:10" x14ac:dyDescent="0.15">
      <c r="D71" s="10" t="s">
        <v>651</v>
      </c>
      <c r="E71" s="12">
        <v>0.01</v>
      </c>
      <c r="F71" s="12">
        <v>0.01</v>
      </c>
      <c r="G71" s="12">
        <v>0.02</v>
      </c>
      <c r="H71" s="12">
        <v>0.02</v>
      </c>
      <c r="I71" s="12">
        <v>0.02</v>
      </c>
      <c r="J71" s="12">
        <v>0.03</v>
      </c>
    </row>
    <row r="72" spans="3:10" x14ac:dyDescent="0.15">
      <c r="D72" s="10" t="s">
        <v>652</v>
      </c>
      <c r="E72" s="12">
        <v>0.01</v>
      </c>
      <c r="F72" s="12">
        <v>0.02</v>
      </c>
      <c r="G72" s="12">
        <v>0.02</v>
      </c>
      <c r="H72" s="12">
        <v>0.03</v>
      </c>
      <c r="I72" s="12">
        <v>0.03</v>
      </c>
      <c r="J72" s="12">
        <v>0.04</v>
      </c>
    </row>
    <row r="73" spans="3:10" x14ac:dyDescent="0.15">
      <c r="D73" s="10" t="s">
        <v>653</v>
      </c>
      <c r="E73" s="12">
        <v>0.01</v>
      </c>
      <c r="F73" s="12">
        <v>0.01</v>
      </c>
      <c r="G73" s="12">
        <v>0.02</v>
      </c>
      <c r="H73" s="12">
        <v>0.02</v>
      </c>
      <c r="I73" s="12">
        <v>0.02</v>
      </c>
      <c r="J73" s="12">
        <v>0.03</v>
      </c>
    </row>
    <row r="74" spans="3:10" x14ac:dyDescent="0.15">
      <c r="D74" s="10" t="s">
        <v>654</v>
      </c>
      <c r="E74" s="12">
        <v>0.01</v>
      </c>
      <c r="F74" s="12">
        <v>0.01</v>
      </c>
      <c r="G74" s="12">
        <v>0.02</v>
      </c>
      <c r="H74" s="12">
        <v>0.02</v>
      </c>
      <c r="I74" s="12">
        <v>0.02</v>
      </c>
      <c r="J74" s="12">
        <v>0.03</v>
      </c>
    </row>
    <row r="75" spans="3:10" x14ac:dyDescent="0.15">
      <c r="D75" s="10"/>
      <c r="E75" s="10"/>
      <c r="F75" s="10"/>
      <c r="G75" s="10"/>
      <c r="H75" s="10"/>
      <c r="I75" s="10"/>
      <c r="J75" s="10"/>
    </row>
    <row r="76" spans="3:10" x14ac:dyDescent="0.15">
      <c r="C76" s="9" t="s">
        <v>689</v>
      </c>
    </row>
    <row r="77" spans="3:10" x14ac:dyDescent="0.15">
      <c r="D77" s="9" t="s">
        <v>690</v>
      </c>
      <c r="F77" s="9" t="s">
        <v>697</v>
      </c>
      <c r="H77" s="9" t="s">
        <v>698</v>
      </c>
    </row>
    <row r="78" spans="3:10" x14ac:dyDescent="0.15">
      <c r="D78" s="9" t="s">
        <v>691</v>
      </c>
      <c r="F78" s="9" t="s">
        <v>699</v>
      </c>
    </row>
    <row r="79" spans="3:10" x14ac:dyDescent="0.15">
      <c r="D79" s="9" t="s">
        <v>692</v>
      </c>
      <c r="F79" s="9" t="s">
        <v>700</v>
      </c>
      <c r="H79" s="9" t="s">
        <v>703</v>
      </c>
    </row>
    <row r="80" spans="3:10" x14ac:dyDescent="0.15">
      <c r="D80" s="9" t="s">
        <v>693</v>
      </c>
      <c r="F80" s="9" t="s">
        <v>701</v>
      </c>
    </row>
    <row r="81" spans="2:8" x14ac:dyDescent="0.15">
      <c r="D81" s="9" t="s">
        <v>694</v>
      </c>
      <c r="F81" s="9" t="s">
        <v>700</v>
      </c>
      <c r="H81" s="9" t="s">
        <v>704</v>
      </c>
    </row>
    <row r="82" spans="2:8" x14ac:dyDescent="0.15">
      <c r="D82" s="9" t="s">
        <v>695</v>
      </c>
      <c r="F82" s="9" t="s">
        <v>702</v>
      </c>
    </row>
    <row r="83" spans="2:8" x14ac:dyDescent="0.15">
      <c r="D83" s="9" t="s">
        <v>696</v>
      </c>
      <c r="F83" s="9" t="s">
        <v>700</v>
      </c>
      <c r="H83" s="9" t="s">
        <v>705</v>
      </c>
    </row>
    <row r="86" spans="2:8" x14ac:dyDescent="0.15">
      <c r="B86" s="14" t="s">
        <v>716</v>
      </c>
    </row>
    <row r="87" spans="2:8" x14ac:dyDescent="0.15">
      <c r="C87" s="9" t="s">
        <v>717</v>
      </c>
      <c r="D87" s="9" t="s">
        <v>732</v>
      </c>
      <c r="E87" s="9" t="s">
        <v>725</v>
      </c>
    </row>
    <row r="88" spans="2:8" x14ac:dyDescent="0.15">
      <c r="C88" s="9" t="s">
        <v>718</v>
      </c>
      <c r="D88" s="9" t="s">
        <v>733</v>
      </c>
      <c r="E88" s="9" t="s">
        <v>726</v>
      </c>
    </row>
    <row r="89" spans="2:8" x14ac:dyDescent="0.15">
      <c r="C89" s="9" t="s">
        <v>719</v>
      </c>
      <c r="D89" s="9" t="s">
        <v>734</v>
      </c>
      <c r="E89" s="9" t="s">
        <v>735</v>
      </c>
    </row>
    <row r="90" spans="2:8" x14ac:dyDescent="0.15">
      <c r="C90" s="9" t="s">
        <v>720</v>
      </c>
      <c r="D90" s="9" t="s">
        <v>727</v>
      </c>
    </row>
    <row r="91" spans="2:8" x14ac:dyDescent="0.15">
      <c r="C91" s="9" t="s">
        <v>721</v>
      </c>
      <c r="D91" s="9" t="s">
        <v>728</v>
      </c>
    </row>
    <row r="92" spans="2:8" x14ac:dyDescent="0.15">
      <c r="C92" s="9" t="s">
        <v>722</v>
      </c>
      <c r="D92" s="9" t="s">
        <v>729</v>
      </c>
    </row>
    <row r="93" spans="2:8" x14ac:dyDescent="0.15">
      <c r="C93" s="9" t="s">
        <v>723</v>
      </c>
      <c r="D93" s="9" t="s">
        <v>730</v>
      </c>
    </row>
    <row r="94" spans="2:8" x14ac:dyDescent="0.15">
      <c r="C94" s="9" t="s">
        <v>724</v>
      </c>
      <c r="D94" s="9" t="s">
        <v>731</v>
      </c>
    </row>
    <row r="96" spans="2:8" x14ac:dyDescent="0.15">
      <c r="B96" s="14" t="s">
        <v>736</v>
      </c>
    </row>
    <row r="97" spans="3:5" x14ac:dyDescent="0.15">
      <c r="C97" s="13" t="s">
        <v>758</v>
      </c>
    </row>
    <row r="98" spans="3:5" x14ac:dyDescent="0.15">
      <c r="C98" s="13" t="s">
        <v>759</v>
      </c>
    </row>
    <row r="99" spans="3:5" x14ac:dyDescent="0.15">
      <c r="C99" s="13" t="s">
        <v>760</v>
      </c>
    </row>
    <row r="100" spans="3:5" x14ac:dyDescent="0.15">
      <c r="C100" s="13" t="s">
        <v>761</v>
      </c>
    </row>
    <row r="101" spans="3:5" x14ac:dyDescent="0.15">
      <c r="C101" s="13" t="s">
        <v>762</v>
      </c>
    </row>
    <row r="102" spans="3:5" x14ac:dyDescent="0.15">
      <c r="D102" s="9" t="s">
        <v>763</v>
      </c>
      <c r="E102" s="9" t="s">
        <v>737</v>
      </c>
    </row>
    <row r="103" spans="3:5" x14ac:dyDescent="0.15">
      <c r="D103" s="9" t="s">
        <v>764</v>
      </c>
      <c r="E103" s="9" t="s">
        <v>738</v>
      </c>
    </row>
    <row r="104" spans="3:5" x14ac:dyDescent="0.15">
      <c r="D104" s="9" t="s">
        <v>765</v>
      </c>
      <c r="E104" s="9" t="s">
        <v>739</v>
      </c>
    </row>
    <row r="105" spans="3:5" x14ac:dyDescent="0.15">
      <c r="D105" s="9" t="s">
        <v>766</v>
      </c>
      <c r="E105" s="9" t="s">
        <v>740</v>
      </c>
    </row>
    <row r="106" spans="3:5" x14ac:dyDescent="0.15">
      <c r="D106" s="9" t="s">
        <v>767</v>
      </c>
      <c r="E106" s="9" t="s">
        <v>741</v>
      </c>
    </row>
    <row r="107" spans="3:5" x14ac:dyDescent="0.15">
      <c r="C107" s="19" t="s">
        <v>768</v>
      </c>
    </row>
    <row r="108" spans="3:5" x14ac:dyDescent="0.15">
      <c r="C108" s="19" t="s">
        <v>769</v>
      </c>
    </row>
    <row r="109" spans="3:5" x14ac:dyDescent="0.15">
      <c r="C109" s="19" t="s">
        <v>770</v>
      </c>
    </row>
    <row r="110" spans="3:5" x14ac:dyDescent="0.15">
      <c r="C110" s="19" t="s">
        <v>771</v>
      </c>
    </row>
    <row r="112" spans="3:5" x14ac:dyDescent="0.15">
      <c r="C112" s="13" t="s">
        <v>772</v>
      </c>
    </row>
    <row r="113" spans="2:9" x14ac:dyDescent="0.15">
      <c r="C113" s="13" t="s">
        <v>788</v>
      </c>
    </row>
    <row r="116" spans="2:9" x14ac:dyDescent="0.15">
      <c r="B116" s="14" t="s">
        <v>0</v>
      </c>
      <c r="D116" s="10" t="s">
        <v>636</v>
      </c>
      <c r="E116" s="10" t="s">
        <v>638</v>
      </c>
      <c r="F116" s="10" t="s">
        <v>639</v>
      </c>
      <c r="G116" s="10" t="s">
        <v>640</v>
      </c>
      <c r="H116" s="10" t="s">
        <v>641</v>
      </c>
      <c r="I116" s="10" t="s">
        <v>642</v>
      </c>
    </row>
    <row r="117" spans="2:9" x14ac:dyDescent="0.15">
      <c r="C117" s="9" t="s">
        <v>773</v>
      </c>
      <c r="D117" s="9">
        <v>100</v>
      </c>
      <c r="E117" s="9">
        <v>150</v>
      </c>
      <c r="F117" s="9">
        <v>225</v>
      </c>
      <c r="G117" s="9">
        <v>330</v>
      </c>
    </row>
    <row r="118" spans="2:9" x14ac:dyDescent="0.15">
      <c r="C118" s="9" t="s">
        <v>774</v>
      </c>
      <c r="D118" s="9">
        <v>175</v>
      </c>
      <c r="E118" s="9">
        <v>300</v>
      </c>
      <c r="F118" s="9">
        <v>475</v>
      </c>
      <c r="G118" s="9">
        <v>680</v>
      </c>
    </row>
    <row r="119" spans="2:9" x14ac:dyDescent="0.15">
      <c r="C119" s="9" t="s">
        <v>775</v>
      </c>
      <c r="D119" s="9">
        <v>250</v>
      </c>
      <c r="E119" s="9">
        <v>450</v>
      </c>
      <c r="F119" s="9">
        <v>1075</v>
      </c>
      <c r="G119" s="9">
        <v>1030</v>
      </c>
    </row>
    <row r="120" spans="2:9" x14ac:dyDescent="0.15">
      <c r="C120" s="9" t="s">
        <v>776</v>
      </c>
      <c r="D120" s="9">
        <v>400</v>
      </c>
      <c r="E120" s="9">
        <v>700</v>
      </c>
      <c r="F120" s="9">
        <v>1425</v>
      </c>
      <c r="G120" s="9">
        <v>1480</v>
      </c>
    </row>
    <row r="121" spans="2:9" x14ac:dyDescent="0.15">
      <c r="C121" s="9" t="s">
        <v>777</v>
      </c>
      <c r="D121" s="9">
        <v>550</v>
      </c>
      <c r="E121" s="9">
        <v>950</v>
      </c>
      <c r="F121" s="9">
        <v>1875</v>
      </c>
      <c r="G121" s="9">
        <v>1930</v>
      </c>
    </row>
    <row r="122" spans="2:9" x14ac:dyDescent="0.15">
      <c r="C122" s="9" t="s">
        <v>778</v>
      </c>
      <c r="D122" s="9">
        <v>775</v>
      </c>
      <c r="E122" s="9">
        <v>1275</v>
      </c>
      <c r="F122" s="9">
        <v>2325</v>
      </c>
      <c r="G122" s="9">
        <v>2455</v>
      </c>
    </row>
    <row r="123" spans="2:9" x14ac:dyDescent="0.15">
      <c r="C123" s="9" t="s">
        <v>779</v>
      </c>
      <c r="D123" s="9">
        <v>1000</v>
      </c>
      <c r="E123" s="9">
        <v>1600</v>
      </c>
      <c r="G123" s="9">
        <v>2980</v>
      </c>
    </row>
    <row r="124" spans="2:9" x14ac:dyDescent="0.15">
      <c r="C124" s="9" t="s">
        <v>780</v>
      </c>
      <c r="D124" s="9">
        <v>1300</v>
      </c>
      <c r="G124" s="9">
        <v>3680</v>
      </c>
    </row>
    <row r="125" spans="2:9" x14ac:dyDescent="0.15">
      <c r="C125" s="9" t="s">
        <v>781</v>
      </c>
      <c r="D125" s="9">
        <v>1600</v>
      </c>
      <c r="G125" s="9">
        <v>4380</v>
      </c>
    </row>
    <row r="126" spans="2:9" x14ac:dyDescent="0.15">
      <c r="C126" s="9" t="s">
        <v>782</v>
      </c>
      <c r="D126" s="9">
        <v>2000</v>
      </c>
      <c r="G126" s="9">
        <v>5205</v>
      </c>
    </row>
    <row r="127" spans="2:9" x14ac:dyDescent="0.15">
      <c r="C127" s="9" t="s">
        <v>783</v>
      </c>
      <c r="D127" s="9">
        <v>2400</v>
      </c>
    </row>
    <row r="128" spans="2:9" x14ac:dyDescent="0.15">
      <c r="C128" s="9" t="s">
        <v>784</v>
      </c>
    </row>
    <row r="129" spans="2:8" x14ac:dyDescent="0.15">
      <c r="C129" s="9" t="s">
        <v>785</v>
      </c>
    </row>
    <row r="130" spans="2:8" x14ac:dyDescent="0.15">
      <c r="C130" s="9" t="s">
        <v>786</v>
      </c>
    </row>
    <row r="131" spans="2:8" x14ac:dyDescent="0.15">
      <c r="C131" s="9" t="s">
        <v>787</v>
      </c>
    </row>
    <row r="133" spans="2:8" ht="16.5" customHeight="1" x14ac:dyDescent="0.15">
      <c r="B133" s="14" t="s">
        <v>655</v>
      </c>
    </row>
    <row r="134" spans="2:8" x14ac:dyDescent="0.15">
      <c r="C134" s="9" t="s">
        <v>671</v>
      </c>
      <c r="D134" s="9" t="s">
        <v>688</v>
      </c>
      <c r="E134" s="9" t="s">
        <v>672</v>
      </c>
      <c r="H134" s="10"/>
    </row>
    <row r="135" spans="2:8" x14ac:dyDescent="0.15">
      <c r="C135" s="9" t="s">
        <v>656</v>
      </c>
      <c r="D135" s="11">
        <v>2</v>
      </c>
      <c r="E135" s="13" t="s">
        <v>673</v>
      </c>
      <c r="H135" s="10"/>
    </row>
    <row r="136" spans="2:8" x14ac:dyDescent="0.15">
      <c r="C136" s="9" t="s">
        <v>657</v>
      </c>
      <c r="D136" s="11">
        <v>4</v>
      </c>
      <c r="E136" s="13" t="s">
        <v>674</v>
      </c>
      <c r="H136" s="10"/>
    </row>
    <row r="137" spans="2:8" x14ac:dyDescent="0.15">
      <c r="C137" s="9" t="s">
        <v>658</v>
      </c>
      <c r="D137" s="11">
        <v>2</v>
      </c>
      <c r="E137" s="13" t="s">
        <v>675</v>
      </c>
      <c r="H137" s="10"/>
    </row>
    <row r="138" spans="2:8" x14ac:dyDescent="0.15">
      <c r="C138" s="9" t="s">
        <v>659</v>
      </c>
      <c r="D138" s="11">
        <v>4</v>
      </c>
      <c r="E138" s="13" t="s">
        <v>676</v>
      </c>
      <c r="H138" s="10"/>
    </row>
    <row r="139" spans="2:8" x14ac:dyDescent="0.15">
      <c r="C139" s="9" t="s">
        <v>660</v>
      </c>
      <c r="D139" s="11">
        <v>4</v>
      </c>
      <c r="E139" s="13" t="s">
        <v>677</v>
      </c>
      <c r="H139" s="10"/>
    </row>
    <row r="140" spans="2:8" x14ac:dyDescent="0.15">
      <c r="C140" s="9" t="s">
        <v>661</v>
      </c>
      <c r="D140" s="11">
        <v>2</v>
      </c>
      <c r="E140" s="13" t="s">
        <v>678</v>
      </c>
      <c r="H140" s="10"/>
    </row>
    <row r="141" spans="2:8" x14ac:dyDescent="0.15">
      <c r="C141" s="9" t="s">
        <v>662</v>
      </c>
      <c r="D141" s="11">
        <v>2</v>
      </c>
      <c r="E141" s="13" t="s">
        <v>679</v>
      </c>
      <c r="H141" s="10"/>
    </row>
    <row r="142" spans="2:8" x14ac:dyDescent="0.15">
      <c r="C142" s="9" t="s">
        <v>663</v>
      </c>
      <c r="D142" s="11">
        <v>2</v>
      </c>
      <c r="E142" s="13" t="s">
        <v>680</v>
      </c>
      <c r="H142" s="10"/>
    </row>
    <row r="143" spans="2:8" ht="16.5" customHeight="1" x14ac:dyDescent="0.15">
      <c r="C143" s="9" t="s">
        <v>664</v>
      </c>
      <c r="D143" s="11">
        <v>4</v>
      </c>
      <c r="E143" s="13" t="s">
        <v>681</v>
      </c>
      <c r="H143" s="10"/>
    </row>
    <row r="144" spans="2:8" x14ac:dyDescent="0.15">
      <c r="C144" s="9" t="s">
        <v>665</v>
      </c>
      <c r="D144" s="11">
        <v>4</v>
      </c>
      <c r="E144" s="13" t="s">
        <v>682</v>
      </c>
      <c r="H144" s="10"/>
    </row>
    <row r="145" spans="2:9" x14ac:dyDescent="0.15">
      <c r="C145" s="9" t="s">
        <v>666</v>
      </c>
      <c r="D145" s="11">
        <v>4</v>
      </c>
      <c r="E145" s="13" t="s">
        <v>683</v>
      </c>
      <c r="H145" s="10"/>
    </row>
    <row r="146" spans="2:9" x14ac:dyDescent="0.15">
      <c r="C146" s="9" t="s">
        <v>667</v>
      </c>
      <c r="D146" s="11">
        <v>2</v>
      </c>
      <c r="E146" s="13" t="s">
        <v>684</v>
      </c>
      <c r="H146" s="10"/>
    </row>
    <row r="147" spans="2:9" x14ac:dyDescent="0.15">
      <c r="C147" s="9" t="s">
        <v>668</v>
      </c>
      <c r="D147" s="11">
        <v>2</v>
      </c>
      <c r="E147" s="13" t="s">
        <v>685</v>
      </c>
      <c r="H147" s="10"/>
    </row>
    <row r="148" spans="2:9" x14ac:dyDescent="0.15">
      <c r="C148" s="9" t="s">
        <v>669</v>
      </c>
      <c r="D148" s="11">
        <v>2</v>
      </c>
      <c r="E148" s="13" t="s">
        <v>686</v>
      </c>
      <c r="H148" s="10"/>
    </row>
    <row r="149" spans="2:9" x14ac:dyDescent="0.15">
      <c r="C149" s="9" t="s">
        <v>670</v>
      </c>
      <c r="D149" s="11">
        <v>2</v>
      </c>
      <c r="E149" s="13" t="s">
        <v>687</v>
      </c>
      <c r="G149" s="10"/>
      <c r="H149" s="10"/>
    </row>
    <row r="151" spans="2:9" ht="16.5" customHeight="1" x14ac:dyDescent="0.15">
      <c r="B151" s="14" t="s">
        <v>706</v>
      </c>
    </row>
    <row r="152" spans="2:9" x14ac:dyDescent="0.15">
      <c r="C152" s="9" t="s">
        <v>707</v>
      </c>
      <c r="D152" s="10" t="s">
        <v>636</v>
      </c>
      <c r="E152" s="10" t="s">
        <v>638</v>
      </c>
      <c r="F152" s="10" t="s">
        <v>639</v>
      </c>
      <c r="G152" s="10" t="s">
        <v>640</v>
      </c>
      <c r="H152" s="10" t="s">
        <v>641</v>
      </c>
      <c r="I152" s="10" t="s">
        <v>642</v>
      </c>
    </row>
    <row r="153" spans="2:9" x14ac:dyDescent="0.15">
      <c r="C153" s="9" t="s">
        <v>708</v>
      </c>
      <c r="D153" s="9" t="s">
        <v>713</v>
      </c>
      <c r="E153" s="9" t="s">
        <v>713</v>
      </c>
      <c r="F153" s="15" t="s">
        <v>715</v>
      </c>
      <c r="G153" s="9" t="s">
        <v>714</v>
      </c>
      <c r="H153" s="9" t="s">
        <v>714</v>
      </c>
      <c r="I153" s="9" t="s">
        <v>714</v>
      </c>
    </row>
    <row r="154" spans="2:9" x14ac:dyDescent="0.15">
      <c r="C154" s="9" t="s">
        <v>709</v>
      </c>
      <c r="D154" s="9" t="s">
        <v>713</v>
      </c>
      <c r="E154" s="9" t="s">
        <v>713</v>
      </c>
      <c r="F154" s="9" t="s">
        <v>713</v>
      </c>
      <c r="G154" s="16" t="s">
        <v>713</v>
      </c>
      <c r="H154" s="9" t="s">
        <v>714</v>
      </c>
      <c r="I154" s="9" t="s">
        <v>714</v>
      </c>
    </row>
    <row r="155" spans="2:9" x14ac:dyDescent="0.15">
      <c r="C155" s="9" t="s">
        <v>710</v>
      </c>
      <c r="D155" s="9" t="s">
        <v>714</v>
      </c>
      <c r="E155" s="9" t="s">
        <v>714</v>
      </c>
      <c r="F155" s="9" t="s">
        <v>713</v>
      </c>
      <c r="G155" s="9" t="s">
        <v>713</v>
      </c>
      <c r="H155" s="16" t="s">
        <v>713</v>
      </c>
      <c r="I155" s="9" t="s">
        <v>714</v>
      </c>
    </row>
    <row r="156" spans="2:9" x14ac:dyDescent="0.15">
      <c r="C156" s="9" t="s">
        <v>711</v>
      </c>
      <c r="D156" s="9" t="s">
        <v>713</v>
      </c>
      <c r="E156" s="9" t="s">
        <v>713</v>
      </c>
      <c r="F156" s="9" t="s">
        <v>713</v>
      </c>
      <c r="G156" s="9" t="s">
        <v>713</v>
      </c>
      <c r="H156" s="9" t="s">
        <v>713</v>
      </c>
      <c r="I156" s="16" t="s">
        <v>713</v>
      </c>
    </row>
    <row r="157" spans="2:9" x14ac:dyDescent="0.15">
      <c r="C157" s="9" t="s">
        <v>712</v>
      </c>
      <c r="D157" s="9" t="s">
        <v>713</v>
      </c>
      <c r="E157" s="9" t="s">
        <v>713</v>
      </c>
      <c r="F157" s="9" t="s">
        <v>713</v>
      </c>
      <c r="G157" s="9" t="s">
        <v>713</v>
      </c>
      <c r="H157" s="9" t="s">
        <v>713</v>
      </c>
      <c r="I157" s="16" t="s">
        <v>713</v>
      </c>
    </row>
    <row r="162" ht="16.5" customHeight="1" x14ac:dyDescent="0.15"/>
  </sheetData>
  <mergeCells count="2">
    <mergeCell ref="C47:D48"/>
    <mergeCell ref="C62:D63"/>
  </mergeCells>
  <phoneticPr fontId="1" type="noConversion"/>
  <hyperlinks>
    <hyperlink ref="D28" location="追加属性" display="追加符石文字与效果对应表"/>
    <hyperlink ref="D39" location="附加属性" display="附加属性对应表"/>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workbookViewId="0">
      <pane ySplit="1" topLeftCell="A2" activePane="bottomLeft" state="frozen"/>
      <selection pane="bottomLeft" activeCell="J17" sqref="J17"/>
    </sheetView>
  </sheetViews>
  <sheetFormatPr defaultRowHeight="16.5" x14ac:dyDescent="0.15"/>
  <cols>
    <col min="1" max="1" width="9" style="2"/>
    <col min="2" max="2" width="17.875" style="2" bestFit="1" customWidth="1"/>
    <col min="3" max="3" width="43.25" style="2" bestFit="1" customWidth="1"/>
    <col min="4" max="8" width="9" style="2"/>
    <col min="9" max="9" width="11.25" style="2" bestFit="1" customWidth="1"/>
    <col min="10" max="16384" width="9" style="2"/>
  </cols>
  <sheetData>
    <row r="1" spans="1:9" s="6" customFormat="1" ht="15" x14ac:dyDescent="0.15">
      <c r="A1" s="6" t="s">
        <v>428</v>
      </c>
      <c r="B1" s="6" t="s">
        <v>426</v>
      </c>
      <c r="C1" s="6" t="s">
        <v>427</v>
      </c>
      <c r="D1" s="6" t="s">
        <v>258</v>
      </c>
      <c r="E1" s="6" t="s">
        <v>431</v>
      </c>
      <c r="F1" s="6" t="s">
        <v>432</v>
      </c>
      <c r="G1" s="6" t="s">
        <v>452</v>
      </c>
      <c r="H1" s="6" t="s">
        <v>453</v>
      </c>
      <c r="I1" s="6" t="s">
        <v>480</v>
      </c>
    </row>
    <row r="2" spans="1:9" x14ac:dyDescent="0.15">
      <c r="A2" s="2" t="s">
        <v>429</v>
      </c>
      <c r="B2" s="2" t="s">
        <v>430</v>
      </c>
      <c r="C2" s="2" t="s">
        <v>434</v>
      </c>
      <c r="D2" s="2">
        <v>3</v>
      </c>
      <c r="F2" s="2">
        <v>50</v>
      </c>
    </row>
    <row r="3" spans="1:9" x14ac:dyDescent="0.15">
      <c r="B3" s="2" t="s">
        <v>433</v>
      </c>
      <c r="C3" s="2" t="s">
        <v>435</v>
      </c>
      <c r="E3" s="2">
        <v>300</v>
      </c>
      <c r="F3" s="2">
        <v>50</v>
      </c>
    </row>
    <row r="4" spans="1:9" x14ac:dyDescent="0.15">
      <c r="B4" s="2" t="s">
        <v>436</v>
      </c>
      <c r="C4" s="2" t="s">
        <v>437</v>
      </c>
      <c r="E4" s="2">
        <v>500</v>
      </c>
      <c r="F4" s="2">
        <v>50</v>
      </c>
    </row>
    <row r="5" spans="1:9" x14ac:dyDescent="0.15">
      <c r="B5" s="2" t="s">
        <v>458</v>
      </c>
      <c r="C5" s="2" t="s">
        <v>459</v>
      </c>
      <c r="E5" s="2">
        <v>500</v>
      </c>
      <c r="F5" s="2">
        <v>50</v>
      </c>
    </row>
    <row r="6" spans="1:9" x14ac:dyDescent="0.15">
      <c r="B6" s="2" t="s">
        <v>438</v>
      </c>
      <c r="C6" s="2" t="s">
        <v>439</v>
      </c>
      <c r="E6" s="2">
        <v>750</v>
      </c>
      <c r="F6" s="2">
        <v>100</v>
      </c>
    </row>
    <row r="7" spans="1:9" x14ac:dyDescent="0.15">
      <c r="B7" s="2" t="s">
        <v>440</v>
      </c>
      <c r="C7" s="2" t="s">
        <v>441</v>
      </c>
      <c r="E7" s="2">
        <v>750</v>
      </c>
      <c r="F7" s="2">
        <v>100</v>
      </c>
    </row>
    <row r="8" spans="1:9" x14ac:dyDescent="0.15">
      <c r="B8" s="2" t="s">
        <v>442</v>
      </c>
      <c r="C8" s="2" t="s">
        <v>445</v>
      </c>
      <c r="E8" s="2">
        <v>750</v>
      </c>
      <c r="F8" s="2">
        <v>100</v>
      </c>
    </row>
    <row r="9" spans="1:9" x14ac:dyDescent="0.15">
      <c r="B9" s="2" t="s">
        <v>443</v>
      </c>
      <c r="C9" s="2" t="s">
        <v>789</v>
      </c>
      <c r="E9" s="2">
        <v>750</v>
      </c>
      <c r="F9" s="2">
        <v>100</v>
      </c>
    </row>
    <row r="10" spans="1:9" x14ac:dyDescent="0.15">
      <c r="B10" s="8" t="s">
        <v>444</v>
      </c>
      <c r="C10" s="2" t="s">
        <v>446</v>
      </c>
      <c r="E10" s="2">
        <v>750</v>
      </c>
      <c r="F10" s="2">
        <v>100</v>
      </c>
    </row>
    <row r="11" spans="1:9" x14ac:dyDescent="0.15">
      <c r="B11" s="20" t="s">
        <v>863</v>
      </c>
      <c r="C11" s="2" t="s">
        <v>447</v>
      </c>
      <c r="E11" s="2">
        <v>750</v>
      </c>
      <c r="F11" s="2">
        <v>100</v>
      </c>
    </row>
    <row r="12" spans="1:9" x14ac:dyDescent="0.15">
      <c r="B12" s="8" t="s">
        <v>449</v>
      </c>
      <c r="C12" s="2" t="s">
        <v>448</v>
      </c>
      <c r="E12" s="2">
        <v>750</v>
      </c>
      <c r="F12" s="2">
        <v>100</v>
      </c>
    </row>
    <row r="13" spans="1:9" x14ac:dyDescent="0.15">
      <c r="B13" s="2" t="s">
        <v>450</v>
      </c>
      <c r="C13" s="2" t="s">
        <v>451</v>
      </c>
      <c r="F13" s="2">
        <v>50</v>
      </c>
      <c r="G13" s="2">
        <v>3</v>
      </c>
    </row>
    <row r="14" spans="1:9" x14ac:dyDescent="0.15">
      <c r="B14" s="2" t="s">
        <v>454</v>
      </c>
      <c r="C14" s="2" t="s">
        <v>455</v>
      </c>
      <c r="E14" s="2">
        <v>300</v>
      </c>
      <c r="F14" s="2">
        <v>50</v>
      </c>
    </row>
    <row r="15" spans="1:9" x14ac:dyDescent="0.15">
      <c r="B15" s="2" t="s">
        <v>456</v>
      </c>
      <c r="C15" s="2" t="s">
        <v>457</v>
      </c>
      <c r="F15" s="2">
        <v>50</v>
      </c>
      <c r="H15" s="2">
        <v>10</v>
      </c>
    </row>
    <row r="16" spans="1:9" x14ac:dyDescent="0.15">
      <c r="B16" s="2" t="s">
        <v>460</v>
      </c>
      <c r="C16" s="2" t="s">
        <v>461</v>
      </c>
      <c r="D16" s="2">
        <v>7</v>
      </c>
      <c r="F16" s="2">
        <v>200</v>
      </c>
    </row>
    <row r="17" spans="1:9" s="7" customFormat="1" x14ac:dyDescent="0.15"/>
    <row r="18" spans="1:9" x14ac:dyDescent="0.15">
      <c r="A18" s="2" t="s">
        <v>532</v>
      </c>
      <c r="B18" s="2" t="s">
        <v>462</v>
      </c>
      <c r="C18" s="2" t="s">
        <v>463</v>
      </c>
      <c r="E18" s="2">
        <v>1000</v>
      </c>
      <c r="F18" s="2">
        <v>50</v>
      </c>
    </row>
    <row r="19" spans="1:9" x14ac:dyDescent="0.15">
      <c r="B19" s="2" t="s">
        <v>464</v>
      </c>
      <c r="C19" s="2" t="s">
        <v>465</v>
      </c>
      <c r="E19" s="2">
        <v>500</v>
      </c>
      <c r="F19" s="2">
        <v>50</v>
      </c>
    </row>
    <row r="20" spans="1:9" x14ac:dyDescent="0.15">
      <c r="B20" s="2" t="s">
        <v>466</v>
      </c>
      <c r="C20" s="2" t="s">
        <v>467</v>
      </c>
      <c r="E20" s="2">
        <v>500</v>
      </c>
      <c r="F20" s="2">
        <v>50</v>
      </c>
    </row>
    <row r="21" spans="1:9" x14ac:dyDescent="0.15">
      <c r="B21" s="2" t="s">
        <v>468</v>
      </c>
      <c r="C21" s="2" t="s">
        <v>469</v>
      </c>
      <c r="E21" s="2">
        <v>500</v>
      </c>
      <c r="F21" s="2">
        <v>100</v>
      </c>
    </row>
    <row r="22" spans="1:9" x14ac:dyDescent="0.15">
      <c r="B22" s="2" t="s">
        <v>470</v>
      </c>
      <c r="C22" s="2" t="s">
        <v>471</v>
      </c>
      <c r="E22" s="2">
        <v>1000</v>
      </c>
      <c r="F22" s="2">
        <v>50</v>
      </c>
    </row>
    <row r="23" spans="1:9" x14ac:dyDescent="0.15">
      <c r="B23" s="2" t="s">
        <v>483</v>
      </c>
      <c r="C23" s="2" t="s">
        <v>484</v>
      </c>
      <c r="E23" s="2">
        <v>1000</v>
      </c>
      <c r="F23" s="2">
        <v>150</v>
      </c>
    </row>
    <row r="24" spans="1:9" x14ac:dyDescent="0.15">
      <c r="B24" s="2" t="s">
        <v>472</v>
      </c>
      <c r="C24" s="2" t="s">
        <v>473</v>
      </c>
      <c r="E24" s="2">
        <v>1000</v>
      </c>
      <c r="F24" s="2">
        <v>100</v>
      </c>
    </row>
    <row r="25" spans="1:9" x14ac:dyDescent="0.15">
      <c r="B25" s="2" t="s">
        <v>474</v>
      </c>
      <c r="C25" s="2" t="s">
        <v>475</v>
      </c>
      <c r="E25" s="2">
        <v>500</v>
      </c>
      <c r="F25" s="2">
        <v>100</v>
      </c>
    </row>
    <row r="26" spans="1:9" x14ac:dyDescent="0.15">
      <c r="B26" s="2" t="s">
        <v>476</v>
      </c>
      <c r="C26" s="2" t="s">
        <v>477</v>
      </c>
      <c r="E26" s="2">
        <v>500</v>
      </c>
      <c r="F26" s="2">
        <v>50</v>
      </c>
    </row>
    <row r="27" spans="1:9" x14ac:dyDescent="0.15">
      <c r="B27" s="2" t="s">
        <v>478</v>
      </c>
      <c r="C27" s="2" t="s">
        <v>479</v>
      </c>
      <c r="F27" s="2">
        <v>50</v>
      </c>
      <c r="I27" s="2">
        <v>1</v>
      </c>
    </row>
    <row r="28" spans="1:9" x14ac:dyDescent="0.15">
      <c r="B28" s="2" t="s">
        <v>481</v>
      </c>
      <c r="C28" s="2" t="s">
        <v>482</v>
      </c>
      <c r="E28" s="2">
        <v>1000</v>
      </c>
      <c r="F28" s="2">
        <v>100</v>
      </c>
    </row>
    <row r="29" spans="1:9" x14ac:dyDescent="0.15">
      <c r="B29" s="2" t="s">
        <v>485</v>
      </c>
      <c r="C29" s="2" t="s">
        <v>486</v>
      </c>
      <c r="E29" s="2">
        <v>2000</v>
      </c>
      <c r="F29" s="2">
        <v>100</v>
      </c>
    </row>
    <row r="30" spans="1:9" x14ac:dyDescent="0.15">
      <c r="B30" s="2" t="s">
        <v>487</v>
      </c>
      <c r="C30" s="2" t="s">
        <v>488</v>
      </c>
      <c r="E30" s="2">
        <v>1000</v>
      </c>
      <c r="F30" s="2">
        <v>100</v>
      </c>
    </row>
    <row r="31" spans="1:9" x14ac:dyDescent="0.15">
      <c r="B31" s="2" t="s">
        <v>529</v>
      </c>
      <c r="C31" s="2" t="s">
        <v>489</v>
      </c>
      <c r="E31" s="2">
        <v>1500</v>
      </c>
      <c r="F31" s="2">
        <v>150</v>
      </c>
    </row>
    <row r="32" spans="1:9" x14ac:dyDescent="0.15">
      <c r="B32" s="2" t="s">
        <v>490</v>
      </c>
      <c r="C32" s="2" t="s">
        <v>491</v>
      </c>
      <c r="E32" s="2">
        <v>3000</v>
      </c>
      <c r="F32" s="2">
        <v>150</v>
      </c>
    </row>
    <row r="33" spans="2:9" x14ac:dyDescent="0.15">
      <c r="B33" s="2" t="s">
        <v>492</v>
      </c>
      <c r="C33" s="2" t="s">
        <v>493</v>
      </c>
      <c r="D33" s="2">
        <v>5</v>
      </c>
      <c r="F33" s="2">
        <v>150</v>
      </c>
    </row>
    <row r="34" spans="2:9" x14ac:dyDescent="0.15">
      <c r="B34" s="2" t="s">
        <v>494</v>
      </c>
      <c r="C34" s="2" t="s">
        <v>495</v>
      </c>
      <c r="E34" s="2">
        <v>1000</v>
      </c>
      <c r="F34" s="2">
        <v>200</v>
      </c>
    </row>
    <row r="35" spans="2:9" x14ac:dyDescent="0.15">
      <c r="B35" s="2" t="s">
        <v>496</v>
      </c>
      <c r="C35" s="2" t="s">
        <v>497</v>
      </c>
      <c r="E35" s="2">
        <v>1000</v>
      </c>
      <c r="F35" s="2">
        <v>200</v>
      </c>
    </row>
    <row r="36" spans="2:9" x14ac:dyDescent="0.15">
      <c r="B36" s="2" t="s">
        <v>498</v>
      </c>
      <c r="C36" s="2" t="s">
        <v>499</v>
      </c>
      <c r="E36" s="2">
        <v>1000</v>
      </c>
      <c r="F36" s="2">
        <v>50</v>
      </c>
    </row>
    <row r="37" spans="2:9" x14ac:dyDescent="0.15">
      <c r="B37" s="2" t="s">
        <v>500</v>
      </c>
      <c r="C37" s="2" t="s">
        <v>501</v>
      </c>
      <c r="F37" s="2">
        <v>100</v>
      </c>
      <c r="I37" s="2">
        <v>1</v>
      </c>
    </row>
    <row r="38" spans="2:9" x14ac:dyDescent="0.15">
      <c r="B38" s="2" t="s">
        <v>502</v>
      </c>
      <c r="C38" s="2" t="s">
        <v>503</v>
      </c>
      <c r="E38" s="2">
        <v>2000</v>
      </c>
      <c r="F38" s="2">
        <v>250</v>
      </c>
    </row>
    <row r="39" spans="2:9" x14ac:dyDescent="0.15">
      <c r="B39" s="2" t="s">
        <v>504</v>
      </c>
      <c r="C39" s="2" t="s">
        <v>505</v>
      </c>
      <c r="D39" s="2">
        <v>5</v>
      </c>
      <c r="F39" s="2">
        <v>250</v>
      </c>
    </row>
    <row r="40" spans="2:9" x14ac:dyDescent="0.15">
      <c r="B40" s="2" t="s">
        <v>506</v>
      </c>
      <c r="C40" s="2" t="s">
        <v>508</v>
      </c>
      <c r="E40" s="2">
        <v>1000</v>
      </c>
      <c r="F40" s="2">
        <v>400</v>
      </c>
    </row>
    <row r="41" spans="2:9" x14ac:dyDescent="0.15">
      <c r="B41" s="2" t="s">
        <v>507</v>
      </c>
      <c r="C41" s="2" t="s">
        <v>509</v>
      </c>
      <c r="E41" s="2">
        <v>1000</v>
      </c>
      <c r="F41" s="2">
        <v>500</v>
      </c>
    </row>
    <row r="42" spans="2:9" x14ac:dyDescent="0.15">
      <c r="B42" s="2" t="s">
        <v>510</v>
      </c>
      <c r="C42" s="2" t="s">
        <v>511</v>
      </c>
      <c r="E42" s="2">
        <v>1000</v>
      </c>
      <c r="F42" s="2">
        <v>500</v>
      </c>
    </row>
    <row r="43" spans="2:9" x14ac:dyDescent="0.15">
      <c r="B43" s="2" t="s">
        <v>512</v>
      </c>
      <c r="C43" s="2" t="s">
        <v>513</v>
      </c>
      <c r="E43" s="2">
        <v>1000</v>
      </c>
      <c r="F43" s="2">
        <v>300</v>
      </c>
    </row>
    <row r="44" spans="2:9" x14ac:dyDescent="0.15">
      <c r="B44" s="2" t="s">
        <v>514</v>
      </c>
      <c r="C44" s="2" t="s">
        <v>515</v>
      </c>
      <c r="E44" s="2">
        <v>1000</v>
      </c>
      <c r="F44" s="2">
        <v>300</v>
      </c>
    </row>
    <row r="45" spans="2:9" x14ac:dyDescent="0.15">
      <c r="B45" s="2" t="s">
        <v>516</v>
      </c>
      <c r="C45" s="2" t="s">
        <v>517</v>
      </c>
      <c r="E45" s="2">
        <v>1000</v>
      </c>
      <c r="F45" s="2">
        <v>600</v>
      </c>
    </row>
    <row r="46" spans="2:9" x14ac:dyDescent="0.15">
      <c r="B46" s="2" t="s">
        <v>518</v>
      </c>
      <c r="C46" s="2" t="s">
        <v>519</v>
      </c>
      <c r="E46" s="2">
        <v>1000</v>
      </c>
      <c r="F46" s="2">
        <v>600</v>
      </c>
    </row>
    <row r="47" spans="2:9" x14ac:dyDescent="0.15">
      <c r="B47" s="2" t="s">
        <v>520</v>
      </c>
      <c r="C47" s="2" t="s">
        <v>521</v>
      </c>
      <c r="E47" s="2">
        <v>1000</v>
      </c>
      <c r="F47" s="2">
        <v>700</v>
      </c>
    </row>
    <row r="48" spans="2:9" x14ac:dyDescent="0.15">
      <c r="B48" s="2" t="s">
        <v>522</v>
      </c>
      <c r="C48" s="2" t="s">
        <v>523</v>
      </c>
      <c r="E48" s="2">
        <v>5000</v>
      </c>
      <c r="F48" s="2">
        <v>900</v>
      </c>
    </row>
    <row r="49" spans="2:9" x14ac:dyDescent="0.15">
      <c r="B49" s="2" t="s">
        <v>524</v>
      </c>
      <c r="C49" s="2" t="s">
        <v>525</v>
      </c>
      <c r="E49" s="2">
        <v>5000</v>
      </c>
      <c r="F49" s="2">
        <v>900</v>
      </c>
    </row>
    <row r="50" spans="2:9" x14ac:dyDescent="0.15">
      <c r="B50" s="2" t="s">
        <v>526</v>
      </c>
      <c r="C50" s="2" t="s">
        <v>527</v>
      </c>
      <c r="E50" s="2">
        <v>5000</v>
      </c>
      <c r="F50" s="2">
        <v>900</v>
      </c>
    </row>
    <row r="51" spans="2:9" x14ac:dyDescent="0.15">
      <c r="B51" s="2" t="s">
        <v>528</v>
      </c>
      <c r="C51" s="2" t="s">
        <v>530</v>
      </c>
      <c r="E51" s="2">
        <v>3000</v>
      </c>
      <c r="F51" s="2">
        <v>500</v>
      </c>
    </row>
    <row r="52" spans="2:9" x14ac:dyDescent="0.15">
      <c r="B52" s="2" t="s">
        <v>547</v>
      </c>
      <c r="C52" s="2" t="s">
        <v>548</v>
      </c>
      <c r="E52" s="2">
        <v>2000</v>
      </c>
      <c r="F52" s="2">
        <v>100</v>
      </c>
    </row>
    <row r="53" spans="2:9" x14ac:dyDescent="0.15">
      <c r="B53" s="2" t="s">
        <v>549</v>
      </c>
      <c r="C53" s="2" t="s">
        <v>550</v>
      </c>
      <c r="E53" s="2">
        <v>2000</v>
      </c>
      <c r="F53" s="2">
        <v>200</v>
      </c>
    </row>
    <row r="54" spans="2:9" x14ac:dyDescent="0.15">
      <c r="B54" s="2" t="s">
        <v>551</v>
      </c>
      <c r="C54" s="2" t="s">
        <v>552</v>
      </c>
      <c r="E54" s="2">
        <v>1000</v>
      </c>
      <c r="F54" s="2">
        <v>300</v>
      </c>
    </row>
    <row r="55" spans="2:9" x14ac:dyDescent="0.15">
      <c r="B55" s="2" t="s">
        <v>553</v>
      </c>
      <c r="C55" s="2" t="s">
        <v>554</v>
      </c>
      <c r="D55" s="2">
        <v>10</v>
      </c>
      <c r="F55" s="2">
        <v>50</v>
      </c>
    </row>
    <row r="56" spans="2:9" x14ac:dyDescent="0.15">
      <c r="B56" s="2" t="s">
        <v>574</v>
      </c>
      <c r="C56" s="2" t="s">
        <v>575</v>
      </c>
      <c r="E56" s="2">
        <v>1000</v>
      </c>
      <c r="F56" s="2">
        <v>100</v>
      </c>
    </row>
    <row r="57" spans="2:9" x14ac:dyDescent="0.15">
      <c r="B57" s="2" t="s">
        <v>576</v>
      </c>
      <c r="C57" s="2" t="s">
        <v>577</v>
      </c>
      <c r="E57" s="2">
        <v>1000</v>
      </c>
      <c r="F57" s="2">
        <v>150</v>
      </c>
    </row>
    <row r="58" spans="2:9" x14ac:dyDescent="0.15">
      <c r="B58" s="2" t="s">
        <v>578</v>
      </c>
      <c r="C58" s="2" t="s">
        <v>579</v>
      </c>
      <c r="E58" s="2">
        <v>5000</v>
      </c>
      <c r="F58" s="2">
        <v>900</v>
      </c>
    </row>
    <row r="59" spans="2:9" x14ac:dyDescent="0.15">
      <c r="B59" s="2" t="s">
        <v>602</v>
      </c>
      <c r="C59" s="2" t="s">
        <v>603</v>
      </c>
      <c r="E59" s="2">
        <v>1000</v>
      </c>
      <c r="F59" s="2">
        <v>800</v>
      </c>
    </row>
    <row r="60" spans="2:9" x14ac:dyDescent="0.15">
      <c r="B60" s="2" t="s">
        <v>604</v>
      </c>
      <c r="C60" s="2" t="s">
        <v>605</v>
      </c>
      <c r="F60" s="2">
        <v>100</v>
      </c>
      <c r="I60" s="2">
        <v>1</v>
      </c>
    </row>
    <row r="61" spans="2:9" x14ac:dyDescent="0.15">
      <c r="B61" s="2" t="s">
        <v>606</v>
      </c>
      <c r="C61" s="2" t="s">
        <v>607</v>
      </c>
      <c r="F61" s="2">
        <v>100</v>
      </c>
      <c r="I61" s="2">
        <v>1</v>
      </c>
    </row>
    <row r="62" spans="2:9" x14ac:dyDescent="0.15">
      <c r="B62" s="2" t="s">
        <v>608</v>
      </c>
      <c r="C62" s="2" t="s">
        <v>609</v>
      </c>
      <c r="E62" s="2">
        <v>1500</v>
      </c>
      <c r="F62" s="2">
        <v>150</v>
      </c>
    </row>
    <row r="63" spans="2:9" x14ac:dyDescent="0.15">
      <c r="B63" s="2" t="s">
        <v>610</v>
      </c>
      <c r="C63" s="2" t="s">
        <v>611</v>
      </c>
      <c r="D63" s="2">
        <v>5</v>
      </c>
      <c r="F63" s="2">
        <v>150</v>
      </c>
    </row>
    <row r="64" spans="2:9" x14ac:dyDescent="0.15">
      <c r="B64" s="2" t="s">
        <v>612</v>
      </c>
      <c r="C64" s="2" t="s">
        <v>613</v>
      </c>
      <c r="E64" s="2">
        <v>2000</v>
      </c>
      <c r="F64" s="2">
        <v>300</v>
      </c>
    </row>
    <row r="65" spans="1:13" x14ac:dyDescent="0.15">
      <c r="B65" s="2" t="s">
        <v>616</v>
      </c>
      <c r="C65" s="2" t="s">
        <v>617</v>
      </c>
      <c r="E65" s="2">
        <v>500</v>
      </c>
      <c r="F65" s="2">
        <v>50</v>
      </c>
    </row>
    <row r="66" spans="1:13" x14ac:dyDescent="0.15">
      <c r="B66" s="2" t="s">
        <v>620</v>
      </c>
      <c r="C66" s="2" t="s">
        <v>621</v>
      </c>
      <c r="E66" s="2">
        <v>1500</v>
      </c>
      <c r="F66" s="2">
        <v>500</v>
      </c>
    </row>
    <row r="67" spans="1:13" s="7" customFormat="1" x14ac:dyDescent="0.15"/>
    <row r="68" spans="1:13" x14ac:dyDescent="0.15">
      <c r="A68" s="2" t="s">
        <v>531</v>
      </c>
      <c r="B68" s="2" t="s">
        <v>533</v>
      </c>
      <c r="C68" s="2" t="s">
        <v>534</v>
      </c>
      <c r="E68" s="2">
        <v>2000</v>
      </c>
      <c r="F68" s="2">
        <v>300</v>
      </c>
    </row>
    <row r="69" spans="1:13" x14ac:dyDescent="0.15">
      <c r="B69" s="2" t="s">
        <v>535</v>
      </c>
      <c r="C69" s="2" t="s">
        <v>536</v>
      </c>
      <c r="D69" s="2">
        <v>10</v>
      </c>
      <c r="F69" s="2">
        <v>300</v>
      </c>
    </row>
    <row r="70" spans="1:13" x14ac:dyDescent="0.15">
      <c r="B70" s="2" t="s">
        <v>537</v>
      </c>
      <c r="C70" s="2" t="s">
        <v>538</v>
      </c>
      <c r="E70" s="2">
        <v>1000</v>
      </c>
      <c r="F70" s="2">
        <v>300</v>
      </c>
    </row>
    <row r="71" spans="1:13" x14ac:dyDescent="0.15">
      <c r="B71" s="2" t="s">
        <v>539</v>
      </c>
      <c r="C71" s="2" t="s">
        <v>540</v>
      </c>
      <c r="E71" s="2">
        <v>10000</v>
      </c>
      <c r="F71" s="2">
        <v>800</v>
      </c>
    </row>
    <row r="72" spans="1:13" x14ac:dyDescent="0.15">
      <c r="B72" s="2" t="s">
        <v>541</v>
      </c>
      <c r="C72" s="2" t="s">
        <v>542</v>
      </c>
      <c r="D72" s="2">
        <v>30</v>
      </c>
      <c r="F72" s="2">
        <v>500</v>
      </c>
    </row>
    <row r="73" spans="1:13" x14ac:dyDescent="0.15">
      <c r="B73" s="2" t="s">
        <v>543</v>
      </c>
      <c r="C73" s="2" t="s">
        <v>544</v>
      </c>
      <c r="E73" s="2">
        <v>1500</v>
      </c>
      <c r="F73" s="2">
        <v>200</v>
      </c>
    </row>
    <row r="74" spans="1:13" x14ac:dyDescent="0.15">
      <c r="B74" s="2" t="s">
        <v>545</v>
      </c>
      <c r="C74" s="2" t="s">
        <v>546</v>
      </c>
      <c r="E74" s="2">
        <v>1500</v>
      </c>
      <c r="F74" s="2">
        <v>200</v>
      </c>
    </row>
    <row r="75" spans="1:13" x14ac:dyDescent="0.15">
      <c r="B75" s="2" t="s">
        <v>555</v>
      </c>
      <c r="C75" s="2" t="s">
        <v>556</v>
      </c>
      <c r="D75" s="2">
        <v>5</v>
      </c>
      <c r="F75" s="2">
        <v>250</v>
      </c>
    </row>
    <row r="76" spans="1:13" x14ac:dyDescent="0.15">
      <c r="B76" s="2" t="s">
        <v>557</v>
      </c>
      <c r="C76" s="2" t="s">
        <v>558</v>
      </c>
      <c r="E76" s="2">
        <v>1500</v>
      </c>
      <c r="F76" s="2">
        <v>200</v>
      </c>
      <c r="L76" s="2" t="s">
        <v>618</v>
      </c>
      <c r="M76" s="2" t="s">
        <v>619</v>
      </c>
    </row>
    <row r="77" spans="1:13" x14ac:dyDescent="0.15">
      <c r="B77" s="2" t="s">
        <v>566</v>
      </c>
      <c r="C77" s="2" t="s">
        <v>567</v>
      </c>
      <c r="E77" s="2">
        <v>5000</v>
      </c>
      <c r="F77" s="2">
        <v>500</v>
      </c>
    </row>
    <row r="78" spans="1:13" x14ac:dyDescent="0.15">
      <c r="B78" s="2" t="s">
        <v>568</v>
      </c>
      <c r="C78" s="2" t="s">
        <v>569</v>
      </c>
      <c r="D78" s="2">
        <v>5</v>
      </c>
      <c r="F78" s="2">
        <v>700</v>
      </c>
    </row>
    <row r="79" spans="1:13" x14ac:dyDescent="0.15">
      <c r="B79" s="2" t="s">
        <v>570</v>
      </c>
      <c r="C79" s="2" t="s">
        <v>572</v>
      </c>
      <c r="E79" s="2">
        <v>1500</v>
      </c>
      <c r="F79" s="2">
        <v>300</v>
      </c>
    </row>
    <row r="80" spans="1:13" x14ac:dyDescent="0.15">
      <c r="B80" s="2" t="s">
        <v>571</v>
      </c>
      <c r="C80" s="2" t="s">
        <v>573</v>
      </c>
      <c r="E80" s="2">
        <v>5000</v>
      </c>
      <c r="F80" s="2">
        <v>500</v>
      </c>
    </row>
    <row r="81" spans="2:6" x14ac:dyDescent="0.15">
      <c r="B81" s="2" t="s">
        <v>580</v>
      </c>
      <c r="C81" s="2" t="s">
        <v>581</v>
      </c>
      <c r="E81" s="2">
        <v>5000</v>
      </c>
      <c r="F81" s="2">
        <v>500</v>
      </c>
    </row>
    <row r="82" spans="2:6" x14ac:dyDescent="0.15">
      <c r="B82" s="2" t="s">
        <v>582</v>
      </c>
      <c r="C82" s="2" t="s">
        <v>583</v>
      </c>
      <c r="E82" s="2">
        <v>5000</v>
      </c>
      <c r="F82" s="2">
        <v>500</v>
      </c>
    </row>
    <row r="83" spans="2:6" x14ac:dyDescent="0.15">
      <c r="B83" s="2" t="s">
        <v>584</v>
      </c>
      <c r="C83" s="2" t="s">
        <v>585</v>
      </c>
      <c r="E83" s="2">
        <v>5000</v>
      </c>
      <c r="F83" s="2">
        <v>500</v>
      </c>
    </row>
    <row r="84" spans="2:6" x14ac:dyDescent="0.15">
      <c r="B84" s="2" t="s">
        <v>586</v>
      </c>
      <c r="C84" s="2" t="s">
        <v>587</v>
      </c>
      <c r="E84" s="2">
        <v>1500</v>
      </c>
      <c r="F84" s="2">
        <v>500</v>
      </c>
    </row>
    <row r="85" spans="2:6" x14ac:dyDescent="0.15">
      <c r="B85" s="2" t="s">
        <v>593</v>
      </c>
      <c r="C85" s="2" t="s">
        <v>594</v>
      </c>
      <c r="D85" s="2">
        <v>100</v>
      </c>
      <c r="F85" s="2">
        <v>500</v>
      </c>
    </row>
    <row r="86" spans="2:6" x14ac:dyDescent="0.15">
      <c r="B86" s="2" t="s">
        <v>596</v>
      </c>
      <c r="C86" s="2" t="s">
        <v>597</v>
      </c>
      <c r="D86" s="2">
        <v>5</v>
      </c>
      <c r="F86" s="2">
        <v>800</v>
      </c>
    </row>
    <row r="87" spans="2:6" x14ac:dyDescent="0.15">
      <c r="B87" s="2" t="s">
        <v>614</v>
      </c>
      <c r="C87" s="2" t="s">
        <v>615</v>
      </c>
      <c r="D87" s="2">
        <v>10</v>
      </c>
      <c r="F87" s="2">
        <v>800</v>
      </c>
    </row>
    <row r="88" spans="2:6" x14ac:dyDescent="0.15">
      <c r="B88" s="2" t="s">
        <v>622</v>
      </c>
      <c r="C88" s="2" t="s">
        <v>623</v>
      </c>
      <c r="E88" s="2">
        <v>3000</v>
      </c>
      <c r="F88" s="2">
        <v>600</v>
      </c>
    </row>
    <row r="89" spans="2:6" x14ac:dyDescent="0.15">
      <c r="B89" s="2" t="s">
        <v>624</v>
      </c>
      <c r="C89" s="2" t="s">
        <v>625</v>
      </c>
      <c r="E89" s="2">
        <v>1500</v>
      </c>
      <c r="F89" s="2">
        <v>300</v>
      </c>
    </row>
    <row r="90" spans="2:6" x14ac:dyDescent="0.15">
      <c r="B90" s="2" t="s">
        <v>626</v>
      </c>
      <c r="C90" s="2" t="s">
        <v>627</v>
      </c>
      <c r="E90" s="2">
        <v>5000</v>
      </c>
      <c r="F90" s="2">
        <v>500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1"/>
  <sheetViews>
    <sheetView workbookViewId="0">
      <selection activeCell="G15" sqref="G15"/>
    </sheetView>
  </sheetViews>
  <sheetFormatPr defaultRowHeight="16.5" x14ac:dyDescent="0.15"/>
  <cols>
    <col min="1" max="6" width="9" style="2"/>
    <col min="7" max="7" width="19" style="2" bestFit="1" customWidth="1"/>
    <col min="8" max="16384" width="9" style="2"/>
  </cols>
  <sheetData>
    <row r="1" spans="2:7" x14ac:dyDescent="0.15">
      <c r="D1" s="21" t="s">
        <v>232</v>
      </c>
    </row>
    <row r="2" spans="2:7" x14ac:dyDescent="0.15">
      <c r="B2" s="21" t="s">
        <v>231</v>
      </c>
      <c r="C2" s="21" t="s">
        <v>230</v>
      </c>
      <c r="D2" s="2" t="s">
        <v>793</v>
      </c>
      <c r="E2" s="21" t="s">
        <v>629</v>
      </c>
      <c r="F2" s="21" t="s">
        <v>233</v>
      </c>
      <c r="G2" s="21" t="s">
        <v>234</v>
      </c>
    </row>
    <row r="3" spans="2:7" x14ac:dyDescent="0.15">
      <c r="B3" s="2" t="s">
        <v>235</v>
      </c>
      <c r="C3" s="2">
        <v>1</v>
      </c>
      <c r="F3" s="2">
        <v>1</v>
      </c>
    </row>
    <row r="4" spans="2:7" x14ac:dyDescent="0.15">
      <c r="B4" s="2" t="s">
        <v>384</v>
      </c>
      <c r="C4" s="2">
        <v>1</v>
      </c>
      <c r="D4" s="2">
        <v>1000</v>
      </c>
      <c r="F4" s="2">
        <v>1</v>
      </c>
    </row>
    <row r="5" spans="2:7" x14ac:dyDescent="0.15">
      <c r="B5" s="2" t="s">
        <v>385</v>
      </c>
      <c r="C5" s="2">
        <v>6</v>
      </c>
      <c r="D5" s="2">
        <v>5000</v>
      </c>
      <c r="F5" s="2">
        <v>1</v>
      </c>
    </row>
    <row r="6" spans="2:7" x14ac:dyDescent="0.15">
      <c r="B6" s="2" t="s">
        <v>386</v>
      </c>
      <c r="C6" s="2">
        <v>9</v>
      </c>
      <c r="D6" s="2">
        <v>12000</v>
      </c>
      <c r="F6" s="2">
        <v>1</v>
      </c>
    </row>
    <row r="7" spans="2:7" x14ac:dyDescent="0.15">
      <c r="B7" s="2" t="s">
        <v>387</v>
      </c>
      <c r="C7" s="2">
        <v>12</v>
      </c>
      <c r="D7" s="2">
        <v>24000</v>
      </c>
      <c r="F7" s="2">
        <v>1</v>
      </c>
    </row>
    <row r="8" spans="2:7" x14ac:dyDescent="0.15">
      <c r="B8" s="2" t="s">
        <v>388</v>
      </c>
      <c r="C8" s="2">
        <v>15</v>
      </c>
      <c r="D8" s="2">
        <v>36000</v>
      </c>
      <c r="F8" s="2">
        <v>1</v>
      </c>
    </row>
    <row r="9" spans="2:7" x14ac:dyDescent="0.15">
      <c r="B9" s="2" t="s">
        <v>389</v>
      </c>
    </row>
    <row r="10" spans="2:7" x14ac:dyDescent="0.15">
      <c r="B10" s="2" t="s">
        <v>390</v>
      </c>
    </row>
    <row r="11" spans="2:7" x14ac:dyDescent="0.15">
      <c r="B11" s="2" t="s">
        <v>391</v>
      </c>
    </row>
    <row r="12" spans="2:7" x14ac:dyDescent="0.15">
      <c r="B12" s="2" t="s">
        <v>392</v>
      </c>
    </row>
    <row r="13" spans="2:7" x14ac:dyDescent="0.15">
      <c r="B13" s="2" t="s">
        <v>393</v>
      </c>
    </row>
    <row r="14" spans="2:7" x14ac:dyDescent="0.15">
      <c r="B14" s="2" t="s">
        <v>236</v>
      </c>
      <c r="C14" s="2">
        <v>6</v>
      </c>
      <c r="D14" s="2">
        <v>2000</v>
      </c>
      <c r="F14" s="2">
        <v>1</v>
      </c>
      <c r="G14" s="2" t="s">
        <v>237</v>
      </c>
    </row>
    <row r="15" spans="2:7" x14ac:dyDescent="0.15">
      <c r="B15" s="2" t="s">
        <v>238</v>
      </c>
      <c r="C15" s="2">
        <v>7</v>
      </c>
      <c r="D15" s="2">
        <v>3000</v>
      </c>
      <c r="F15" s="2">
        <v>1</v>
      </c>
    </row>
    <row r="16" spans="2:7" x14ac:dyDescent="0.15">
      <c r="B16" s="2" t="s">
        <v>239</v>
      </c>
      <c r="F16" s="2">
        <v>1</v>
      </c>
      <c r="G16" s="2" t="s">
        <v>794</v>
      </c>
    </row>
    <row r="17" spans="2:7" x14ac:dyDescent="0.15">
      <c r="B17" s="2" t="s">
        <v>240</v>
      </c>
      <c r="C17" s="2">
        <v>12</v>
      </c>
      <c r="F17" s="2">
        <v>1</v>
      </c>
      <c r="G17" s="2" t="s">
        <v>790</v>
      </c>
    </row>
    <row r="18" spans="2:7" x14ac:dyDescent="0.15">
      <c r="B18" s="2" t="s">
        <v>241</v>
      </c>
      <c r="C18" s="2">
        <v>14</v>
      </c>
      <c r="D18" s="2">
        <v>20000</v>
      </c>
      <c r="F18" s="2">
        <v>1</v>
      </c>
      <c r="G18" s="2" t="s">
        <v>791</v>
      </c>
    </row>
    <row r="19" spans="2:7" x14ac:dyDescent="0.15">
      <c r="B19" s="2" t="s">
        <v>242</v>
      </c>
      <c r="C19" s="2">
        <v>16</v>
      </c>
      <c r="D19" s="2">
        <v>50000</v>
      </c>
      <c r="F19" s="2">
        <v>1</v>
      </c>
      <c r="G19" s="2" t="s">
        <v>792</v>
      </c>
    </row>
    <row r="20" spans="2:7" x14ac:dyDescent="0.15">
      <c r="B20" s="2" t="s">
        <v>243</v>
      </c>
      <c r="C20" s="2">
        <v>17</v>
      </c>
      <c r="D20" s="2">
        <v>75000</v>
      </c>
      <c r="F20" s="2">
        <v>1</v>
      </c>
      <c r="G20" s="2" t="s">
        <v>796</v>
      </c>
    </row>
    <row r="21" spans="2:7" x14ac:dyDescent="0.15">
      <c r="B21" s="2" t="s">
        <v>244</v>
      </c>
      <c r="C21" s="2">
        <v>18</v>
      </c>
      <c r="D21" s="2">
        <v>100000</v>
      </c>
      <c r="F21" s="2">
        <v>1</v>
      </c>
      <c r="G21" s="2" t="s">
        <v>797</v>
      </c>
    </row>
    <row r="22" spans="2:7" x14ac:dyDescent="0.15">
      <c r="B22" s="2" t="s">
        <v>245</v>
      </c>
      <c r="C22" s="2">
        <v>1</v>
      </c>
      <c r="E22" s="2">
        <v>300</v>
      </c>
      <c r="F22" s="2">
        <v>1</v>
      </c>
    </row>
    <row r="23" spans="2:7" x14ac:dyDescent="0.15">
      <c r="B23" s="2" t="s">
        <v>246</v>
      </c>
      <c r="C23" s="2">
        <v>1</v>
      </c>
      <c r="E23" s="2">
        <v>400</v>
      </c>
      <c r="F23" s="2">
        <v>1</v>
      </c>
    </row>
    <row r="24" spans="2:7" x14ac:dyDescent="0.15">
      <c r="B24" s="2" t="s">
        <v>247</v>
      </c>
      <c r="C24" s="2">
        <v>1</v>
      </c>
      <c r="E24" s="2">
        <v>500</v>
      </c>
      <c r="F24" s="2">
        <v>1</v>
      </c>
    </row>
    <row r="25" spans="2:7" x14ac:dyDescent="0.15">
      <c r="B25" s="2" t="s">
        <v>248</v>
      </c>
      <c r="C25" s="2">
        <v>20</v>
      </c>
      <c r="D25" s="2">
        <v>120000</v>
      </c>
      <c r="F25" s="2">
        <v>1</v>
      </c>
      <c r="G25" s="2" t="s">
        <v>795</v>
      </c>
    </row>
    <row r="29" spans="2:7" x14ac:dyDescent="0.15">
      <c r="B29" s="2" t="s">
        <v>379</v>
      </c>
      <c r="C29" s="2">
        <v>8</v>
      </c>
      <c r="D29" s="2">
        <v>5000</v>
      </c>
      <c r="F29" s="2">
        <v>1</v>
      </c>
    </row>
    <row r="30" spans="2:7" x14ac:dyDescent="0.15">
      <c r="B30" s="2" t="s">
        <v>380</v>
      </c>
      <c r="C30" s="2">
        <v>8</v>
      </c>
      <c r="D30" s="2">
        <v>10000</v>
      </c>
      <c r="F30" s="2">
        <v>1</v>
      </c>
      <c r="G30" s="2" t="s">
        <v>382</v>
      </c>
    </row>
    <row r="31" spans="2:7" x14ac:dyDescent="0.15">
      <c r="B31" s="2" t="s">
        <v>381</v>
      </c>
      <c r="C31" s="2">
        <v>8</v>
      </c>
      <c r="D31" s="2">
        <v>30000</v>
      </c>
      <c r="F31" s="2">
        <v>1</v>
      </c>
      <c r="G31" s="2" t="s">
        <v>383</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
  <sheetViews>
    <sheetView workbookViewId="0">
      <selection activeCell="I22" sqref="I22"/>
    </sheetView>
  </sheetViews>
  <sheetFormatPr defaultRowHeight="16.5" x14ac:dyDescent="0.15"/>
  <cols>
    <col min="1" max="16384" width="9" style="2"/>
  </cols>
  <sheetData>
    <row r="1" spans="2:8" x14ac:dyDescent="0.15">
      <c r="C1" s="2" t="s">
        <v>635</v>
      </c>
    </row>
    <row r="2" spans="2:8" x14ac:dyDescent="0.15">
      <c r="B2" s="2" t="s">
        <v>634</v>
      </c>
      <c r="C2" s="2" t="s">
        <v>637</v>
      </c>
      <c r="D2" s="2" t="s">
        <v>638</v>
      </c>
      <c r="E2" s="2" t="s">
        <v>639</v>
      </c>
      <c r="F2" s="2" t="s">
        <v>640</v>
      </c>
      <c r="G2" s="2" t="s">
        <v>641</v>
      </c>
      <c r="H2" s="2" t="s">
        <v>642</v>
      </c>
    </row>
    <row r="3" spans="2:8" x14ac:dyDescent="0.15">
      <c r="B3" s="2">
        <v>1</v>
      </c>
      <c r="C3" s="2">
        <v>460</v>
      </c>
      <c r="D3" s="2">
        <v>552</v>
      </c>
      <c r="E3" s="2">
        <v>662</v>
      </c>
      <c r="F3" s="2">
        <v>796</v>
      </c>
    </row>
    <row r="4" spans="2:8" x14ac:dyDescent="0.15">
      <c r="B4" s="2">
        <v>2</v>
      </c>
      <c r="C4" s="2">
        <v>516</v>
      </c>
      <c r="D4" s="2">
        <v>619</v>
      </c>
      <c r="E4" s="2">
        <v>743</v>
      </c>
      <c r="G4" s="2">
        <v>1068</v>
      </c>
    </row>
    <row r="5" spans="2:8" x14ac:dyDescent="0.15">
      <c r="B5" s="2">
        <v>3</v>
      </c>
      <c r="C5" s="2">
        <v>579</v>
      </c>
      <c r="D5" s="2">
        <v>695</v>
      </c>
      <c r="E5" s="2">
        <v>834</v>
      </c>
    </row>
    <row r="6" spans="2:8" x14ac:dyDescent="0.15">
      <c r="B6" s="2">
        <v>4</v>
      </c>
      <c r="C6" s="2">
        <v>671</v>
      </c>
      <c r="D6" s="2">
        <v>779</v>
      </c>
      <c r="E6" s="2">
        <v>936</v>
      </c>
      <c r="F6" s="2">
        <v>1124</v>
      </c>
    </row>
    <row r="7" spans="2:8" x14ac:dyDescent="0.15">
      <c r="B7" s="2">
        <v>5</v>
      </c>
      <c r="C7" s="2">
        <v>728</v>
      </c>
      <c r="D7" s="2">
        <v>875</v>
      </c>
      <c r="E7" s="2">
        <v>1049</v>
      </c>
    </row>
    <row r="8" spans="2:8" x14ac:dyDescent="0.15">
      <c r="B8" s="2">
        <v>6</v>
      </c>
      <c r="C8" s="2">
        <v>818</v>
      </c>
      <c r="D8" s="2">
        <v>981</v>
      </c>
      <c r="E8" s="2">
        <v>1178</v>
      </c>
    </row>
    <row r="9" spans="2:8" x14ac:dyDescent="0.15">
      <c r="B9" s="2">
        <v>7</v>
      </c>
      <c r="C9" s="2">
        <v>918</v>
      </c>
      <c r="D9" s="2">
        <v>1102</v>
      </c>
      <c r="E9" s="2">
        <v>1321</v>
      </c>
    </row>
    <row r="10" spans="2:8" x14ac:dyDescent="0.15">
      <c r="B10" s="2">
        <v>8</v>
      </c>
      <c r="C10" s="2">
        <v>1029</v>
      </c>
      <c r="D10" s="2">
        <v>1235</v>
      </c>
      <c r="E10" s="2">
        <v>1483</v>
      </c>
    </row>
    <row r="11" spans="2:8" x14ac:dyDescent="0.15">
      <c r="B11" s="2">
        <v>9</v>
      </c>
      <c r="C11" s="2">
        <v>1155</v>
      </c>
      <c r="D11" s="2">
        <v>1386</v>
      </c>
      <c r="E11" s="2">
        <v>1663</v>
      </c>
    </row>
    <row r="12" spans="2:8" x14ac:dyDescent="0.15">
      <c r="B12" s="2">
        <v>10</v>
      </c>
      <c r="C12" s="2">
        <v>1296</v>
      </c>
      <c r="D12" s="2">
        <v>1555</v>
      </c>
      <c r="E12" s="2">
        <v>1866</v>
      </c>
      <c r="F12" s="2">
        <v>2243</v>
      </c>
    </row>
    <row r="13" spans="2:8" x14ac:dyDescent="0.15">
      <c r="B13" s="2">
        <v>11</v>
      </c>
      <c r="C13" s="2">
        <v>1455</v>
      </c>
      <c r="D13" s="2">
        <v>1745</v>
      </c>
      <c r="E13" s="2">
        <v>2094</v>
      </c>
    </row>
    <row r="14" spans="2:8" x14ac:dyDescent="0.15">
      <c r="B14" s="2">
        <v>12</v>
      </c>
      <c r="C14" s="2">
        <v>1631</v>
      </c>
      <c r="E14" s="2">
        <v>2350</v>
      </c>
      <c r="F14" s="2">
        <v>2823</v>
      </c>
    </row>
    <row r="15" spans="2:8" x14ac:dyDescent="0.15">
      <c r="B15" s="2">
        <v>13</v>
      </c>
      <c r="C15" s="2">
        <v>1831</v>
      </c>
      <c r="E15" s="2">
        <v>2636</v>
      </c>
      <c r="F15" s="2">
        <v>3167</v>
      </c>
      <c r="G15" s="2">
        <v>3789</v>
      </c>
    </row>
    <row r="16" spans="2:8" x14ac:dyDescent="0.15">
      <c r="B16" s="2">
        <v>14</v>
      </c>
      <c r="C16" s="2">
        <v>2054</v>
      </c>
      <c r="E16" s="2">
        <v>2957</v>
      </c>
      <c r="F16" s="2">
        <v>3553</v>
      </c>
      <c r="G16" s="2">
        <v>4252</v>
      </c>
    </row>
    <row r="17" spans="2:7" x14ac:dyDescent="0.15">
      <c r="B17" s="2">
        <v>15</v>
      </c>
      <c r="C17" s="2" t="s">
        <v>643</v>
      </c>
      <c r="D17" s="2">
        <v>2765</v>
      </c>
      <c r="E17" s="2">
        <v>3319</v>
      </c>
      <c r="F17" s="2">
        <v>3987</v>
      </c>
    </row>
    <row r="18" spans="2:7" x14ac:dyDescent="0.15">
      <c r="B18" s="2">
        <v>16</v>
      </c>
      <c r="E18" s="2">
        <v>3723</v>
      </c>
      <c r="F18" s="2">
        <v>4473</v>
      </c>
    </row>
    <row r="19" spans="2:7" x14ac:dyDescent="0.15">
      <c r="B19" s="2">
        <v>17</v>
      </c>
      <c r="D19" s="2">
        <v>3481</v>
      </c>
      <c r="E19" s="2">
        <v>4178</v>
      </c>
      <c r="F19" s="2">
        <v>5019</v>
      </c>
    </row>
    <row r="20" spans="2:7" x14ac:dyDescent="0.15">
      <c r="B20" s="2">
        <v>18</v>
      </c>
      <c r="D20" s="2">
        <v>3906</v>
      </c>
      <c r="E20" s="2">
        <v>4687</v>
      </c>
    </row>
    <row r="21" spans="2:7" x14ac:dyDescent="0.15">
      <c r="B21" s="2">
        <v>19</v>
      </c>
      <c r="E21" s="2">
        <v>5307</v>
      </c>
      <c r="F21" s="2">
        <v>6376</v>
      </c>
      <c r="G21" s="2">
        <v>7628</v>
      </c>
    </row>
    <row r="22" spans="2:7" x14ac:dyDescent="0.15">
      <c r="B22" s="2">
        <v>20</v>
      </c>
      <c r="D22" s="2" t="s">
        <v>643</v>
      </c>
      <c r="E22" s="2">
        <v>6009</v>
      </c>
      <c r="F22" s="2">
        <v>7219</v>
      </c>
    </row>
    <row r="23" spans="2:7" x14ac:dyDescent="0.15">
      <c r="B23" s="2">
        <v>21</v>
      </c>
      <c r="E23" s="2">
        <v>6802</v>
      </c>
      <c r="F23" s="2">
        <v>8172</v>
      </c>
    </row>
    <row r="24" spans="2:7" x14ac:dyDescent="0.15">
      <c r="B24" s="2">
        <v>22</v>
      </c>
      <c r="E24" s="2">
        <v>7703</v>
      </c>
      <c r="F24" s="2">
        <v>9254</v>
      </c>
    </row>
    <row r="25" spans="2:7" x14ac:dyDescent="0.15">
      <c r="B25" s="2">
        <v>23</v>
      </c>
      <c r="E25" s="2">
        <v>8720</v>
      </c>
      <c r="F25" s="2">
        <v>10476</v>
      </c>
    </row>
    <row r="26" spans="2:7" x14ac:dyDescent="0.15">
      <c r="B26" s="2">
        <v>24</v>
      </c>
      <c r="E26" s="2">
        <v>9962</v>
      </c>
      <c r="F26" s="2">
        <v>11969</v>
      </c>
    </row>
    <row r="27" spans="2:7" x14ac:dyDescent="0.15">
      <c r="B27" s="2">
        <v>25</v>
      </c>
      <c r="E27" s="2" t="s">
        <v>643</v>
      </c>
      <c r="F27" s="2">
        <v>13673</v>
      </c>
      <c r="G27" s="2">
        <v>16360</v>
      </c>
    </row>
    <row r="28" spans="2:7" x14ac:dyDescent="0.15">
      <c r="B28" s="2">
        <v>26</v>
      </c>
      <c r="F28" s="2">
        <v>15619</v>
      </c>
    </row>
    <row r="29" spans="2:7" x14ac:dyDescent="0.15">
      <c r="B29" s="2">
        <v>27</v>
      </c>
    </row>
    <row r="30" spans="2:7" x14ac:dyDescent="0.15">
      <c r="B30" s="2">
        <v>28</v>
      </c>
      <c r="F30" s="2">
        <v>20386</v>
      </c>
    </row>
    <row r="31" spans="2:7" x14ac:dyDescent="0.15">
      <c r="B31" s="2">
        <v>29</v>
      </c>
      <c r="F31" s="2">
        <v>23495</v>
      </c>
    </row>
    <row r="32" spans="2:7" x14ac:dyDescent="0.15">
      <c r="B32" s="2">
        <v>30</v>
      </c>
      <c r="F32" s="2" t="s">
        <v>643</v>
      </c>
    </row>
    <row r="33" spans="2:8" x14ac:dyDescent="0.15">
      <c r="B33" s="2">
        <v>31</v>
      </c>
    </row>
    <row r="34" spans="2:8" x14ac:dyDescent="0.15">
      <c r="B34" s="2">
        <v>32</v>
      </c>
    </row>
    <row r="35" spans="2:8" x14ac:dyDescent="0.15">
      <c r="B35" s="2">
        <v>33</v>
      </c>
    </row>
    <row r="36" spans="2:8" x14ac:dyDescent="0.15">
      <c r="B36" s="2">
        <v>34</v>
      </c>
    </row>
    <row r="37" spans="2:8" x14ac:dyDescent="0.15">
      <c r="B37" s="2">
        <v>35</v>
      </c>
      <c r="G37" s="2" t="s">
        <v>643</v>
      </c>
    </row>
    <row r="38" spans="2:8" x14ac:dyDescent="0.15">
      <c r="B38" s="2">
        <v>36</v>
      </c>
    </row>
    <row r="39" spans="2:8" x14ac:dyDescent="0.15">
      <c r="B39" s="2">
        <v>37</v>
      </c>
    </row>
    <row r="40" spans="2:8" x14ac:dyDescent="0.15">
      <c r="B40" s="2">
        <v>38</v>
      </c>
    </row>
    <row r="41" spans="2:8" x14ac:dyDescent="0.15">
      <c r="B41" s="2">
        <v>39</v>
      </c>
    </row>
    <row r="42" spans="2:8" x14ac:dyDescent="0.15">
      <c r="B42" s="2">
        <v>40</v>
      </c>
      <c r="H42" s="2" t="s">
        <v>643</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
  <sheetViews>
    <sheetView workbookViewId="0">
      <selection activeCell="N26" sqref="N26"/>
    </sheetView>
  </sheetViews>
  <sheetFormatPr defaultRowHeight="16.5" x14ac:dyDescent="0.15"/>
  <cols>
    <col min="1" max="16384" width="9" style="2"/>
  </cols>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2"/>
  <sheetViews>
    <sheetView workbookViewId="0">
      <selection activeCell="M26" sqref="M26"/>
    </sheetView>
  </sheetViews>
  <sheetFormatPr defaultRowHeight="16.5" x14ac:dyDescent="0.15"/>
  <cols>
    <col min="1" max="1" width="10" style="2" bestFit="1" customWidth="1"/>
    <col min="2" max="9" width="9" style="2"/>
    <col min="10" max="10" width="11.375" style="2" bestFit="1" customWidth="1"/>
    <col min="11" max="16384" width="9" style="2"/>
  </cols>
  <sheetData>
    <row r="2" spans="1:10" x14ac:dyDescent="0.15">
      <c r="C2" s="2" t="s">
        <v>122</v>
      </c>
      <c r="I2" s="2" t="s">
        <v>632</v>
      </c>
      <c r="J2" s="2" t="s">
        <v>633</v>
      </c>
    </row>
    <row r="3" spans="1:10" x14ac:dyDescent="0.15">
      <c r="C3" s="2" t="s">
        <v>6</v>
      </c>
      <c r="D3" s="2" t="s">
        <v>123</v>
      </c>
      <c r="I3" s="2">
        <v>1</v>
      </c>
    </row>
    <row r="4" spans="1:10" x14ac:dyDescent="0.15">
      <c r="A4" s="4">
        <v>42196</v>
      </c>
      <c r="C4" s="2">
        <v>0</v>
      </c>
      <c r="D4" s="2">
        <v>1</v>
      </c>
      <c r="I4" s="2">
        <v>2</v>
      </c>
    </row>
    <row r="5" spans="1:10" x14ac:dyDescent="0.15">
      <c r="C5" s="2">
        <v>15</v>
      </c>
      <c r="D5" s="2">
        <v>2</v>
      </c>
      <c r="I5" s="2">
        <v>3</v>
      </c>
    </row>
    <row r="6" spans="1:10" x14ac:dyDescent="0.15">
      <c r="C6" s="2">
        <v>20</v>
      </c>
      <c r="D6" s="2">
        <v>3</v>
      </c>
      <c r="I6" s="2">
        <v>4</v>
      </c>
    </row>
    <row r="7" spans="1:10" x14ac:dyDescent="0.15">
      <c r="B7" s="5">
        <v>0.50902777777777775</v>
      </c>
      <c r="C7" s="2">
        <v>30</v>
      </c>
      <c r="D7" s="2">
        <v>5</v>
      </c>
      <c r="I7" s="2">
        <v>5</v>
      </c>
    </row>
    <row r="8" spans="1:10" x14ac:dyDescent="0.15">
      <c r="A8" s="4">
        <v>42198</v>
      </c>
      <c r="B8" s="5">
        <v>0.43333333333333335</v>
      </c>
      <c r="C8" s="2">
        <v>60</v>
      </c>
      <c r="D8" s="2">
        <v>7</v>
      </c>
      <c r="I8" s="2">
        <v>6</v>
      </c>
    </row>
    <row r="9" spans="1:10" x14ac:dyDescent="0.15">
      <c r="B9" s="5">
        <v>0.50486111111111109</v>
      </c>
      <c r="C9" s="2">
        <v>120</v>
      </c>
      <c r="D9" s="2">
        <v>8</v>
      </c>
      <c r="I9" s="2">
        <v>7</v>
      </c>
    </row>
    <row r="10" spans="1:10" x14ac:dyDescent="0.15">
      <c r="B10" s="5">
        <v>0.60486111111111118</v>
      </c>
      <c r="C10" s="2">
        <v>180</v>
      </c>
      <c r="D10" s="2">
        <v>9</v>
      </c>
      <c r="I10" s="2">
        <v>8</v>
      </c>
    </row>
    <row r="11" spans="1:10" x14ac:dyDescent="0.15">
      <c r="B11" s="5">
        <v>0.66527777777777775</v>
      </c>
      <c r="C11" s="2">
        <v>270</v>
      </c>
      <c r="D11" s="2">
        <v>10</v>
      </c>
      <c r="I11" s="2">
        <v>9</v>
      </c>
    </row>
    <row r="12" spans="1:10" x14ac:dyDescent="0.15">
      <c r="B12" s="5">
        <v>0.89583333333333337</v>
      </c>
      <c r="C12" s="2">
        <v>360</v>
      </c>
      <c r="D12" s="2">
        <v>12</v>
      </c>
      <c r="I12" s="2">
        <v>10</v>
      </c>
    </row>
    <row r="13" spans="1:10" x14ac:dyDescent="0.15">
      <c r="A13" s="4">
        <v>42199</v>
      </c>
      <c r="B13" s="5">
        <v>0.4597222222222222</v>
      </c>
      <c r="C13" s="2">
        <v>420</v>
      </c>
      <c r="D13" s="2">
        <v>13</v>
      </c>
      <c r="I13" s="2">
        <v>11</v>
      </c>
    </row>
    <row r="14" spans="1:10" x14ac:dyDescent="0.15">
      <c r="B14" s="5">
        <v>0.61944444444444446</v>
      </c>
      <c r="C14" s="2">
        <v>500</v>
      </c>
      <c r="D14" s="2">
        <v>15</v>
      </c>
      <c r="E14" s="2" t="s">
        <v>595</v>
      </c>
      <c r="I14" s="2">
        <v>12</v>
      </c>
    </row>
    <row r="15" spans="1:10" x14ac:dyDescent="0.15">
      <c r="I15" s="2">
        <v>13</v>
      </c>
    </row>
    <row r="16" spans="1:10" x14ac:dyDescent="0.15">
      <c r="I16" s="2">
        <v>14</v>
      </c>
    </row>
    <row r="17" spans="9:10" x14ac:dyDescent="0.15">
      <c r="I17" s="2">
        <v>15</v>
      </c>
      <c r="J17" s="2">
        <f>100/(0.97-0.966)</f>
        <v>24999.999999999978</v>
      </c>
    </row>
    <row r="18" spans="9:10" x14ac:dyDescent="0.15">
      <c r="I18" s="2">
        <v>16</v>
      </c>
    </row>
    <row r="19" spans="9:10" x14ac:dyDescent="0.15">
      <c r="I19" s="2">
        <v>17</v>
      </c>
    </row>
    <row r="20" spans="9:10" x14ac:dyDescent="0.15">
      <c r="I20" s="2">
        <v>18</v>
      </c>
    </row>
    <row r="21" spans="9:10" x14ac:dyDescent="0.15">
      <c r="I21" s="2">
        <v>19</v>
      </c>
    </row>
    <row r="22" spans="9:10" x14ac:dyDescent="0.15">
      <c r="I22" s="2">
        <v>20</v>
      </c>
    </row>
    <row r="23" spans="9:10" x14ac:dyDescent="0.15">
      <c r="I23" s="2">
        <v>21</v>
      </c>
    </row>
    <row r="24" spans="9:10" x14ac:dyDescent="0.15">
      <c r="I24" s="2">
        <v>22</v>
      </c>
    </row>
    <row r="25" spans="9:10" x14ac:dyDescent="0.15">
      <c r="I25" s="2">
        <v>23</v>
      </c>
    </row>
    <row r="26" spans="9:10" x14ac:dyDescent="0.15">
      <c r="I26" s="2">
        <v>24</v>
      </c>
    </row>
    <row r="27" spans="9:10" x14ac:dyDescent="0.15">
      <c r="I27" s="2">
        <v>25</v>
      </c>
    </row>
    <row r="28" spans="9:10" x14ac:dyDescent="0.15">
      <c r="I28" s="2">
        <v>26</v>
      </c>
    </row>
    <row r="29" spans="9:10" x14ac:dyDescent="0.15">
      <c r="I29" s="2">
        <v>27</v>
      </c>
      <c r="J29" s="2">
        <f>100/(0.387-0.386)</f>
        <v>99999.999999999913</v>
      </c>
    </row>
    <row r="30" spans="9:10" x14ac:dyDescent="0.15">
      <c r="I30" s="2">
        <v>28</v>
      </c>
    </row>
    <row r="31" spans="9:10" x14ac:dyDescent="0.15">
      <c r="I31" s="2">
        <v>29</v>
      </c>
      <c r="J31" s="2">
        <f>600/(0.887-0.884)</f>
        <v>199999.99999999983</v>
      </c>
    </row>
    <row r="32" spans="9:10" x14ac:dyDescent="0.15">
      <c r="I32" s="2">
        <v>30</v>
      </c>
    </row>
    <row r="33" spans="9:9" x14ac:dyDescent="0.15">
      <c r="I33" s="2">
        <v>31</v>
      </c>
    </row>
    <row r="34" spans="9:9" x14ac:dyDescent="0.15">
      <c r="I34" s="2">
        <v>32</v>
      </c>
    </row>
    <row r="35" spans="9:9" x14ac:dyDescent="0.15">
      <c r="I35" s="2">
        <v>33</v>
      </c>
    </row>
    <row r="36" spans="9:9" x14ac:dyDescent="0.15">
      <c r="I36" s="2">
        <v>34</v>
      </c>
    </row>
    <row r="37" spans="9:9" x14ac:dyDescent="0.15">
      <c r="I37" s="2">
        <v>35</v>
      </c>
    </row>
    <row r="38" spans="9:9" x14ac:dyDescent="0.15">
      <c r="I38" s="2">
        <v>36</v>
      </c>
    </row>
    <row r="39" spans="9:9" x14ac:dyDescent="0.15">
      <c r="I39" s="2">
        <v>37</v>
      </c>
    </row>
    <row r="40" spans="9:9" x14ac:dyDescent="0.15">
      <c r="I40" s="2">
        <v>38</v>
      </c>
    </row>
    <row r="41" spans="9:9" x14ac:dyDescent="0.15">
      <c r="I41" s="2">
        <v>39</v>
      </c>
    </row>
    <row r="42" spans="9:9" x14ac:dyDescent="0.15">
      <c r="I42" s="2">
        <v>40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
  <sheetViews>
    <sheetView workbookViewId="0">
      <pane ySplit="1" topLeftCell="A36" activePane="bottomLeft" state="frozen"/>
      <selection pane="bottomLeft" activeCell="M45" sqref="M45"/>
    </sheetView>
  </sheetViews>
  <sheetFormatPr defaultRowHeight="16.5" x14ac:dyDescent="0.15"/>
  <cols>
    <col min="1" max="2" width="11.25" style="2" bestFit="1" customWidth="1"/>
    <col min="3" max="3" width="9" style="2"/>
    <col min="4" max="4" width="24.5" style="2" bestFit="1" customWidth="1"/>
    <col min="5" max="5" width="14.25" style="2" bestFit="1" customWidth="1"/>
    <col min="6" max="6" width="18.25" style="2" customWidth="1"/>
    <col min="7" max="7" width="9.25" style="2" bestFit="1" customWidth="1"/>
    <col min="8" max="10" width="9" style="2"/>
    <col min="11" max="11" width="16" style="2" bestFit="1" customWidth="1"/>
    <col min="12" max="13" width="9" style="2"/>
    <col min="14" max="14" width="26.875" style="2" bestFit="1" customWidth="1"/>
    <col min="15" max="16384" width="9" style="2"/>
  </cols>
  <sheetData>
    <row r="1" spans="1:14" s="1" customFormat="1" x14ac:dyDescent="0.15">
      <c r="A1" s="6" t="s">
        <v>284</v>
      </c>
      <c r="B1" s="6" t="s">
        <v>283</v>
      </c>
      <c r="C1" s="6" t="s">
        <v>285</v>
      </c>
      <c r="D1" s="6" t="s">
        <v>103</v>
      </c>
      <c r="E1" s="6" t="s">
        <v>116</v>
      </c>
      <c r="F1" s="6" t="s">
        <v>105</v>
      </c>
      <c r="G1" s="6" t="s">
        <v>112</v>
      </c>
      <c r="H1" s="6" t="s">
        <v>113</v>
      </c>
      <c r="I1" s="6" t="s">
        <v>84</v>
      </c>
      <c r="J1" s="6" t="s">
        <v>114</v>
      </c>
      <c r="K1" s="6" t="s">
        <v>222</v>
      </c>
      <c r="L1" s="6" t="s">
        <v>136</v>
      </c>
      <c r="M1" s="6" t="s">
        <v>137</v>
      </c>
      <c r="N1" s="1" t="s">
        <v>307</v>
      </c>
    </row>
    <row r="2" spans="1:14" ht="82.5" x14ac:dyDescent="0.15">
      <c r="A2" s="2" t="s">
        <v>288</v>
      </c>
      <c r="B2" s="2" t="s">
        <v>289</v>
      </c>
      <c r="C2" s="2" t="s">
        <v>290</v>
      </c>
      <c r="D2" s="2" t="s">
        <v>291</v>
      </c>
      <c r="E2" s="2" t="s">
        <v>305</v>
      </c>
      <c r="F2" s="3" t="s">
        <v>292</v>
      </c>
      <c r="G2" s="2">
        <f>380/2*5</f>
        <v>950</v>
      </c>
      <c r="H2" s="2">
        <v>448</v>
      </c>
      <c r="I2" s="2">
        <v>0</v>
      </c>
      <c r="J2" s="2">
        <v>0</v>
      </c>
      <c r="K2" s="2" t="s">
        <v>286</v>
      </c>
      <c r="L2" s="2">
        <v>1</v>
      </c>
      <c r="M2" s="2" t="s">
        <v>287</v>
      </c>
      <c r="N2" s="2" t="s">
        <v>308</v>
      </c>
    </row>
    <row r="3" spans="1:14" ht="82.5" x14ac:dyDescent="0.15">
      <c r="B3" s="2" t="s">
        <v>293</v>
      </c>
      <c r="C3" s="2" t="s">
        <v>290</v>
      </c>
      <c r="D3" s="2" t="s">
        <v>302</v>
      </c>
      <c r="E3" s="2" t="s">
        <v>304</v>
      </c>
      <c r="F3" s="3" t="s">
        <v>292</v>
      </c>
      <c r="G3" s="2">
        <f>424/2*5</f>
        <v>1060</v>
      </c>
      <c r="H3" s="2">
        <v>710</v>
      </c>
      <c r="I3" s="2">
        <v>1</v>
      </c>
      <c r="J3" s="2">
        <v>1</v>
      </c>
      <c r="K3" s="2" t="s">
        <v>306</v>
      </c>
      <c r="L3" s="2">
        <v>1</v>
      </c>
      <c r="M3" s="2" t="s">
        <v>287</v>
      </c>
    </row>
    <row r="4" spans="1:14" ht="82.5" x14ac:dyDescent="0.15">
      <c r="B4" s="2" t="s">
        <v>294</v>
      </c>
      <c r="C4" s="2" t="s">
        <v>290</v>
      </c>
      <c r="D4" s="2" t="s">
        <v>303</v>
      </c>
      <c r="E4" s="2" t="s">
        <v>309</v>
      </c>
      <c r="F4" s="3" t="s">
        <v>292</v>
      </c>
      <c r="G4" s="2">
        <f>576/2*5</f>
        <v>1440</v>
      </c>
      <c r="H4" s="2">
        <v>953</v>
      </c>
      <c r="I4" s="2">
        <v>0</v>
      </c>
      <c r="J4" s="2">
        <v>0</v>
      </c>
      <c r="K4" s="2" t="s">
        <v>310</v>
      </c>
      <c r="L4" s="2">
        <v>1</v>
      </c>
      <c r="M4" s="2" t="s">
        <v>311</v>
      </c>
    </row>
    <row r="5" spans="1:14" ht="82.5" x14ac:dyDescent="0.15">
      <c r="B5" s="2" t="s">
        <v>295</v>
      </c>
      <c r="C5" s="2" t="s">
        <v>290</v>
      </c>
      <c r="D5" s="2" t="s">
        <v>325</v>
      </c>
      <c r="F5" s="3" t="s">
        <v>292</v>
      </c>
      <c r="N5" s="2" t="s">
        <v>312</v>
      </c>
    </row>
    <row r="6" spans="1:14" x14ac:dyDescent="0.15">
      <c r="B6" s="2" t="s">
        <v>296</v>
      </c>
      <c r="D6" s="2" t="s">
        <v>326</v>
      </c>
    </row>
    <row r="7" spans="1:14" x14ac:dyDescent="0.15">
      <c r="B7" s="2" t="s">
        <v>297</v>
      </c>
      <c r="D7" s="2" t="s">
        <v>327</v>
      </c>
    </row>
    <row r="8" spans="1:14" x14ac:dyDescent="0.15">
      <c r="B8" s="2" t="s">
        <v>298</v>
      </c>
      <c r="D8" s="2" t="s">
        <v>328</v>
      </c>
    </row>
    <row r="9" spans="1:14" x14ac:dyDescent="0.15">
      <c r="B9" s="2" t="s">
        <v>299</v>
      </c>
      <c r="D9" s="2" t="s">
        <v>329</v>
      </c>
    </row>
    <row r="10" spans="1:14" x14ac:dyDescent="0.15">
      <c r="B10" s="2" t="s">
        <v>300</v>
      </c>
      <c r="D10" s="2" t="s">
        <v>330</v>
      </c>
    </row>
    <row r="11" spans="1:14" x14ac:dyDescent="0.15">
      <c r="B11" s="2" t="s">
        <v>301</v>
      </c>
      <c r="D11" s="2" t="s">
        <v>331</v>
      </c>
    </row>
    <row r="12" spans="1:14" ht="82.5" x14ac:dyDescent="0.15">
      <c r="A12" s="2" t="s">
        <v>313</v>
      </c>
      <c r="B12" s="2" t="s">
        <v>289</v>
      </c>
      <c r="C12" s="2" t="s">
        <v>314</v>
      </c>
      <c r="D12" s="2" t="s">
        <v>315</v>
      </c>
      <c r="E12" s="2" t="s">
        <v>304</v>
      </c>
      <c r="F12" s="3" t="s">
        <v>292</v>
      </c>
      <c r="G12" s="2">
        <f>774/2*5</f>
        <v>1935</v>
      </c>
      <c r="H12" s="2">
        <v>940</v>
      </c>
      <c r="I12" s="2">
        <v>1</v>
      </c>
      <c r="J12" s="2">
        <v>0</v>
      </c>
      <c r="K12" s="2" t="s">
        <v>332</v>
      </c>
      <c r="L12" s="2">
        <v>1</v>
      </c>
      <c r="M12" s="2" t="s">
        <v>287</v>
      </c>
      <c r="N12" s="2" t="s">
        <v>308</v>
      </c>
    </row>
    <row r="13" spans="1:14" ht="82.5" x14ac:dyDescent="0.15">
      <c r="B13" s="2" t="s">
        <v>293</v>
      </c>
      <c r="C13" s="2" t="s">
        <v>314</v>
      </c>
      <c r="D13" s="2" t="s">
        <v>316</v>
      </c>
      <c r="E13" s="2" t="s">
        <v>309</v>
      </c>
      <c r="F13" s="3" t="s">
        <v>292</v>
      </c>
      <c r="G13" s="2">
        <f>840/2*5</f>
        <v>2100</v>
      </c>
      <c r="H13" s="2">
        <v>1425</v>
      </c>
      <c r="I13" s="2">
        <v>0</v>
      </c>
      <c r="J13" s="2">
        <v>0</v>
      </c>
      <c r="K13" s="2" t="s">
        <v>333</v>
      </c>
      <c r="L13" s="2">
        <v>1</v>
      </c>
      <c r="M13" s="2" t="s">
        <v>287</v>
      </c>
    </row>
    <row r="14" spans="1:14" ht="82.5" x14ac:dyDescent="0.15">
      <c r="B14" s="2" t="s">
        <v>294</v>
      </c>
      <c r="C14" s="2" t="s">
        <v>314</v>
      </c>
      <c r="D14" s="2" t="s">
        <v>317</v>
      </c>
      <c r="F14" s="3" t="s">
        <v>292</v>
      </c>
      <c r="N14" s="2" t="s">
        <v>312</v>
      </c>
    </row>
    <row r="15" spans="1:14" x14ac:dyDescent="0.15">
      <c r="B15" s="2" t="s">
        <v>295</v>
      </c>
      <c r="C15" s="2" t="s">
        <v>314</v>
      </c>
      <c r="D15" s="2" t="s">
        <v>318</v>
      </c>
      <c r="F15" s="3"/>
    </row>
    <row r="16" spans="1:14" x14ac:dyDescent="0.15">
      <c r="B16" s="2" t="s">
        <v>296</v>
      </c>
      <c r="D16" s="2" t="s">
        <v>319</v>
      </c>
    </row>
    <row r="17" spans="1:14" x14ac:dyDescent="0.15">
      <c r="B17" s="2" t="s">
        <v>297</v>
      </c>
      <c r="D17" s="2" t="s">
        <v>320</v>
      </c>
    </row>
    <row r="18" spans="1:14" x14ac:dyDescent="0.15">
      <c r="B18" s="2" t="s">
        <v>298</v>
      </c>
      <c r="D18" s="2" t="s">
        <v>321</v>
      </c>
    </row>
    <row r="19" spans="1:14" x14ac:dyDescent="0.15">
      <c r="B19" s="2" t="s">
        <v>299</v>
      </c>
      <c r="D19" s="2" t="s">
        <v>322</v>
      </c>
    </row>
    <row r="20" spans="1:14" x14ac:dyDescent="0.15">
      <c r="B20" s="2" t="s">
        <v>300</v>
      </c>
      <c r="D20" s="2" t="s">
        <v>323</v>
      </c>
    </row>
    <row r="21" spans="1:14" x14ac:dyDescent="0.15">
      <c r="B21" s="2" t="s">
        <v>301</v>
      </c>
      <c r="D21" s="2" t="s">
        <v>324</v>
      </c>
    </row>
    <row r="22" spans="1:14" ht="82.5" x14ac:dyDescent="0.15">
      <c r="A22" s="2" t="s">
        <v>334</v>
      </c>
      <c r="B22" s="2" t="s">
        <v>289</v>
      </c>
      <c r="C22" s="2" t="s">
        <v>314</v>
      </c>
      <c r="D22" s="2" t="s">
        <v>335</v>
      </c>
      <c r="E22" s="2" t="s">
        <v>304</v>
      </c>
      <c r="F22" s="3" t="s">
        <v>292</v>
      </c>
      <c r="G22" s="2">
        <f>860/2*5</f>
        <v>2150</v>
      </c>
      <c r="H22" s="2">
        <v>1447</v>
      </c>
      <c r="I22" s="2">
        <v>2</v>
      </c>
      <c r="J22" s="2">
        <v>0</v>
      </c>
      <c r="K22" s="2" t="s">
        <v>344</v>
      </c>
      <c r="L22" s="2">
        <v>1</v>
      </c>
      <c r="M22" s="2" t="s">
        <v>287</v>
      </c>
      <c r="N22" s="2" t="s">
        <v>308</v>
      </c>
    </row>
    <row r="23" spans="1:14" ht="82.5" x14ac:dyDescent="0.15">
      <c r="B23" s="2" t="s">
        <v>293</v>
      </c>
      <c r="C23" s="2" t="s">
        <v>314</v>
      </c>
      <c r="D23" s="2" t="s">
        <v>345</v>
      </c>
      <c r="F23" s="3" t="s">
        <v>292</v>
      </c>
      <c r="N23" s="2" t="s">
        <v>312</v>
      </c>
    </row>
    <row r="24" spans="1:14" x14ac:dyDescent="0.15">
      <c r="B24" s="2" t="s">
        <v>294</v>
      </c>
      <c r="C24" s="2" t="s">
        <v>314</v>
      </c>
      <c r="D24" s="2" t="s">
        <v>336</v>
      </c>
      <c r="F24" s="3"/>
    </row>
    <row r="25" spans="1:14" x14ac:dyDescent="0.15">
      <c r="B25" s="2" t="s">
        <v>295</v>
      </c>
      <c r="C25" s="2" t="s">
        <v>314</v>
      </c>
      <c r="D25" s="2" t="s">
        <v>337</v>
      </c>
      <c r="F25" s="3"/>
    </row>
    <row r="26" spans="1:14" x14ac:dyDescent="0.15">
      <c r="B26" s="2" t="s">
        <v>296</v>
      </c>
      <c r="D26" s="2" t="s">
        <v>338</v>
      </c>
    </row>
    <row r="27" spans="1:14" x14ac:dyDescent="0.15">
      <c r="B27" s="2" t="s">
        <v>297</v>
      </c>
      <c r="D27" s="2" t="s">
        <v>339</v>
      </c>
    </row>
    <row r="28" spans="1:14" x14ac:dyDescent="0.15">
      <c r="B28" s="2" t="s">
        <v>298</v>
      </c>
      <c r="D28" s="2" t="s">
        <v>340</v>
      </c>
    </row>
    <row r="29" spans="1:14" x14ac:dyDescent="0.15">
      <c r="B29" s="2" t="s">
        <v>299</v>
      </c>
      <c r="D29" s="2" t="s">
        <v>341</v>
      </c>
    </row>
    <row r="30" spans="1:14" x14ac:dyDescent="0.15">
      <c r="B30" s="2" t="s">
        <v>300</v>
      </c>
      <c r="D30" s="2" t="s">
        <v>342</v>
      </c>
    </row>
    <row r="31" spans="1:14" x14ac:dyDescent="0.15">
      <c r="B31" s="2" t="s">
        <v>301</v>
      </c>
      <c r="D31" s="2" t="s">
        <v>343</v>
      </c>
    </row>
    <row r="32" spans="1:14" ht="82.5" x14ac:dyDescent="0.15">
      <c r="A32" s="2" t="s">
        <v>798</v>
      </c>
      <c r="B32" s="2" t="s">
        <v>289</v>
      </c>
      <c r="C32" s="2" t="s">
        <v>290</v>
      </c>
      <c r="D32" s="2" t="s">
        <v>816</v>
      </c>
      <c r="E32" s="2" t="s">
        <v>305</v>
      </c>
      <c r="F32" s="3" t="s">
        <v>856</v>
      </c>
    </row>
    <row r="33" spans="1:13" ht="82.5" x14ac:dyDescent="0.15">
      <c r="B33" s="2" t="s">
        <v>293</v>
      </c>
      <c r="C33" s="2" t="s">
        <v>290</v>
      </c>
      <c r="D33" s="2" t="s">
        <v>817</v>
      </c>
      <c r="E33" s="2" t="s">
        <v>304</v>
      </c>
      <c r="F33" s="3" t="s">
        <v>856</v>
      </c>
    </row>
    <row r="34" spans="1:13" ht="82.5" x14ac:dyDescent="0.15">
      <c r="B34" s="2" t="s">
        <v>294</v>
      </c>
      <c r="C34" s="2" t="s">
        <v>813</v>
      </c>
      <c r="D34" s="2" t="s">
        <v>818</v>
      </c>
      <c r="E34" s="2" t="s">
        <v>309</v>
      </c>
      <c r="F34" s="3" t="s">
        <v>856</v>
      </c>
    </row>
    <row r="35" spans="1:13" ht="82.5" x14ac:dyDescent="0.15">
      <c r="B35" s="2" t="s">
        <v>295</v>
      </c>
      <c r="C35" s="2" t="s">
        <v>814</v>
      </c>
      <c r="D35" s="2" t="s">
        <v>819</v>
      </c>
      <c r="F35" s="3" t="s">
        <v>856</v>
      </c>
    </row>
    <row r="36" spans="1:13" x14ac:dyDescent="0.15">
      <c r="B36" s="2" t="s">
        <v>296</v>
      </c>
      <c r="C36" s="2" t="s">
        <v>815</v>
      </c>
      <c r="D36" s="2" t="s">
        <v>820</v>
      </c>
    </row>
    <row r="37" spans="1:13" x14ac:dyDescent="0.15">
      <c r="B37" s="2" t="s">
        <v>297</v>
      </c>
      <c r="D37" s="2" t="s">
        <v>821</v>
      </c>
    </row>
    <row r="38" spans="1:13" x14ac:dyDescent="0.15">
      <c r="B38" s="2" t="s">
        <v>298</v>
      </c>
      <c r="D38" s="2" t="s">
        <v>822</v>
      </c>
    </row>
    <row r="39" spans="1:13" x14ac:dyDescent="0.15">
      <c r="B39" s="2" t="s">
        <v>299</v>
      </c>
      <c r="D39" s="2" t="s">
        <v>823</v>
      </c>
    </row>
    <row r="40" spans="1:13" x14ac:dyDescent="0.15">
      <c r="B40" s="2" t="s">
        <v>300</v>
      </c>
      <c r="D40" s="2" t="s">
        <v>824</v>
      </c>
    </row>
    <row r="41" spans="1:13" x14ac:dyDescent="0.15">
      <c r="B41" s="2" t="s">
        <v>301</v>
      </c>
      <c r="D41" s="2" t="s">
        <v>825</v>
      </c>
    </row>
    <row r="42" spans="1:13" ht="82.5" x14ac:dyDescent="0.15">
      <c r="A42" s="2" t="s">
        <v>799</v>
      </c>
      <c r="B42" s="2" t="s">
        <v>289</v>
      </c>
      <c r="C42" s="2" t="s">
        <v>290</v>
      </c>
      <c r="D42" s="2" t="s">
        <v>826</v>
      </c>
      <c r="E42" s="2" t="s">
        <v>305</v>
      </c>
      <c r="F42" s="3" t="s">
        <v>856</v>
      </c>
      <c r="G42" s="2">
        <f>380/2*5</f>
        <v>950</v>
      </c>
      <c r="H42" s="2">
        <v>923</v>
      </c>
      <c r="I42" s="2">
        <v>0</v>
      </c>
      <c r="J42" s="2">
        <v>0</v>
      </c>
      <c r="K42" s="2" t="s">
        <v>857</v>
      </c>
      <c r="L42" s="2">
        <v>1</v>
      </c>
      <c r="M42" s="2" t="s">
        <v>858</v>
      </c>
    </row>
    <row r="43" spans="1:13" ht="82.5" x14ac:dyDescent="0.15">
      <c r="B43" s="2" t="s">
        <v>293</v>
      </c>
      <c r="C43" s="2" t="s">
        <v>290</v>
      </c>
      <c r="D43" s="2" t="s">
        <v>827</v>
      </c>
      <c r="E43" s="2" t="s">
        <v>859</v>
      </c>
      <c r="F43" s="3" t="s">
        <v>856</v>
      </c>
      <c r="G43" s="2">
        <f>424/2*5</f>
        <v>1060</v>
      </c>
      <c r="H43" s="2">
        <v>1338</v>
      </c>
      <c r="I43" s="2">
        <v>0</v>
      </c>
      <c r="J43" s="2">
        <v>0</v>
      </c>
      <c r="K43" s="2" t="s">
        <v>860</v>
      </c>
      <c r="L43" s="2">
        <v>1</v>
      </c>
      <c r="M43" s="2" t="s">
        <v>858</v>
      </c>
    </row>
    <row r="44" spans="1:13" ht="82.5" x14ac:dyDescent="0.15">
      <c r="B44" s="2" t="s">
        <v>294</v>
      </c>
      <c r="C44" s="2" t="s">
        <v>813</v>
      </c>
      <c r="D44" s="2" t="s">
        <v>828</v>
      </c>
      <c r="E44" s="2" t="s">
        <v>309</v>
      </c>
      <c r="F44" s="3" t="s">
        <v>856</v>
      </c>
      <c r="G44" s="2">
        <f>576/2*5</f>
        <v>1440</v>
      </c>
      <c r="H44" s="2">
        <v>2170</v>
      </c>
      <c r="I44" s="2">
        <v>0</v>
      </c>
      <c r="J44" s="2">
        <v>0</v>
      </c>
      <c r="K44" s="2" t="s">
        <v>861</v>
      </c>
      <c r="L44" s="2">
        <v>1</v>
      </c>
      <c r="M44" s="2" t="s">
        <v>858</v>
      </c>
    </row>
    <row r="45" spans="1:13" ht="82.5" x14ac:dyDescent="0.15">
      <c r="B45" s="2" t="s">
        <v>295</v>
      </c>
      <c r="C45" s="2" t="s">
        <v>814</v>
      </c>
      <c r="D45" s="2" t="s">
        <v>829</v>
      </c>
      <c r="E45" s="2" t="s">
        <v>862</v>
      </c>
      <c r="F45" s="3" t="s">
        <v>856</v>
      </c>
      <c r="G45" s="2">
        <f>702/2*5</f>
        <v>1755</v>
      </c>
      <c r="H45" s="2">
        <v>2170</v>
      </c>
      <c r="I45" s="2">
        <v>0</v>
      </c>
      <c r="J45" s="2">
        <v>0</v>
      </c>
      <c r="K45" s="2" t="s">
        <v>861</v>
      </c>
      <c r="L45" s="2">
        <v>1</v>
      </c>
      <c r="M45" s="2" t="s">
        <v>858</v>
      </c>
    </row>
    <row r="46" spans="1:13" x14ac:dyDescent="0.15">
      <c r="B46" s="2" t="s">
        <v>296</v>
      </c>
      <c r="C46" s="2" t="s">
        <v>815</v>
      </c>
      <c r="D46" s="2" t="s">
        <v>830</v>
      </c>
    </row>
    <row r="47" spans="1:13" x14ac:dyDescent="0.15">
      <c r="B47" s="2" t="s">
        <v>297</v>
      </c>
      <c r="D47" s="2" t="s">
        <v>831</v>
      </c>
    </row>
    <row r="48" spans="1:13" x14ac:dyDescent="0.15">
      <c r="B48" s="2" t="s">
        <v>298</v>
      </c>
      <c r="D48" s="2" t="s">
        <v>832</v>
      </c>
    </row>
    <row r="49" spans="1:6" x14ac:dyDescent="0.15">
      <c r="B49" s="2" t="s">
        <v>299</v>
      </c>
      <c r="D49" s="2" t="s">
        <v>833</v>
      </c>
    </row>
    <row r="50" spans="1:6" x14ac:dyDescent="0.15">
      <c r="B50" s="2" t="s">
        <v>300</v>
      </c>
      <c r="D50" s="2" t="s">
        <v>834</v>
      </c>
    </row>
    <row r="51" spans="1:6" x14ac:dyDescent="0.15">
      <c r="B51" s="2" t="s">
        <v>301</v>
      </c>
      <c r="D51" s="2" t="s">
        <v>835</v>
      </c>
    </row>
    <row r="52" spans="1:6" x14ac:dyDescent="0.15">
      <c r="A52" s="2" t="s">
        <v>800</v>
      </c>
      <c r="B52" s="2" t="s">
        <v>289</v>
      </c>
      <c r="C52" s="2" t="s">
        <v>290</v>
      </c>
      <c r="D52" s="2" t="s">
        <v>836</v>
      </c>
      <c r="F52" s="3"/>
    </row>
    <row r="53" spans="1:6" x14ac:dyDescent="0.15">
      <c r="B53" s="2" t="s">
        <v>293</v>
      </c>
      <c r="C53" s="2" t="s">
        <v>290</v>
      </c>
      <c r="D53" s="2" t="s">
        <v>837</v>
      </c>
      <c r="F53" s="3"/>
    </row>
    <row r="54" spans="1:6" x14ac:dyDescent="0.15">
      <c r="B54" s="2" t="s">
        <v>294</v>
      </c>
      <c r="C54" s="2" t="s">
        <v>813</v>
      </c>
      <c r="D54" s="2" t="s">
        <v>838</v>
      </c>
      <c r="F54" s="3"/>
    </row>
    <row r="55" spans="1:6" x14ac:dyDescent="0.15">
      <c r="B55" s="2" t="s">
        <v>295</v>
      </c>
      <c r="C55" s="2" t="s">
        <v>814</v>
      </c>
      <c r="D55" s="2" t="s">
        <v>839</v>
      </c>
      <c r="F55" s="3"/>
    </row>
    <row r="56" spans="1:6" x14ac:dyDescent="0.15">
      <c r="B56" s="2" t="s">
        <v>296</v>
      </c>
      <c r="C56" s="2" t="s">
        <v>815</v>
      </c>
      <c r="D56" s="2" t="s">
        <v>840</v>
      </c>
    </row>
    <row r="57" spans="1:6" x14ac:dyDescent="0.15">
      <c r="B57" s="2" t="s">
        <v>297</v>
      </c>
      <c r="D57" s="2" t="s">
        <v>841</v>
      </c>
    </row>
    <row r="58" spans="1:6" x14ac:dyDescent="0.15">
      <c r="B58" s="2" t="s">
        <v>298</v>
      </c>
      <c r="D58" s="2" t="s">
        <v>842</v>
      </c>
    </row>
    <row r="59" spans="1:6" x14ac:dyDescent="0.15">
      <c r="B59" s="2" t="s">
        <v>299</v>
      </c>
      <c r="D59" s="2" t="s">
        <v>843</v>
      </c>
    </row>
    <row r="60" spans="1:6" x14ac:dyDescent="0.15">
      <c r="B60" s="2" t="s">
        <v>300</v>
      </c>
      <c r="D60" s="2" t="s">
        <v>844</v>
      </c>
    </row>
    <row r="61" spans="1:6" x14ac:dyDescent="0.15">
      <c r="B61" s="2" t="s">
        <v>301</v>
      </c>
      <c r="D61" s="2" t="s">
        <v>845</v>
      </c>
    </row>
    <row r="62" spans="1:6" x14ac:dyDescent="0.15">
      <c r="A62" s="2" t="s">
        <v>801</v>
      </c>
      <c r="B62" s="2" t="s">
        <v>289</v>
      </c>
      <c r="C62" s="2" t="s">
        <v>290</v>
      </c>
      <c r="D62" s="2" t="s">
        <v>802</v>
      </c>
      <c r="F62" s="3"/>
    </row>
    <row r="63" spans="1:6" x14ac:dyDescent="0.15">
      <c r="B63" s="2" t="s">
        <v>293</v>
      </c>
      <c r="C63" s="2" t="s">
        <v>290</v>
      </c>
      <c r="D63" s="2" t="s">
        <v>803</v>
      </c>
      <c r="F63" s="3"/>
    </row>
    <row r="64" spans="1:6" x14ac:dyDescent="0.15">
      <c r="B64" s="2" t="s">
        <v>294</v>
      </c>
      <c r="C64" s="2" t="s">
        <v>813</v>
      </c>
      <c r="D64" s="2" t="s">
        <v>804</v>
      </c>
      <c r="F64" s="3"/>
    </row>
    <row r="65" spans="1:6" x14ac:dyDescent="0.15">
      <c r="B65" s="2" t="s">
        <v>295</v>
      </c>
      <c r="C65" s="2" t="s">
        <v>814</v>
      </c>
      <c r="D65" s="2" t="s">
        <v>805</v>
      </c>
      <c r="F65" s="3"/>
    </row>
    <row r="66" spans="1:6" x14ac:dyDescent="0.15">
      <c r="B66" s="2" t="s">
        <v>296</v>
      </c>
      <c r="C66" s="2" t="s">
        <v>815</v>
      </c>
      <c r="D66" s="2" t="s">
        <v>806</v>
      </c>
    </row>
    <row r="67" spans="1:6" x14ac:dyDescent="0.15">
      <c r="B67" s="2" t="s">
        <v>297</v>
      </c>
      <c r="D67" s="2" t="s">
        <v>807</v>
      </c>
    </row>
    <row r="68" spans="1:6" x14ac:dyDescent="0.15">
      <c r="B68" s="2" t="s">
        <v>298</v>
      </c>
      <c r="D68" s="2" t="s">
        <v>808</v>
      </c>
    </row>
    <row r="69" spans="1:6" x14ac:dyDescent="0.15">
      <c r="B69" s="2" t="s">
        <v>299</v>
      </c>
      <c r="D69" s="2" t="s">
        <v>809</v>
      </c>
    </row>
    <row r="70" spans="1:6" x14ac:dyDescent="0.15">
      <c r="B70" s="2" t="s">
        <v>300</v>
      </c>
      <c r="D70" s="2" t="s">
        <v>810</v>
      </c>
    </row>
    <row r="71" spans="1:6" x14ac:dyDescent="0.15">
      <c r="B71" s="2" t="s">
        <v>301</v>
      </c>
      <c r="D71" s="2" t="s">
        <v>811</v>
      </c>
    </row>
    <row r="72" spans="1:6" x14ac:dyDescent="0.15">
      <c r="A72" s="2" t="s">
        <v>812</v>
      </c>
      <c r="B72" s="2" t="s">
        <v>289</v>
      </c>
      <c r="C72" s="2" t="s">
        <v>290</v>
      </c>
      <c r="D72" s="2" t="s">
        <v>846</v>
      </c>
      <c r="F72" s="3"/>
    </row>
    <row r="73" spans="1:6" x14ac:dyDescent="0.15">
      <c r="B73" s="2" t="s">
        <v>293</v>
      </c>
      <c r="C73" s="2" t="s">
        <v>290</v>
      </c>
      <c r="D73" s="2" t="s">
        <v>847</v>
      </c>
      <c r="F73" s="3"/>
    </row>
    <row r="74" spans="1:6" x14ac:dyDescent="0.15">
      <c r="B74" s="2" t="s">
        <v>294</v>
      </c>
      <c r="C74" s="2" t="s">
        <v>813</v>
      </c>
      <c r="D74" s="2" t="s">
        <v>848</v>
      </c>
      <c r="F74" s="3"/>
    </row>
    <row r="75" spans="1:6" x14ac:dyDescent="0.15">
      <c r="B75" s="2" t="s">
        <v>295</v>
      </c>
      <c r="C75" s="2" t="s">
        <v>814</v>
      </c>
      <c r="D75" s="2" t="s">
        <v>849</v>
      </c>
      <c r="F75" s="3"/>
    </row>
    <row r="76" spans="1:6" x14ac:dyDescent="0.15">
      <c r="B76" s="2" t="s">
        <v>296</v>
      </c>
      <c r="C76" s="2" t="s">
        <v>815</v>
      </c>
      <c r="D76" s="2" t="s">
        <v>850</v>
      </c>
    </row>
    <row r="77" spans="1:6" x14ac:dyDescent="0.15">
      <c r="B77" s="2" t="s">
        <v>297</v>
      </c>
      <c r="D77" s="2" t="s">
        <v>851</v>
      </c>
    </row>
    <row r="78" spans="1:6" x14ac:dyDescent="0.15">
      <c r="B78" s="2" t="s">
        <v>298</v>
      </c>
      <c r="D78" s="2" t="s">
        <v>852</v>
      </c>
    </row>
    <row r="79" spans="1:6" x14ac:dyDescent="0.15">
      <c r="B79" s="2" t="s">
        <v>299</v>
      </c>
      <c r="D79" s="2" t="s">
        <v>853</v>
      </c>
    </row>
    <row r="80" spans="1:6" x14ac:dyDescent="0.15">
      <c r="B80" s="2" t="s">
        <v>300</v>
      </c>
      <c r="D80" s="2" t="s">
        <v>854</v>
      </c>
    </row>
    <row r="81" spans="2:4" x14ac:dyDescent="0.15">
      <c r="B81" s="2" t="s">
        <v>301</v>
      </c>
      <c r="D81" s="2" t="s">
        <v>855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2</vt:i4>
      </vt:variant>
    </vt:vector>
  </HeadingPairs>
  <TitlesOfParts>
    <vt:vector size="15" baseType="lpstr">
      <vt:lpstr>游戏流程&amp;新手引导</vt:lpstr>
      <vt:lpstr>副本相关统计</vt:lpstr>
      <vt:lpstr>符文相关统计</vt:lpstr>
      <vt:lpstr>任务相关统计</vt:lpstr>
      <vt:lpstr>建筑相关统计</vt:lpstr>
      <vt:lpstr>魔灵相关统计</vt:lpstr>
      <vt:lpstr>魔灵强化相关统计</vt:lpstr>
      <vt:lpstr>角色相关统计</vt:lpstr>
      <vt:lpstr>地下城相关统计</vt:lpstr>
      <vt:lpstr>竞技场相关统计</vt:lpstr>
      <vt:lpstr>试炼之塔相关统计</vt:lpstr>
      <vt:lpstr>公会战相关统计</vt:lpstr>
      <vt:lpstr>充值消费相关统计</vt:lpstr>
      <vt:lpstr>附加属性</vt:lpstr>
      <vt:lpstr>追加属性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2015-07-11T01:47:41Z</dcterms:created>
  <dcterms:modified xsi:type="dcterms:W3CDTF">2015-07-15T08:02:36Z</dcterms:modified>
</cp:coreProperties>
</file>