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date1904="1" showInkAnnotation="0" autoCompressPictures="0"/>
  <bookViews>
    <workbookView xWindow="25600" yWindow="-14320" windowWidth="32000" windowHeight="17480" tabRatio="500"/>
  </bookViews>
  <sheets>
    <sheet name="Sourcing results for Gus 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3" i="1" l="1"/>
  <c r="S53" i="1"/>
  <c r="T53" i="1"/>
  <c r="Q25" i="1"/>
  <c r="S47" i="1"/>
  <c r="T47" i="1"/>
  <c r="S25" i="1"/>
  <c r="T25" i="1"/>
  <c r="S19" i="1"/>
  <c r="T19" i="1"/>
  <c r="T13" i="1"/>
  <c r="S13" i="1"/>
  <c r="P62" i="1"/>
  <c r="P61" i="1"/>
  <c r="P60" i="1"/>
  <c r="P59" i="1"/>
  <c r="Q47" i="1"/>
  <c r="Q19" i="1"/>
  <c r="Q13" i="1"/>
  <c r="N53" i="1"/>
  <c r="N22" i="1"/>
  <c r="N48" i="1"/>
  <c r="N49" i="1"/>
  <c r="N47" i="1"/>
  <c r="N43" i="1"/>
  <c r="N24" i="1"/>
  <c r="N19" i="1"/>
  <c r="N18" i="1"/>
  <c r="N17" i="1"/>
</calcChain>
</file>

<file path=xl/sharedStrings.xml><?xml version="1.0" encoding="utf-8"?>
<sst xmlns="http://schemas.openxmlformats.org/spreadsheetml/2006/main" count="430" uniqueCount="227">
  <si>
    <t>QTY</t>
  </si>
  <si>
    <t>Designator</t>
  </si>
  <si>
    <t>Value</t>
  </si>
  <si>
    <t>Device</t>
  </si>
  <si>
    <t>Package</t>
  </si>
  <si>
    <t>Mfg</t>
  </si>
  <si>
    <t>Mfg P/N</t>
  </si>
  <si>
    <t>Alt. Vendor Parts</t>
  </si>
  <si>
    <t>Description</t>
  </si>
  <si>
    <t>Datasheet</t>
  </si>
  <si>
    <t>PCB</t>
  </si>
  <si>
    <t>1.6mm FR4, 1oz Copper, ENIG</t>
  </si>
  <si>
    <t>White mask, Blue Silkscreen</t>
  </si>
  <si>
    <t>C1</t>
  </si>
  <si>
    <t>10uF</t>
  </si>
  <si>
    <t>CAP1206-CAP</t>
  </si>
  <si>
    <t>1206-CAP</t>
  </si>
  <si>
    <t>Any/Generic</t>
  </si>
  <si>
    <t>Min. 10V **X7R** Ceramic Capacitor</t>
  </si>
  <si>
    <t>C10, C19</t>
  </si>
  <si>
    <t>4.7uF</t>
  </si>
  <si>
    <t>CAP0603-CAP</t>
  </si>
  <si>
    <t>0603-CAP</t>
  </si>
  <si>
    <t>Min. 10V X5R Ceramic Capacitor</t>
  </si>
  <si>
    <t>C16</t>
  </si>
  <si>
    <t>0.47uF</t>
  </si>
  <si>
    <t>C17, C18</t>
  </si>
  <si>
    <t>DNP</t>
  </si>
  <si>
    <t>C2</t>
  </si>
  <si>
    <t>33nF</t>
  </si>
  <si>
    <t>C3</t>
  </si>
  <si>
    <t>2.2uF</t>
  </si>
  <si>
    <t>C4, C7, C12, C13, C14, C15, C20</t>
  </si>
  <si>
    <t>0.1uF</t>
  </si>
  <si>
    <t>C5</t>
  </si>
  <si>
    <t>C6</t>
  </si>
  <si>
    <t>1.0uF</t>
  </si>
  <si>
    <t>C8, C11</t>
  </si>
  <si>
    <t>220uF</t>
  </si>
  <si>
    <t>CAP1210-CAP</t>
  </si>
  <si>
    <t>1210-CAP</t>
  </si>
  <si>
    <t>C9</t>
  </si>
  <si>
    <t>1uF</t>
  </si>
  <si>
    <t>D1</t>
  </si>
  <si>
    <t>DIODE-SMB</t>
  </si>
  <si>
    <t>SMB</t>
  </si>
  <si>
    <t>Min. 16V, 3A Diode</t>
  </si>
  <si>
    <t>D2</t>
  </si>
  <si>
    <t>cyan or "ice blue"</t>
  </si>
  <si>
    <t>LED0603</t>
  </si>
  <si>
    <t>0603-LED</t>
  </si>
  <si>
    <t>Panasonic</t>
  </si>
  <si>
    <t>LNJC36X8ARA1</t>
  </si>
  <si>
    <t>Any/Generic (Cyan)</t>
  </si>
  <si>
    <t>Charge Complete LED</t>
  </si>
  <si>
    <t>http://www.semicon.panasonic.co.jp/ds4/LNJC36X8ARA1_AEK_discon.pdf</t>
  </si>
  <si>
    <t>D4</t>
  </si>
  <si>
    <t>pink</t>
  </si>
  <si>
    <t>LNJP12X8ARA</t>
  </si>
  <si>
    <t>Any/Generic (Pink)</t>
  </si>
  <si>
    <t>Charging Status LED</t>
  </si>
  <si>
    <t>http://www.semicon.panasonic.co.jp/ds4/LNJP12X8ARA_E.pdf</t>
  </si>
  <si>
    <t>J1</t>
  </si>
  <si>
    <t>CONNECTOR_2x13_0.1" VERT</t>
  </si>
  <si>
    <t>PTH</t>
  </si>
  <si>
    <t>Sullins</t>
  </si>
  <si>
    <t>PPTC132LFBN-RC</t>
  </si>
  <si>
    <t>Raspberry Pi Pin Header</t>
  </si>
  <si>
    <t>http://www.sullinscorp.com/drawings/78_P(N)PxCxxxLFBN-RC,_10492-G.pdf</t>
  </si>
  <si>
    <t>J6, J8, J9, J10</t>
  </si>
  <si>
    <t>CONNECTOR_JST_2PIN-THM VERT</t>
  </si>
  <si>
    <t>JST</t>
  </si>
  <si>
    <t>B2B-PH-K-S</t>
  </si>
  <si>
    <t>2.0mm 2 position JST Socket</t>
  </si>
  <si>
    <t>http://www.jst-mfg.com/product/pdf/eng/ePH.pdf</t>
  </si>
  <si>
    <t>J5, J7</t>
  </si>
  <si>
    <t>CONNECTOR_TWIG-4P VERT</t>
  </si>
  <si>
    <t>TE</t>
  </si>
  <si>
    <t>440054-4</t>
  </si>
  <si>
    <t>4 Pos Grove "Twig" Socket</t>
  </si>
  <si>
    <t>http://www.te.com/commerce/DocumentDelivery/DDEController?Action=srchrtrv&amp;DocNm=440054&amp;DocType=Customer+Drawing&amp;DocLang=English</t>
  </si>
  <si>
    <t>J2</t>
  </si>
  <si>
    <t>CONNECTOR_M20LOCK_LONGPADS</t>
  </si>
  <si>
    <t>1x20 .100" Pads</t>
  </si>
  <si>
    <t>J3</t>
  </si>
  <si>
    <t>CONNECTOR_PINHD-1X10</t>
  </si>
  <si>
    <t>1x10 .100" Header</t>
  </si>
  <si>
    <t>J4</t>
  </si>
  <si>
    <t>CONNECTOR_2.5mm_JST_EH_1x10 RA</t>
  </si>
  <si>
    <t>S10B-EH</t>
  </si>
  <si>
    <t>1x10 2.5mm Shrouded Header RA</t>
  </si>
  <si>
    <t>http://www.jst-mfg.com/product/pdf/eng/eEH.pdf</t>
  </si>
  <si>
    <t>L1</t>
  </si>
  <si>
    <t>6.8uH</t>
  </si>
  <si>
    <t>INDUCTOR-CDRH124NP-6R8MC</t>
  </si>
  <si>
    <t>SMT CDRH124</t>
  </si>
  <si>
    <t>Sumida</t>
  </si>
  <si>
    <t>Wurth, EPCOS, Coilcraft</t>
  </si>
  <si>
    <t>4.9A 6.8åµH Inductor</t>
  </si>
  <si>
    <t>http://www.sumida.com/products/pdf/CDRH124.pdf</t>
  </si>
  <si>
    <t>Q1</t>
  </si>
  <si>
    <t>IRF7319</t>
  </si>
  <si>
    <t>IC-IRF7319</t>
  </si>
  <si>
    <t>SO08-IRF</t>
  </si>
  <si>
    <t>IR</t>
  </si>
  <si>
    <t>Dual N &amp; P MOSFET IC</t>
  </si>
  <si>
    <t>http://www.irf.com/product-info/datasheets/data/irf7319.pdf</t>
  </si>
  <si>
    <t>R1</t>
  </si>
  <si>
    <t>300K</t>
  </si>
  <si>
    <t>RESISTOR0603-RES</t>
  </si>
  <si>
    <t>0603-RES</t>
  </si>
  <si>
    <t>1/10W 5% Resistor</t>
  </si>
  <si>
    <t>R10</t>
  </si>
  <si>
    <t>180K</t>
  </si>
  <si>
    <t>R12, R28</t>
  </si>
  <si>
    <t>46.4K</t>
  </si>
  <si>
    <t>R13, R29</t>
  </si>
  <si>
    <t>10K</t>
  </si>
  <si>
    <t>R16, R17</t>
  </si>
  <si>
    <t>R14, R19</t>
  </si>
  <si>
    <t>100R</t>
  </si>
  <si>
    <t>R22, R23, R25, R26</t>
  </si>
  <si>
    <t>0R</t>
  </si>
  <si>
    <t>R15</t>
  </si>
  <si>
    <t>0.01R</t>
  </si>
  <si>
    <t>RESISTOR01206-RES</t>
  </si>
  <si>
    <t>1206-RES</t>
  </si>
  <si>
    <t>1/10W **1%** Resistor</t>
  </si>
  <si>
    <t>R18</t>
  </si>
  <si>
    <t>1.8M</t>
  </si>
  <si>
    <t>R2, R6</t>
  </si>
  <si>
    <t>100K</t>
  </si>
  <si>
    <t>R21</t>
  </si>
  <si>
    <t>18.2K</t>
  </si>
  <si>
    <t>R3, R20</t>
  </si>
  <si>
    <t>1K</t>
  </si>
  <si>
    <t>R4</t>
  </si>
  <si>
    <t>1.13K</t>
  </si>
  <si>
    <t>R5, R11</t>
  </si>
  <si>
    <t>2K</t>
  </si>
  <si>
    <t>R7</t>
  </si>
  <si>
    <t>1M</t>
  </si>
  <si>
    <t>R24, R27</t>
  </si>
  <si>
    <t>R8</t>
  </si>
  <si>
    <t>1.18K</t>
  </si>
  <si>
    <t>R9</t>
  </si>
  <si>
    <t>560K</t>
  </si>
  <si>
    <t>SG1</t>
  </si>
  <si>
    <t>DEVICE-PS1240P02BT</t>
  </si>
  <si>
    <t>PTH 12.2mm OD</t>
  </si>
  <si>
    <t>TDK</t>
  </si>
  <si>
    <t>PS1240P02BT</t>
  </si>
  <si>
    <t>3V 70dB Sounder</t>
  </si>
  <si>
    <t>http://product.tdk.com/en/catalog/datasheets/ef532_ps.pdf</t>
  </si>
  <si>
    <t>SJ1</t>
  </si>
  <si>
    <t>SOLDERJUMPER-CUTTABLETRACE</t>
  </si>
  <si>
    <t>N/A</t>
  </si>
  <si>
    <t>SJ2, SJ4</t>
  </si>
  <si>
    <t>SOLDERJUMPER-2WY-1&amp;2CONN</t>
  </si>
  <si>
    <t>SJ3, SJ5</t>
  </si>
  <si>
    <t>SOLDERJUMPER-2WY-2&amp;3CONN</t>
  </si>
  <si>
    <t>U1</t>
  </si>
  <si>
    <t>TPS61032RSAR</t>
  </si>
  <si>
    <t>IC-TPS61032RSAR</t>
  </si>
  <si>
    <t>QFN16</t>
  </si>
  <si>
    <t>TI</t>
  </si>
  <si>
    <t>TPS61032</t>
  </si>
  <si>
    <t>PLS ADVISE OPTIONS</t>
  </si>
  <si>
    <t>5V 1A DC-DC Boost IC</t>
  </si>
  <si>
    <t>http://www.ti.com/product/tps61032</t>
  </si>
  <si>
    <t>U2</t>
  </si>
  <si>
    <t>BQ27510DRZT-G2</t>
  </si>
  <si>
    <t>IC-BQ27510DRZT-G2</t>
  </si>
  <si>
    <t>SON12</t>
  </si>
  <si>
    <t>BQ27510</t>
  </si>
  <si>
    <t>LiPo Gas Gauge IC</t>
  </si>
  <si>
    <t>http://www.ti.com/lit/ds/symlink/bq27510-g2.pdf</t>
  </si>
  <si>
    <t>U3</t>
  </si>
  <si>
    <t>BQ24075TRGTT</t>
  </si>
  <si>
    <t>IC-BQ24075TRGTT</t>
  </si>
  <si>
    <t>VQFN16</t>
  </si>
  <si>
    <t>BQ24075</t>
  </si>
  <si>
    <t>1.5A LiPo Charger IC</t>
  </si>
  <si>
    <t>http://www.ti.com/lit/ds/slus937a/slus937a.pdf</t>
  </si>
  <si>
    <t>CONNECTOR_TWIG-4P SMD</t>
  </si>
  <si>
    <t>SMT</t>
  </si>
  <si>
    <t>1775470-4</t>
  </si>
  <si>
    <t>4 Pos Grove "Twig" Socket SMD VERT</t>
  </si>
  <si>
    <t>OTTO Rotary Board:</t>
  </si>
  <si>
    <t>Switch Board A:</t>
  </si>
  <si>
    <t>CONNECTOR_JST_2PIN-SMT</t>
  </si>
  <si>
    <t>SMT JST-2</t>
  </si>
  <si>
    <t>B2B-PH-SM4-TB</t>
  </si>
  <si>
    <t>2.0mm 2 position JST Socket SMT</t>
  </si>
  <si>
    <t>DO NOT POPULATE</t>
  </si>
  <si>
    <t>CONNECTOR_JST_2PIN-PTH</t>
  </si>
  <si>
    <t>PTH JST-2</t>
  </si>
  <si>
    <t>2.0mm 2 position JST Socket PTH</t>
  </si>
  <si>
    <t>SW1</t>
  </si>
  <si>
    <t>N/O Switch (Shutter Button)</t>
  </si>
  <si>
    <t>12mm x 12mm</t>
  </si>
  <si>
    <t>MEC</t>
  </si>
  <si>
    <t>5G-TH9-20Q</t>
  </si>
  <si>
    <t>5G-TH9-20, 5G-TH9-35</t>
  </si>
  <si>
    <t>10M Actuation IP67 PTH N/O Switch</t>
  </si>
  <si>
    <t>http://www.mec.dk/files/MEC/brochures/MEC_ProductCatalogueno7_multimec-5-series-switches.pdf</t>
  </si>
  <si>
    <t>SW2</t>
  </si>
  <si>
    <t>N/O Switch (Power Button)</t>
  </si>
  <si>
    <t>C&amp;K</t>
  </si>
  <si>
    <t>PTS125SK43 LFS</t>
  </si>
  <si>
    <t>Omron B3F, APEM MJTP, TE FSM100, etc.</t>
  </si>
  <si>
    <t>12mm Tactile SPST-NO PTH Switch</t>
  </si>
  <si>
    <t>http://www.ck-components.com/index.php?module=media&amp;action=Display&amp;cmpref=14406&amp;lang=en&amp;width=&amp;height=&amp;format=&amp;alt=</t>
  </si>
  <si>
    <t>Switch Board B:</t>
  </si>
  <si>
    <t>1.6mm FR4, 1oz Copper, HASL</t>
  </si>
  <si>
    <t>Yellow Mask, White Silksceen</t>
  </si>
  <si>
    <t>Unit Cost</t>
  </si>
  <si>
    <t>caps</t>
  </si>
  <si>
    <t>connectors</t>
  </si>
  <si>
    <t>Ics</t>
  </si>
  <si>
    <t>resistors</t>
  </si>
  <si>
    <t>total for 500 pcba</t>
  </si>
  <si>
    <t>type total</t>
  </si>
  <si>
    <t xml:space="preserve">usd </t>
  </si>
  <si>
    <t>exchange</t>
  </si>
  <si>
    <t>rmb</t>
  </si>
  <si>
    <t>usd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</si>
</sst>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4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5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A2" workbookViewId="0">
      <pane ySplit="880" activePane="bottomLeft"/>
      <selection activeCell="A2" sqref="A1:XFD1048576"/>
      <selection pane="bottomLeft" activeCell="D23" sqref="D23"/>
    </sheetView>
  </sheetViews>
  <sheetFormatPr baseColWidth="10" defaultRowHeight="15" x14ac:dyDescent="0"/>
  <cols>
    <col min="2" max="2" width="28.1640625" customWidth="1"/>
    <col min="3" max="3" width="18.1640625" customWidth="1"/>
    <col min="4" max="4" width="28.33203125" customWidth="1"/>
    <col min="8" max="8" width="21" customWidth="1"/>
    <col min="12" max="12" width="25.83203125" customWidth="1"/>
    <col min="13" max="13" width="27.33203125" customWidth="1"/>
    <col min="14" max="14" width="16" customWidth="1"/>
  </cols>
  <sheetData>
    <row r="1" spans="1:20" ht="31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s="6" t="s">
        <v>216</v>
      </c>
      <c r="N1" s="6" t="s">
        <v>221</v>
      </c>
      <c r="Q1" t="s">
        <v>222</v>
      </c>
      <c r="R1" t="s">
        <v>224</v>
      </c>
      <c r="S1" t="s">
        <v>223</v>
      </c>
      <c r="T1" t="s">
        <v>226</v>
      </c>
    </row>
    <row r="2" spans="1:20">
      <c r="A2">
        <v>1</v>
      </c>
      <c r="B2" t="s">
        <v>10</v>
      </c>
      <c r="C2" t="s">
        <v>11</v>
      </c>
      <c r="D2" t="s">
        <v>12</v>
      </c>
      <c r="Q2" t="s">
        <v>225</v>
      </c>
      <c r="R2">
        <v>6.14</v>
      </c>
    </row>
    <row r="3" spans="1:20">
      <c r="A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I3" t="s">
        <v>18</v>
      </c>
      <c r="N3" s="1">
        <v>40</v>
      </c>
    </row>
    <row r="4" spans="1:20">
      <c r="A4">
        <v>2</v>
      </c>
      <c r="B4" t="s">
        <v>19</v>
      </c>
      <c r="C4" t="s">
        <v>20</v>
      </c>
      <c r="D4" t="s">
        <v>21</v>
      </c>
      <c r="E4" t="s">
        <v>22</v>
      </c>
      <c r="F4" t="s">
        <v>17</v>
      </c>
      <c r="I4" t="s">
        <v>23</v>
      </c>
      <c r="N4" s="1">
        <v>23</v>
      </c>
    </row>
    <row r="5" spans="1:20">
      <c r="A5">
        <v>1</v>
      </c>
      <c r="B5" t="s">
        <v>24</v>
      </c>
      <c r="C5" t="s">
        <v>25</v>
      </c>
      <c r="D5" t="s">
        <v>21</v>
      </c>
      <c r="E5" t="s">
        <v>22</v>
      </c>
      <c r="F5" t="s">
        <v>17</v>
      </c>
      <c r="I5" t="s">
        <v>23</v>
      </c>
      <c r="N5" s="1">
        <v>12</v>
      </c>
    </row>
    <row r="6" spans="1:20">
      <c r="A6">
        <v>0</v>
      </c>
      <c r="B6" t="s">
        <v>26</v>
      </c>
      <c r="C6" t="s">
        <v>27</v>
      </c>
      <c r="D6" t="s">
        <v>21</v>
      </c>
      <c r="E6" t="s">
        <v>22</v>
      </c>
      <c r="F6" t="s">
        <v>17</v>
      </c>
      <c r="I6" t="s">
        <v>23</v>
      </c>
      <c r="N6" s="1"/>
    </row>
    <row r="7" spans="1:20">
      <c r="A7">
        <v>1</v>
      </c>
      <c r="B7" t="s">
        <v>28</v>
      </c>
      <c r="C7" t="s">
        <v>29</v>
      </c>
      <c r="D7" t="s">
        <v>21</v>
      </c>
      <c r="E7" t="s">
        <v>22</v>
      </c>
      <c r="F7" t="s">
        <v>17</v>
      </c>
      <c r="I7" t="s">
        <v>23</v>
      </c>
      <c r="N7" s="1">
        <v>8</v>
      </c>
    </row>
    <row r="8" spans="1:20">
      <c r="A8">
        <v>1</v>
      </c>
      <c r="B8" t="s">
        <v>30</v>
      </c>
      <c r="C8" t="s">
        <v>31</v>
      </c>
      <c r="D8" t="s">
        <v>21</v>
      </c>
      <c r="E8" t="s">
        <v>22</v>
      </c>
      <c r="F8" t="s">
        <v>17</v>
      </c>
      <c r="I8" t="s">
        <v>18</v>
      </c>
      <c r="N8" s="1">
        <v>12</v>
      </c>
    </row>
    <row r="9" spans="1:20">
      <c r="A9">
        <v>7</v>
      </c>
      <c r="B9" t="s">
        <v>32</v>
      </c>
      <c r="C9" t="s">
        <v>33</v>
      </c>
      <c r="D9" t="s">
        <v>21</v>
      </c>
      <c r="E9" t="s">
        <v>22</v>
      </c>
      <c r="F9" t="s">
        <v>17</v>
      </c>
      <c r="I9" t="s">
        <v>23</v>
      </c>
      <c r="N9" s="1">
        <v>24</v>
      </c>
    </row>
    <row r="10" spans="1:20">
      <c r="A10">
        <v>1</v>
      </c>
      <c r="B10" t="s">
        <v>34</v>
      </c>
      <c r="C10" t="s">
        <v>14</v>
      </c>
      <c r="D10" t="s">
        <v>21</v>
      </c>
      <c r="E10" t="s">
        <v>22</v>
      </c>
      <c r="F10" t="s">
        <v>17</v>
      </c>
      <c r="I10" t="s">
        <v>23</v>
      </c>
      <c r="N10" s="1">
        <v>20</v>
      </c>
    </row>
    <row r="11" spans="1:20">
      <c r="A11">
        <v>1</v>
      </c>
      <c r="B11" t="s">
        <v>35</v>
      </c>
      <c r="C11" t="s">
        <v>36</v>
      </c>
      <c r="D11" t="s">
        <v>21</v>
      </c>
      <c r="E11" t="s">
        <v>22</v>
      </c>
      <c r="F11" t="s">
        <v>17</v>
      </c>
      <c r="I11" t="s">
        <v>23</v>
      </c>
      <c r="N11" s="1">
        <v>8</v>
      </c>
    </row>
    <row r="12" spans="1:20">
      <c r="A12">
        <v>2</v>
      </c>
      <c r="B12" t="s">
        <v>37</v>
      </c>
      <c r="C12" t="s">
        <v>38</v>
      </c>
      <c r="D12" t="s">
        <v>39</v>
      </c>
      <c r="E12" t="s">
        <v>40</v>
      </c>
      <c r="F12" t="s">
        <v>17</v>
      </c>
      <c r="I12" t="s">
        <v>18</v>
      </c>
      <c r="N12" s="1">
        <v>500</v>
      </c>
    </row>
    <row r="13" spans="1:20">
      <c r="A13">
        <v>1</v>
      </c>
      <c r="B13" t="s">
        <v>41</v>
      </c>
      <c r="C13" t="s">
        <v>42</v>
      </c>
      <c r="D13" t="s">
        <v>21</v>
      </c>
      <c r="E13" t="s">
        <v>22</v>
      </c>
      <c r="F13" t="s">
        <v>17</v>
      </c>
      <c r="I13" t="s">
        <v>23</v>
      </c>
      <c r="N13" s="1">
        <v>8</v>
      </c>
      <c r="Q13">
        <f>SUM(N3:N16)</f>
        <v>715</v>
      </c>
      <c r="R13" t="s">
        <v>217</v>
      </c>
      <c r="S13">
        <f>Q13/$R$2</f>
        <v>116.44951140065147</v>
      </c>
      <c r="T13">
        <f>S13/500</f>
        <v>0.23289902280130295</v>
      </c>
    </row>
    <row r="14" spans="1:20" s="3" customFormat="1">
      <c r="A14" s="3">
        <v>1</v>
      </c>
      <c r="B14" s="3" t="s">
        <v>43</v>
      </c>
      <c r="D14" s="3" t="s">
        <v>44</v>
      </c>
      <c r="E14" s="3" t="s">
        <v>45</v>
      </c>
      <c r="F14" s="3" t="s">
        <v>17</v>
      </c>
      <c r="H14" s="3" t="s">
        <v>17</v>
      </c>
      <c r="I14" s="3" t="s">
        <v>46</v>
      </c>
    </row>
    <row r="15" spans="1:20">
      <c r="A15">
        <v>1</v>
      </c>
      <c r="B15" t="s">
        <v>47</v>
      </c>
      <c r="C15" t="s">
        <v>48</v>
      </c>
      <c r="D15" t="s">
        <v>49</v>
      </c>
      <c r="E15" t="s">
        <v>50</v>
      </c>
      <c r="F15" t="s">
        <v>51</v>
      </c>
      <c r="G15" t="s">
        <v>52</v>
      </c>
      <c r="H15" t="s">
        <v>53</v>
      </c>
      <c r="I15" t="s">
        <v>54</v>
      </c>
      <c r="J15" t="s">
        <v>55</v>
      </c>
      <c r="N15" s="1">
        <v>30</v>
      </c>
    </row>
    <row r="16" spans="1:20">
      <c r="A16">
        <v>1</v>
      </c>
      <c r="B16" t="s">
        <v>56</v>
      </c>
      <c r="C16" t="s">
        <v>57</v>
      </c>
      <c r="D16" t="s">
        <v>49</v>
      </c>
      <c r="E16" t="s">
        <v>50</v>
      </c>
      <c r="F16" t="s">
        <v>51</v>
      </c>
      <c r="G16" t="s">
        <v>58</v>
      </c>
      <c r="H16" t="s">
        <v>59</v>
      </c>
      <c r="I16" t="s">
        <v>60</v>
      </c>
      <c r="J16" t="s">
        <v>61</v>
      </c>
      <c r="N16" s="1">
        <v>30</v>
      </c>
    </row>
    <row r="17" spans="1:20">
      <c r="A17">
        <v>1</v>
      </c>
      <c r="B17" t="s">
        <v>62</v>
      </c>
      <c r="D17" t="s">
        <v>63</v>
      </c>
      <c r="E17" t="s">
        <v>64</v>
      </c>
      <c r="F17" t="s">
        <v>65</v>
      </c>
      <c r="G17" t="s">
        <v>66</v>
      </c>
      <c r="H17" t="s">
        <v>17</v>
      </c>
      <c r="I17" t="s">
        <v>67</v>
      </c>
      <c r="J17" t="s">
        <v>68</v>
      </c>
      <c r="M17">
        <v>7.3120000000000003</v>
      </c>
      <c r="N17" s="1">
        <f>SUM(M17*500)</f>
        <v>3656</v>
      </c>
    </row>
    <row r="18" spans="1:20">
      <c r="A18">
        <v>4</v>
      </c>
      <c r="B18" t="s">
        <v>69</v>
      </c>
      <c r="D18" t="s">
        <v>70</v>
      </c>
      <c r="E18" t="s">
        <v>64</v>
      </c>
      <c r="F18" t="s">
        <v>71</v>
      </c>
      <c r="G18" t="s">
        <v>72</v>
      </c>
      <c r="H18" t="s">
        <v>17</v>
      </c>
      <c r="I18" t="s">
        <v>73</v>
      </c>
      <c r="J18" t="s">
        <v>74</v>
      </c>
      <c r="M18">
        <v>0.2</v>
      </c>
      <c r="N18" s="1">
        <f>SUM(M18*4*500)</f>
        <v>400</v>
      </c>
    </row>
    <row r="19" spans="1:20">
      <c r="A19">
        <v>2</v>
      </c>
      <c r="B19" t="s">
        <v>75</v>
      </c>
      <c r="D19" t="s">
        <v>76</v>
      </c>
      <c r="E19" t="s">
        <v>64</v>
      </c>
      <c r="F19" t="s">
        <v>77</v>
      </c>
      <c r="G19" t="s">
        <v>78</v>
      </c>
      <c r="H19" t="s">
        <v>17</v>
      </c>
      <c r="I19" t="s">
        <v>79</v>
      </c>
      <c r="J19" t="s">
        <v>80</v>
      </c>
      <c r="M19">
        <v>0.82699999999999996</v>
      </c>
      <c r="N19" s="1">
        <f>SUM(M19*2*500)</f>
        <v>827</v>
      </c>
      <c r="Q19">
        <f>SUM(N17:N19)</f>
        <v>4883</v>
      </c>
      <c r="R19" t="s">
        <v>218</v>
      </c>
      <c r="S19">
        <f>Q19/$R$2</f>
        <v>795.27687296416946</v>
      </c>
      <c r="T19">
        <f>S19/500</f>
        <v>1.590553745928339</v>
      </c>
    </row>
    <row r="20" spans="1:20" s="2" customFormat="1">
      <c r="A20" s="2">
        <v>0</v>
      </c>
      <c r="B20" s="2" t="s">
        <v>81</v>
      </c>
      <c r="C20" s="2" t="s">
        <v>27</v>
      </c>
      <c r="D20" s="2" t="s">
        <v>82</v>
      </c>
      <c r="E20" s="2" t="s">
        <v>27</v>
      </c>
      <c r="F20" s="2" t="s">
        <v>27</v>
      </c>
      <c r="I20" s="2" t="s">
        <v>83</v>
      </c>
    </row>
    <row r="21" spans="1:20" s="2" customFormat="1">
      <c r="A21" s="2">
        <v>0</v>
      </c>
      <c r="B21" s="2" t="s">
        <v>84</v>
      </c>
      <c r="C21" s="2" t="s">
        <v>27</v>
      </c>
      <c r="D21" s="2" t="s">
        <v>85</v>
      </c>
      <c r="E21" s="2" t="s">
        <v>27</v>
      </c>
      <c r="F21" s="2" t="s">
        <v>27</v>
      </c>
      <c r="H21" s="2" t="s">
        <v>17</v>
      </c>
      <c r="I21" s="2" t="s">
        <v>86</v>
      </c>
    </row>
    <row r="22" spans="1:20">
      <c r="A22">
        <v>1</v>
      </c>
      <c r="B22" t="s">
        <v>87</v>
      </c>
      <c r="D22" t="s">
        <v>88</v>
      </c>
      <c r="E22" t="s">
        <v>64</v>
      </c>
      <c r="F22" t="s">
        <v>71</v>
      </c>
      <c r="G22" t="s">
        <v>89</v>
      </c>
      <c r="H22" t="s">
        <v>17</v>
      </c>
      <c r="I22" t="s">
        <v>90</v>
      </c>
      <c r="J22" t="s">
        <v>91</v>
      </c>
      <c r="M22">
        <v>2.0059999999999998</v>
      </c>
      <c r="N22" s="1">
        <f>SUM(M22*500)</f>
        <v>1002.9999999999999</v>
      </c>
    </row>
    <row r="23" spans="1:20" s="3" customFormat="1">
      <c r="A23" s="3">
        <v>1</v>
      </c>
      <c r="B23" s="3" t="s">
        <v>92</v>
      </c>
      <c r="C23" s="3" t="s">
        <v>93</v>
      </c>
      <c r="D23" s="3" t="s">
        <v>94</v>
      </c>
      <c r="E23" s="3" t="s">
        <v>95</v>
      </c>
      <c r="F23" s="3" t="s">
        <v>96</v>
      </c>
      <c r="H23" s="3" t="s">
        <v>97</v>
      </c>
      <c r="I23" s="3" t="s">
        <v>98</v>
      </c>
      <c r="J23" s="3" t="s">
        <v>99</v>
      </c>
    </row>
    <row r="24" spans="1:20">
      <c r="A24">
        <v>1</v>
      </c>
      <c r="B24" t="s">
        <v>100</v>
      </c>
      <c r="C24" t="s">
        <v>101</v>
      </c>
      <c r="D24" t="s">
        <v>102</v>
      </c>
      <c r="E24" t="s">
        <v>103</v>
      </c>
      <c r="F24" t="s">
        <v>104</v>
      </c>
      <c r="G24" t="s">
        <v>101</v>
      </c>
      <c r="H24" t="s">
        <v>17</v>
      </c>
      <c r="I24" t="s">
        <v>105</v>
      </c>
      <c r="J24" t="s">
        <v>106</v>
      </c>
      <c r="M24">
        <v>0.52</v>
      </c>
      <c r="N24" s="1">
        <f>SUM(M24*500)</f>
        <v>260</v>
      </c>
    </row>
    <row r="25" spans="1:20">
      <c r="A25">
        <v>1</v>
      </c>
      <c r="B25" t="s">
        <v>107</v>
      </c>
      <c r="C25" t="s">
        <v>108</v>
      </c>
      <c r="D25" t="s">
        <v>109</v>
      </c>
      <c r="E25" t="s">
        <v>110</v>
      </c>
      <c r="F25" t="s">
        <v>17</v>
      </c>
      <c r="H25" t="s">
        <v>17</v>
      </c>
      <c r="I25" t="s">
        <v>111</v>
      </c>
      <c r="N25" s="1">
        <v>2</v>
      </c>
      <c r="Q25">
        <f>SUM(N25:N43)</f>
        <v>1332</v>
      </c>
      <c r="R25" t="s">
        <v>220</v>
      </c>
      <c r="S25">
        <f>Q25/$R$2</f>
        <v>216.93811074918568</v>
      </c>
      <c r="T25">
        <f>S25/500</f>
        <v>0.43387622149837135</v>
      </c>
    </row>
    <row r="26" spans="1:20">
      <c r="A26">
        <v>1</v>
      </c>
      <c r="B26" t="s">
        <v>112</v>
      </c>
      <c r="C26" t="s">
        <v>113</v>
      </c>
      <c r="D26" t="s">
        <v>109</v>
      </c>
      <c r="E26" t="s">
        <v>110</v>
      </c>
      <c r="F26" t="s">
        <v>17</v>
      </c>
      <c r="H26" t="s">
        <v>17</v>
      </c>
      <c r="I26" t="s">
        <v>111</v>
      </c>
      <c r="N26" s="1">
        <v>2</v>
      </c>
    </row>
    <row r="27" spans="1:20">
      <c r="A27">
        <v>2</v>
      </c>
      <c r="B27" t="s">
        <v>114</v>
      </c>
      <c r="C27" t="s">
        <v>115</v>
      </c>
      <c r="D27" t="s">
        <v>109</v>
      </c>
      <c r="E27" t="s">
        <v>110</v>
      </c>
      <c r="F27" t="s">
        <v>17</v>
      </c>
      <c r="H27" t="s">
        <v>17</v>
      </c>
      <c r="I27" t="s">
        <v>111</v>
      </c>
      <c r="N27" s="1">
        <v>5</v>
      </c>
    </row>
    <row r="28" spans="1:20">
      <c r="A28">
        <v>2</v>
      </c>
      <c r="B28" t="s">
        <v>116</v>
      </c>
      <c r="C28" t="s">
        <v>117</v>
      </c>
      <c r="D28" t="s">
        <v>109</v>
      </c>
      <c r="E28" t="s">
        <v>110</v>
      </c>
      <c r="F28" t="s">
        <v>17</v>
      </c>
      <c r="H28" t="s">
        <v>17</v>
      </c>
      <c r="I28" t="s">
        <v>111</v>
      </c>
      <c r="N28" s="1">
        <v>4</v>
      </c>
    </row>
    <row r="29" spans="1:20">
      <c r="A29">
        <v>0</v>
      </c>
      <c r="B29" t="s">
        <v>118</v>
      </c>
      <c r="C29" t="s">
        <v>27</v>
      </c>
      <c r="D29" t="s">
        <v>109</v>
      </c>
      <c r="E29" t="s">
        <v>110</v>
      </c>
      <c r="F29" t="s">
        <v>17</v>
      </c>
      <c r="H29" t="s">
        <v>17</v>
      </c>
      <c r="I29" t="s">
        <v>111</v>
      </c>
      <c r="N29" s="1"/>
    </row>
    <row r="30" spans="1:20">
      <c r="A30">
        <v>2</v>
      </c>
      <c r="B30" t="s">
        <v>119</v>
      </c>
      <c r="C30" t="s">
        <v>120</v>
      </c>
      <c r="D30" t="s">
        <v>109</v>
      </c>
      <c r="E30" t="s">
        <v>110</v>
      </c>
      <c r="F30" t="s">
        <v>17</v>
      </c>
      <c r="H30" t="s">
        <v>17</v>
      </c>
      <c r="I30" t="s">
        <v>111</v>
      </c>
      <c r="N30" s="1">
        <v>4</v>
      </c>
    </row>
    <row r="31" spans="1:20">
      <c r="A31">
        <v>4</v>
      </c>
      <c r="B31" t="s">
        <v>121</v>
      </c>
      <c r="C31" t="s">
        <v>122</v>
      </c>
      <c r="D31" t="s">
        <v>109</v>
      </c>
      <c r="E31" t="s">
        <v>110</v>
      </c>
      <c r="F31" t="s">
        <v>17</v>
      </c>
      <c r="H31" t="s">
        <v>17</v>
      </c>
      <c r="I31" t="s">
        <v>111</v>
      </c>
      <c r="N31" s="1">
        <v>8</v>
      </c>
    </row>
    <row r="32" spans="1:20">
      <c r="A32">
        <v>1</v>
      </c>
      <c r="B32" t="s">
        <v>123</v>
      </c>
      <c r="C32" t="s">
        <v>124</v>
      </c>
      <c r="D32" t="s">
        <v>125</v>
      </c>
      <c r="E32" t="s">
        <v>126</v>
      </c>
      <c r="F32" t="s">
        <v>17</v>
      </c>
      <c r="H32" t="s">
        <v>17</v>
      </c>
      <c r="I32" t="s">
        <v>127</v>
      </c>
      <c r="N32" s="1">
        <v>30</v>
      </c>
    </row>
    <row r="33" spans="1:20">
      <c r="A33">
        <v>1</v>
      </c>
      <c r="B33" t="s">
        <v>128</v>
      </c>
      <c r="C33" t="s">
        <v>129</v>
      </c>
      <c r="D33" t="s">
        <v>109</v>
      </c>
      <c r="E33" t="s">
        <v>110</v>
      </c>
      <c r="F33" t="s">
        <v>17</v>
      </c>
      <c r="H33" t="s">
        <v>17</v>
      </c>
      <c r="I33" t="s">
        <v>111</v>
      </c>
      <c r="N33" s="1">
        <v>2</v>
      </c>
    </row>
    <row r="34" spans="1:20">
      <c r="A34">
        <v>2</v>
      </c>
      <c r="B34" t="s">
        <v>130</v>
      </c>
      <c r="C34" t="s">
        <v>131</v>
      </c>
      <c r="D34" t="s">
        <v>109</v>
      </c>
      <c r="E34" t="s">
        <v>110</v>
      </c>
      <c r="F34" t="s">
        <v>17</v>
      </c>
      <c r="H34" t="s">
        <v>17</v>
      </c>
      <c r="I34" t="s">
        <v>111</v>
      </c>
      <c r="N34" s="1">
        <v>4</v>
      </c>
    </row>
    <row r="35" spans="1:20">
      <c r="A35">
        <v>1</v>
      </c>
      <c r="B35" t="s">
        <v>132</v>
      </c>
      <c r="C35" t="s">
        <v>133</v>
      </c>
      <c r="D35" t="s">
        <v>109</v>
      </c>
      <c r="E35" t="s">
        <v>110</v>
      </c>
      <c r="F35" t="s">
        <v>17</v>
      </c>
      <c r="H35" t="s">
        <v>17</v>
      </c>
      <c r="I35" t="s">
        <v>111</v>
      </c>
      <c r="N35" s="1">
        <v>3</v>
      </c>
    </row>
    <row r="36" spans="1:20">
      <c r="A36">
        <v>2</v>
      </c>
      <c r="B36" t="s">
        <v>134</v>
      </c>
      <c r="C36" t="s">
        <v>135</v>
      </c>
      <c r="D36" t="s">
        <v>109</v>
      </c>
      <c r="E36" t="s">
        <v>110</v>
      </c>
      <c r="F36" t="s">
        <v>17</v>
      </c>
      <c r="H36" t="s">
        <v>17</v>
      </c>
      <c r="I36" t="s">
        <v>111</v>
      </c>
      <c r="N36" s="1">
        <v>4</v>
      </c>
    </row>
    <row r="37" spans="1:20">
      <c r="A37">
        <v>1</v>
      </c>
      <c r="B37" t="s">
        <v>136</v>
      </c>
      <c r="C37" t="s">
        <v>137</v>
      </c>
      <c r="D37" t="s">
        <v>109</v>
      </c>
      <c r="E37" t="s">
        <v>110</v>
      </c>
      <c r="F37" t="s">
        <v>17</v>
      </c>
      <c r="H37" t="s">
        <v>17</v>
      </c>
      <c r="I37" t="s">
        <v>111</v>
      </c>
      <c r="N37" s="1">
        <v>3</v>
      </c>
    </row>
    <row r="38" spans="1:20">
      <c r="A38">
        <v>2</v>
      </c>
      <c r="B38" t="s">
        <v>138</v>
      </c>
      <c r="C38" t="s">
        <v>139</v>
      </c>
      <c r="D38" t="s">
        <v>109</v>
      </c>
      <c r="E38" t="s">
        <v>110</v>
      </c>
      <c r="F38" t="s">
        <v>17</v>
      </c>
      <c r="H38" t="s">
        <v>17</v>
      </c>
      <c r="I38" t="s">
        <v>111</v>
      </c>
      <c r="N38" s="1">
        <v>4</v>
      </c>
    </row>
    <row r="39" spans="1:20">
      <c r="A39">
        <v>1</v>
      </c>
      <c r="B39" t="s">
        <v>140</v>
      </c>
      <c r="C39" t="s">
        <v>141</v>
      </c>
      <c r="D39" t="s">
        <v>109</v>
      </c>
      <c r="E39" t="s">
        <v>110</v>
      </c>
      <c r="F39" t="s">
        <v>17</v>
      </c>
      <c r="H39" t="s">
        <v>17</v>
      </c>
      <c r="I39" t="s">
        <v>111</v>
      </c>
      <c r="N39" s="1">
        <v>2</v>
      </c>
    </row>
    <row r="40" spans="1:20" s="3" customFormat="1">
      <c r="A40" s="3">
        <v>2</v>
      </c>
      <c r="B40" s="3" t="s">
        <v>142</v>
      </c>
      <c r="C40" s="3" t="s">
        <v>27</v>
      </c>
      <c r="D40" s="3" t="s">
        <v>109</v>
      </c>
      <c r="E40" s="3" t="s">
        <v>110</v>
      </c>
      <c r="F40" s="3" t="s">
        <v>17</v>
      </c>
      <c r="H40" s="3" t="s">
        <v>17</v>
      </c>
      <c r="I40" s="3" t="s">
        <v>111</v>
      </c>
    </row>
    <row r="41" spans="1:20">
      <c r="A41">
        <v>1</v>
      </c>
      <c r="B41" t="s">
        <v>143</v>
      </c>
      <c r="C41" t="s">
        <v>144</v>
      </c>
      <c r="D41" t="s">
        <v>109</v>
      </c>
      <c r="E41" t="s">
        <v>110</v>
      </c>
      <c r="F41" t="s">
        <v>17</v>
      </c>
      <c r="H41" t="s">
        <v>17</v>
      </c>
      <c r="I41" t="s">
        <v>111</v>
      </c>
      <c r="N41" s="1">
        <v>3</v>
      </c>
    </row>
    <row r="42" spans="1:20">
      <c r="A42">
        <v>1</v>
      </c>
      <c r="B42" t="s">
        <v>145</v>
      </c>
      <c r="C42" t="s">
        <v>146</v>
      </c>
      <c r="D42" t="s">
        <v>109</v>
      </c>
      <c r="E42" t="s">
        <v>110</v>
      </c>
      <c r="F42" t="s">
        <v>17</v>
      </c>
      <c r="H42" t="s">
        <v>17</v>
      </c>
      <c r="I42" t="s">
        <v>111</v>
      </c>
      <c r="N42" s="1">
        <v>2</v>
      </c>
    </row>
    <row r="43" spans="1:20">
      <c r="A43">
        <v>1</v>
      </c>
      <c r="B43" t="s">
        <v>147</v>
      </c>
      <c r="D43" t="s">
        <v>148</v>
      </c>
      <c r="E43" t="s">
        <v>149</v>
      </c>
      <c r="F43" t="s">
        <v>150</v>
      </c>
      <c r="G43" t="s">
        <v>151</v>
      </c>
      <c r="H43" t="s">
        <v>17</v>
      </c>
      <c r="I43" t="s">
        <v>152</v>
      </c>
      <c r="J43" t="s">
        <v>153</v>
      </c>
      <c r="M43">
        <v>2.5</v>
      </c>
      <c r="N43" s="1">
        <f>SUM(M43*500)</f>
        <v>1250</v>
      </c>
    </row>
    <row r="44" spans="1:20" s="2" customFormat="1">
      <c r="A44" s="2">
        <v>0</v>
      </c>
      <c r="B44" s="2" t="s">
        <v>154</v>
      </c>
      <c r="C44" s="2" t="s">
        <v>27</v>
      </c>
      <c r="D44" s="2" t="s">
        <v>155</v>
      </c>
      <c r="F44" s="2" t="s">
        <v>156</v>
      </c>
    </row>
    <row r="45" spans="1:20" s="2" customFormat="1">
      <c r="A45" s="2">
        <v>0</v>
      </c>
      <c r="B45" s="2" t="s">
        <v>157</v>
      </c>
      <c r="C45" s="2" t="s">
        <v>27</v>
      </c>
      <c r="D45" s="2" t="s">
        <v>158</v>
      </c>
      <c r="F45" s="2" t="s">
        <v>156</v>
      </c>
    </row>
    <row r="46" spans="1:20" s="2" customFormat="1">
      <c r="A46" s="2">
        <v>0</v>
      </c>
      <c r="B46" s="2" t="s">
        <v>159</v>
      </c>
      <c r="C46" s="2" t="s">
        <v>27</v>
      </c>
      <c r="D46" s="2" t="s">
        <v>160</v>
      </c>
      <c r="F46" s="2" t="s">
        <v>156</v>
      </c>
    </row>
    <row r="47" spans="1:20">
      <c r="A47">
        <v>1</v>
      </c>
      <c r="B47" t="s">
        <v>161</v>
      </c>
      <c r="C47" t="s">
        <v>162</v>
      </c>
      <c r="D47" t="s">
        <v>163</v>
      </c>
      <c r="E47" t="s">
        <v>164</v>
      </c>
      <c r="F47" t="s">
        <v>165</v>
      </c>
      <c r="G47" t="s">
        <v>166</v>
      </c>
      <c r="H47" t="s">
        <v>167</v>
      </c>
      <c r="I47" t="s">
        <v>168</v>
      </c>
      <c r="J47" t="s">
        <v>169</v>
      </c>
      <c r="M47">
        <v>7</v>
      </c>
      <c r="N47" s="1">
        <f>SUM(M47*500)</f>
        <v>3500</v>
      </c>
      <c r="Q47">
        <f>SUM(N43:N49)</f>
        <v>11250</v>
      </c>
      <c r="R47" t="s">
        <v>219</v>
      </c>
      <c r="S47">
        <f>Q47/$R$2</f>
        <v>1832.2475570032575</v>
      </c>
      <c r="T47">
        <f>S47/500</f>
        <v>3.664495114006515</v>
      </c>
    </row>
    <row r="48" spans="1:20">
      <c r="A48">
        <v>1</v>
      </c>
      <c r="B48" t="s">
        <v>170</v>
      </c>
      <c r="C48" t="s">
        <v>171</v>
      </c>
      <c r="D48" t="s">
        <v>172</v>
      </c>
      <c r="E48" t="s">
        <v>173</v>
      </c>
      <c r="F48" t="s">
        <v>165</v>
      </c>
      <c r="G48" t="s">
        <v>174</v>
      </c>
      <c r="H48" t="s">
        <v>167</v>
      </c>
      <c r="I48" t="s">
        <v>175</v>
      </c>
      <c r="J48" t="s">
        <v>176</v>
      </c>
      <c r="M48">
        <v>7</v>
      </c>
      <c r="N48" s="1">
        <f t="shared" ref="N48:N49" si="0">SUM(M48*500)</f>
        <v>3500</v>
      </c>
    </row>
    <row r="49" spans="1:20">
      <c r="A49">
        <v>1</v>
      </c>
      <c r="B49" t="s">
        <v>177</v>
      </c>
      <c r="C49" t="s">
        <v>178</v>
      </c>
      <c r="D49" t="s">
        <v>179</v>
      </c>
      <c r="E49" t="s">
        <v>180</v>
      </c>
      <c r="F49" t="s">
        <v>165</v>
      </c>
      <c r="G49" t="s">
        <v>181</v>
      </c>
      <c r="H49" t="s">
        <v>167</v>
      </c>
      <c r="I49" t="s">
        <v>182</v>
      </c>
      <c r="J49" t="s">
        <v>183</v>
      </c>
      <c r="M49">
        <v>6</v>
      </c>
      <c r="N49" s="1">
        <f t="shared" si="0"/>
        <v>3000</v>
      </c>
    </row>
    <row r="52" spans="1:20" ht="113" customHeight="1">
      <c r="A52" s="5" t="s">
        <v>188</v>
      </c>
      <c r="B52" s="5"/>
      <c r="C52" s="5"/>
      <c r="D52" s="5"/>
    </row>
    <row r="53" spans="1:20">
      <c r="A53">
        <v>1</v>
      </c>
      <c r="B53" t="s">
        <v>62</v>
      </c>
      <c r="C53" t="s">
        <v>184</v>
      </c>
      <c r="D53" t="s">
        <v>185</v>
      </c>
      <c r="F53" t="s">
        <v>77</v>
      </c>
      <c r="G53" t="s">
        <v>186</v>
      </c>
      <c r="H53" t="s">
        <v>17</v>
      </c>
      <c r="I53" t="s">
        <v>187</v>
      </c>
      <c r="M53">
        <v>4.24</v>
      </c>
      <c r="N53" s="1">
        <f>SUM(M53*500)</f>
        <v>2120</v>
      </c>
      <c r="Q53">
        <f>N53</f>
        <v>2120</v>
      </c>
      <c r="S53">
        <f>Q53/$R$2</f>
        <v>345.2768729641694</v>
      </c>
      <c r="T53">
        <f>S53/500</f>
        <v>0.69055374592833885</v>
      </c>
    </row>
    <row r="58" spans="1:20" ht="120" customHeight="1">
      <c r="A58" s="5" t="s">
        <v>189</v>
      </c>
      <c r="B58" s="5"/>
      <c r="C58" s="5"/>
      <c r="D58" s="5"/>
    </row>
    <row r="59" spans="1:20">
      <c r="A59">
        <v>1</v>
      </c>
      <c r="B59" t="s">
        <v>62</v>
      </c>
      <c r="D59" t="s">
        <v>190</v>
      </c>
      <c r="E59" t="s">
        <v>191</v>
      </c>
      <c r="F59" t="s">
        <v>71</v>
      </c>
      <c r="G59" t="s">
        <v>192</v>
      </c>
      <c r="H59" t="s">
        <v>17</v>
      </c>
      <c r="I59" t="s">
        <v>193</v>
      </c>
      <c r="J59" t="s">
        <v>74</v>
      </c>
      <c r="O59">
        <v>0.7</v>
      </c>
      <c r="P59" s="1">
        <f>SUM(O59*500)</f>
        <v>350</v>
      </c>
    </row>
    <row r="60" spans="1:20">
      <c r="A60">
        <v>0</v>
      </c>
      <c r="B60" t="s">
        <v>81</v>
      </c>
      <c r="C60" t="s">
        <v>194</v>
      </c>
      <c r="D60" t="s">
        <v>195</v>
      </c>
      <c r="E60" t="s">
        <v>196</v>
      </c>
      <c r="F60" t="s">
        <v>71</v>
      </c>
      <c r="G60" t="s">
        <v>72</v>
      </c>
      <c r="H60" t="s">
        <v>17</v>
      </c>
      <c r="I60" t="s">
        <v>197</v>
      </c>
      <c r="J60" t="s">
        <v>74</v>
      </c>
      <c r="P60">
        <f t="shared" ref="P60:P62" si="1">SUM(O60*500)</f>
        <v>0</v>
      </c>
    </row>
    <row r="61" spans="1:20">
      <c r="A61">
        <v>0</v>
      </c>
      <c r="B61" t="s">
        <v>198</v>
      </c>
      <c r="C61" t="s">
        <v>194</v>
      </c>
      <c r="D61" t="s">
        <v>199</v>
      </c>
      <c r="E61" t="s">
        <v>200</v>
      </c>
      <c r="F61" t="s">
        <v>201</v>
      </c>
      <c r="G61" t="s">
        <v>202</v>
      </c>
      <c r="H61" t="s">
        <v>203</v>
      </c>
      <c r="I61" t="s">
        <v>204</v>
      </c>
      <c r="J61" t="s">
        <v>205</v>
      </c>
      <c r="P61">
        <f t="shared" si="1"/>
        <v>0</v>
      </c>
    </row>
    <row r="62" spans="1:20">
      <c r="A62">
        <v>1</v>
      </c>
      <c r="B62" t="s">
        <v>206</v>
      </c>
      <c r="D62" t="s">
        <v>207</v>
      </c>
      <c r="E62" t="s">
        <v>200</v>
      </c>
      <c r="F62" t="s">
        <v>208</v>
      </c>
      <c r="G62" t="s">
        <v>209</v>
      </c>
      <c r="H62" t="s">
        <v>210</v>
      </c>
      <c r="I62" t="s">
        <v>211</v>
      </c>
      <c r="J62" t="s">
        <v>212</v>
      </c>
      <c r="O62">
        <v>1.5</v>
      </c>
      <c r="P62" s="1">
        <f t="shared" si="1"/>
        <v>750</v>
      </c>
    </row>
    <row r="66" spans="1:16" ht="89" customHeight="1">
      <c r="A66" s="5" t="s">
        <v>213</v>
      </c>
      <c r="B66" s="5"/>
      <c r="C66" s="5"/>
      <c r="D66" s="5"/>
    </row>
    <row r="67" spans="1:16">
      <c r="A67">
        <v>1</v>
      </c>
      <c r="B67" t="s">
        <v>10</v>
      </c>
      <c r="C67" t="s">
        <v>214</v>
      </c>
      <c r="D67" t="s">
        <v>215</v>
      </c>
    </row>
    <row r="68" spans="1:16">
      <c r="A68">
        <v>1</v>
      </c>
      <c r="B68" t="s">
        <v>62</v>
      </c>
      <c r="D68" t="s">
        <v>190</v>
      </c>
      <c r="E68" t="s">
        <v>191</v>
      </c>
      <c r="F68" t="s">
        <v>71</v>
      </c>
      <c r="G68" t="s">
        <v>192</v>
      </c>
      <c r="H68" t="s">
        <v>17</v>
      </c>
      <c r="I68" t="s">
        <v>193</v>
      </c>
      <c r="J68" t="s">
        <v>74</v>
      </c>
      <c r="O68">
        <v>0.7</v>
      </c>
      <c r="P68" s="1">
        <v>350</v>
      </c>
    </row>
    <row r="69" spans="1:16">
      <c r="A69">
        <v>0</v>
      </c>
      <c r="B69" t="s">
        <v>81</v>
      </c>
      <c r="C69" t="s">
        <v>194</v>
      </c>
      <c r="D69" t="s">
        <v>195</v>
      </c>
      <c r="E69" t="s">
        <v>196</v>
      </c>
      <c r="F69" t="s">
        <v>71</v>
      </c>
      <c r="G69" t="s">
        <v>72</v>
      </c>
      <c r="H69" t="s">
        <v>17</v>
      </c>
      <c r="I69" t="s">
        <v>197</v>
      </c>
      <c r="J69" t="s">
        <v>74</v>
      </c>
    </row>
    <row r="70" spans="1:16" s="4" customFormat="1">
      <c r="A70" s="4">
        <v>1</v>
      </c>
      <c r="B70" s="4" t="s">
        <v>198</v>
      </c>
      <c r="D70" s="4" t="s">
        <v>199</v>
      </c>
      <c r="E70" s="4" t="s">
        <v>200</v>
      </c>
      <c r="F70" s="4" t="s">
        <v>201</v>
      </c>
      <c r="G70" s="4" t="s">
        <v>202</v>
      </c>
      <c r="H70" s="4" t="s">
        <v>203</v>
      </c>
      <c r="I70" s="4" t="s">
        <v>204</v>
      </c>
      <c r="J70" s="4" t="s">
        <v>205</v>
      </c>
    </row>
    <row r="71" spans="1:16">
      <c r="A71">
        <v>0</v>
      </c>
      <c r="B71" t="s">
        <v>206</v>
      </c>
      <c r="C71" t="s">
        <v>194</v>
      </c>
      <c r="D71" t="s">
        <v>207</v>
      </c>
      <c r="E71" t="s">
        <v>200</v>
      </c>
      <c r="F71" t="s">
        <v>208</v>
      </c>
      <c r="G71" t="s">
        <v>209</v>
      </c>
      <c r="H71" t="s">
        <v>210</v>
      </c>
      <c r="I71" t="s">
        <v>211</v>
      </c>
      <c r="J71" t="s">
        <v>212</v>
      </c>
    </row>
  </sheetData>
  <mergeCells count="3">
    <mergeCell ref="A52:D52"/>
    <mergeCell ref="A58:D58"/>
    <mergeCell ref="A66:D66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Sourcing results for Gus .csv</vt:lpstr>
    </vt:vector>
  </TitlesOfParts>
  <Company>逸湖居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Elvis Lin</dc:creator>
  <cp:lastModifiedBy>Gustavo Huber</cp:lastModifiedBy>
  <dcterms:created xsi:type="dcterms:W3CDTF">2014-08-29T04:51:37Z</dcterms:created>
  <dcterms:modified xsi:type="dcterms:W3CDTF">2014-08-30T02:12:48Z</dcterms:modified>
</cp:coreProperties>
</file>