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teamLibrary\steamapps\common\RimWorld\Mods\CHTechIndustries-Rimworld-Core\About\Notes\Private Notes\"/>
    </mc:Choice>
  </mc:AlternateContent>
  <xr:revisionPtr revIDLastSave="0" documentId="13_ncr:1_{896E5CDE-A0FE-4D26-890C-08228C19F337}" xr6:coauthVersionLast="47" xr6:coauthVersionMax="47" xr10:uidLastSave="{00000000-0000-0000-0000-000000000000}"/>
  <bookViews>
    <workbookView xWindow="-120" yWindow="-120" windowWidth="29040" windowHeight="15840" xr2:uid="{CE00E3B5-C7F1-4EBF-89A0-FE9C997535E7}"/>
  </bookViews>
  <sheets>
    <sheet name="Description" sheetId="1" r:id="rId1"/>
    <sheet name="Backgrond Equations" sheetId="3" r:id="rId2"/>
    <sheet name="Max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 s="1"/>
  <c r="J4" i="1" s="1"/>
  <c r="J5" i="1" s="1"/>
  <c r="O10" i="1"/>
  <c r="R10" i="1" s="1"/>
  <c r="P10" i="1"/>
  <c r="O11" i="1"/>
  <c r="R11" i="1" s="1"/>
  <c r="P11" i="1"/>
  <c r="O12" i="1"/>
  <c r="R12" i="1" s="1"/>
  <c r="P12" i="1"/>
  <c r="B4" i="1"/>
  <c r="C4" i="1" s="1"/>
  <c r="E2" i="2"/>
  <c r="E3" i="2"/>
  <c r="E4" i="2"/>
  <c r="H4" i="2" s="1"/>
  <c r="E5" i="2"/>
  <c r="H3" i="2" s="1"/>
  <c r="B3" i="1"/>
  <c r="C3" i="1" s="1"/>
  <c r="B2" i="1"/>
  <c r="C2" i="1" s="1"/>
  <c r="D2" i="1" s="1"/>
  <c r="G2" i="1" l="1"/>
  <c r="G4" i="1"/>
  <c r="M2" i="1" s="1"/>
  <c r="D3" i="1"/>
  <c r="D4" i="1" s="1"/>
  <c r="H2" i="2"/>
  <c r="G3" i="1" l="1" a="1"/>
  <c r="G3" i="1" s="1"/>
  <c r="L2" i="1" s="1"/>
  <c r="Q12" i="1" l="1"/>
  <c r="S12" i="1" s="1"/>
  <c r="T11" i="1"/>
  <c r="T10" i="1"/>
  <c r="Q10" i="1"/>
  <c r="S10" i="1" s="1"/>
  <c r="T12" i="1"/>
  <c r="Q11" i="1"/>
  <c r="S11" i="1"/>
  <c r="S7" i="1" l="1"/>
  <c r="S6" i="1" s="1" a="1"/>
  <c r="S6" i="1" s="1"/>
  <c r="N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<sst xmlns="http://schemas.openxmlformats.org/spreadsheetml/2006/main" count="49" uniqueCount="38">
  <si>
    <t>Text</t>
  </si>
  <si>
    <t>Length</t>
  </si>
  <si>
    <t>Sum</t>
  </si>
  <si>
    <t>Total Rows</t>
  </si>
  <si>
    <t>Length of Full Description</t>
  </si>
  <si>
    <t>Info Type</t>
  </si>
  <si>
    <t>Info</t>
  </si>
  <si>
    <t>Full Description</t>
  </si>
  <si>
    <t>Complete Text</t>
  </si>
  <si>
    <t>Total Length</t>
  </si>
  <si>
    <t>test</t>
  </si>
  <si>
    <t>Category</t>
  </si>
  <si>
    <t>Source</t>
  </si>
  <si>
    <t>Value</t>
  </si>
  <si>
    <t>Highest Max Length</t>
  </si>
  <si>
    <t>Highest before errors with one person</t>
  </si>
  <si>
    <t>highest recommended</t>
  </si>
  <si>
    <t>my longest</t>
  </si>
  <si>
    <t>My items</t>
  </si>
  <si>
    <t>co-piolot</t>
  </si>
  <si>
    <t>Steam Discussion</t>
  </si>
  <si>
    <t>True?</t>
  </si>
  <si>
    <t>output</t>
  </si>
  <si>
    <t>y</t>
  </si>
  <si>
    <t>Type</t>
  </si>
  <si>
    <t>Warning</t>
  </si>
  <si>
    <t>Met?</t>
  </si>
  <si>
    <t>Warning Text</t>
  </si>
  <si>
    <t>Output</t>
  </si>
  <si>
    <t>Warning Text main phrase (semi colon where the type goes)</t>
  </si>
  <si>
    <t>past; description length</t>
  </si>
  <si>
    <t>the longest recommended</t>
  </si>
  <si>
    <t>the max</t>
  </si>
  <si>
    <t>Distance from</t>
  </si>
  <si>
    <t>Lengths</t>
  </si>
  <si>
    <t>Distance from Max</t>
  </si>
  <si>
    <t>Distance from my longest</t>
  </si>
  <si>
    <t>distance from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</si>
</sst>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0" xfId="0" quotePrefix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/>
    <xf numFmtId="3" fontId="0" fillId="0" borderId="0" xfId="0" applyNumberFormat="1"/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4">
    <dxf>
      <numFmt numFmtId="0" formatCode="General"/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numFmt numFmtId="3" formatCode="#,##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AEB5B8-B31D-46B2-9250-E9DC16D43156}" name="Table5" displayName="Table5" ref="A1:D4" totalsRowShown="0">
  <autoFilter ref="A1:D4" xr:uid="{F9AEB5B8-B31D-46B2-9250-E9DC16D43156}">
    <filterColumn colId="0" hiddenButton="1"/>
    <filterColumn colId="1" hiddenButton="1"/>
    <filterColumn colId="2" hiddenButton="1"/>
    <filterColumn colId="3" hiddenButton="1"/>
  </autoFilter>
  <tableColumns count="4">
    <tableColumn id="1" xr3:uid="{D00F31A1-0F33-45B1-A49F-910D97925399}" name="Text"/>
    <tableColumn id="3" xr3:uid="{53F4D3B3-DD9A-43E2-AE8B-9167DCEB64F0}" name="Complete Text" dataDxfId="13">
      <calculatedColumnFormula>IF(A2="","
",A2)</calculatedColumnFormula>
    </tableColumn>
    <tableColumn id="4" xr3:uid="{D1343B02-B1EB-4646-9752-33183DF2EBF5}" name="Length" dataDxfId="12">
      <calculatedColumnFormula>LEN(Table5[[#This Row],[Complete Text]])</calculatedColumnFormula>
    </tableColumn>
    <tableColumn id="5" xr3:uid="{E6DBB3DD-DF45-4B26-A864-ACCD11AAEE1A}" name="Sum" dataDxfId="11">
      <calculatedColumnFormula>Table5[[#This Row],[Length]]+IF(ROW(Table5[[#This Row],[Text]])=2,0,D1)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70A4C7-FCEB-4F3E-A49D-4D2CF59C9449}" name="Table6" displayName="Table6" ref="F1:G4" totalsRowShown="0">
  <autoFilter ref="F1:G4" xr:uid="{C470A4C7-FCEB-4F3E-A49D-4D2CF59C9449}">
    <filterColumn colId="0" hiddenButton="1"/>
    <filterColumn colId="1" hiddenButton="1"/>
  </autoFilter>
  <tableColumns count="2">
    <tableColumn id="1" xr3:uid="{036E5967-A0FC-4461-A1B1-7DD9713C7F3F}" name="Info Type"/>
    <tableColumn id="2" xr3:uid="{ABD9D43B-142A-4E90-81D1-DCA583AC5159}" name="Info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22A180-B51A-441D-B522-1989D5FA9CCA}" name="Table3" displayName="Table3" ref="O9:T12" totalsRowShown="0">
  <autoFilter ref="O9:T12" xr:uid="{FD22A180-B51A-441D-B522-1989D5FA9C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8294770-1579-4931-BBAE-241D96E15560}" name="Warning">
      <calculatedColumnFormula>'Max Values'!G2</calculatedColumnFormula>
    </tableColumn>
    <tableColumn id="2" xr3:uid="{5361E622-2356-4826-AE80-087982C0131E}" name="Value" dataDxfId="7">
      <calculatedColumnFormula>'Max Values'!H2</calculatedColumnFormula>
    </tableColumn>
    <tableColumn id="3" xr3:uid="{01FDEA07-E1FF-4DFC-82F8-5B1C09745089}" name="Met?" dataDxfId="4">
      <calculatedColumnFormula>IF(OR(Table3[[#This Row],[Value]]&lt;$L$2,Table3[[#This Row],[Value]]=$L$2),1,0)</calculatedColumnFormula>
    </tableColumn>
    <tableColumn id="4" xr3:uid="{62BE594D-F79D-43E1-84B1-FADD0ACA3C9F}" name="Warning Text" dataDxfId="6">
      <calculatedColumnFormula>_xlfn.CONCAT(LEFT($R$7,FIND(";",$R$7)-1)," ",Table3[[#This Row],[Warning]],RIGHT($R$7,LEN($R$7)-FIND(";",$R$7)))</calculatedColumnFormula>
    </tableColumn>
    <tableColumn id="7" xr3:uid="{6214FB98-40C3-4E51-B3E7-71F7379EAC80}" name="Output" dataDxfId="5">
      <calculatedColumnFormula>IF(Table3[[#This Row],[Met?]]=0,0,Table3[[#This Row],[Warning Text]])</calculatedColumnFormula>
    </tableColumn>
    <tableColumn id="8" xr3:uid="{12ABD827-35D0-440C-A06D-2A7F6D787D41}" name="Distance from" dataDxfId="3">
      <calculatedColumnFormula>Table3[[#This Row],[Value]]-$L$2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08528D-AEF3-42ED-907A-4FF1741A3D64}" name="Table4" displayName="Table4" ref="I1:J5" totalsRowShown="0">
  <autoFilter ref="I1:J5" xr:uid="{4C08528D-AEF3-42ED-907A-4FF1741A3D64}"/>
  <tableColumns count="2">
    <tableColumn id="1" xr3:uid="{D7E49094-CDAC-419F-A5F5-05F45F0082BB}" name="Lengths"/>
    <tableColumn id="2" xr3:uid="{000B24F9-85D4-473D-A1B7-9F8CA537F3AA}" name="Value" dataDxfId="0">
      <calculatedColumnFormula>TEXT(IF(J1=$J$1,L2,T9),"#,##0")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1F8A1-584C-4606-8412-1D2555EBFC45}" name="Table1" displayName="Table1" ref="A1:E5" totalsRowShown="0">
  <autoFilter ref="A1:E5" xr:uid="{58E1F8A1-584C-4606-8412-1D2555EBFC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0601A77-ED20-4F85-8981-98956272F876}" name="Category"/>
    <tableColumn id="2" xr3:uid="{3FB6D57D-0F2B-4EB3-A61D-8FEB586298C9}" name="Source"/>
    <tableColumn id="3" xr3:uid="{681E4DB3-0125-48AD-8177-3FA8E36887B8}" name="Value"/>
    <tableColumn id="4" xr3:uid="{9C5B900D-B191-4129-8FAB-6E47D7D82B1B}" name="True?"/>
    <tableColumn id="5" xr3:uid="{78623C5D-0F71-46E7-AC8F-388682759941}" name="output" dataDxfId="9">
      <calculatedColumnFormula>IF(OR(Table1[[#This Row],[True?]]="y",Table1[[#This Row],[True?]]=1,Table1[[#This Row],[True?]]=""),Table1[[#This Row],[Value]],0)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19A3B-8354-48FB-BCD9-679F0D52CE04}" name="Table2" displayName="Table2" ref="G1:H4" totalsRowShown="0">
  <autoFilter ref="G1:H4" xr:uid="{D9319A3B-8354-48FB-BCD9-679F0D52CE04}">
    <filterColumn colId="0" hiddenButton="1"/>
    <filterColumn colId="1" hiddenButton="1"/>
  </autoFilter>
  <tableColumns count="2">
    <tableColumn id="1" xr3:uid="{2F30A6E6-8C00-44D7-9FC1-F495BAF5605D}" name="Type"/>
    <tableColumn id="2" xr3:uid="{211D04B8-3824-4704-B711-51FF7F931BB7}" name="Value" dataDxfId="8">
      <calculatedColumnFormula>MAX(Table1[[#All],[output]])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https://steamcommunity.com/discussions/forum/7/3395164262983191388/" TargetMode="External"/><Relationship Id="rId1" Type="http://schemas.openxmlformats.org/officeDocument/2006/relationships/hyperlink" Target="https://steamcommunity.com/discussions/forum/7/3395164262983191388/" TargetMode="Externa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477C-2732-4C26-8358-707ABDD11D5A}">
  <dimension ref="A1:T12"/>
  <sheetViews>
    <sheetView tabSelected="1" workbookViewId="0">
      <selection activeCell="J19" sqref="J19"/>
    </sheetView>
  </sheetViews>
  <sheetFormatPr defaultRowHeight="15" x14ac:dyDescent="0.25"/>
  <cols>
    <col min="1" max="1" width="60.7109375" customWidth="1"/>
    <col min="2" max="2" width="16.7109375" hidden="1" customWidth="1"/>
    <col min="3" max="5" width="9.140625" hidden="1" customWidth="1"/>
    <col min="6" max="6" width="23.7109375" hidden="1" customWidth="1"/>
    <col min="7" max="7" width="9.140625" hidden="1" customWidth="1"/>
    <col min="8" max="8" width="9.140625" customWidth="1"/>
    <col min="9" max="9" width="26.85546875" bestFit="1" customWidth="1"/>
    <col min="10" max="10" width="9.140625" customWidth="1"/>
    <col min="12" max="12" width="11.7109375" bestFit="1" customWidth="1"/>
    <col min="13" max="13" width="15.7109375" style="1" customWidth="1"/>
    <col min="14" max="14" width="45.7109375" customWidth="1"/>
    <col min="15" max="15" width="25.28515625" hidden="1" customWidth="1"/>
    <col min="16" max="17" width="0" hidden="1" customWidth="1"/>
    <col min="18" max="18" width="38.28515625" style="1" hidden="1" customWidth="1"/>
    <col min="19" max="19" width="18.5703125" style="1" hidden="1" customWidth="1"/>
    <col min="20" max="20" width="13.85546875" hidden="1" customWidth="1"/>
  </cols>
  <sheetData>
    <row r="1" spans="1:20" ht="16.5" customHeight="1" thickTop="1" thickBot="1" x14ac:dyDescent="0.3">
      <c r="A1" t="s">
        <v>0</v>
      </c>
      <c r="B1" t="s">
        <v>8</v>
      </c>
      <c r="C1" t="s">
        <v>1</v>
      </c>
      <c r="D1" t="s">
        <v>2</v>
      </c>
      <c r="F1" t="s">
        <v>5</v>
      </c>
      <c r="G1" t="s">
        <v>6</v>
      </c>
      <c r="I1" t="s">
        <v>34</v>
      </c>
      <c r="J1" t="s">
        <v>13</v>
      </c>
      <c r="L1" s="3" t="s">
        <v>9</v>
      </c>
      <c r="M1" s="8" t="s">
        <v>7</v>
      </c>
      <c r="N1" s="9" t="str">
        <f>S6</f>
        <v>Hasn't reached any value of import</v>
      </c>
    </row>
    <row r="2" spans="1:20" ht="15.75" thickBot="1" x14ac:dyDescent="0.3">
      <c r="A2" t="s">
        <v>10</v>
      </c>
      <c r="B2" t="str">
        <f>IF(A2="","
",A2)</f>
        <v>test</v>
      </c>
      <c r="C2">
        <f>LEN(Table5[[#This Row],[Complete Text]])</f>
        <v>4</v>
      </c>
      <c r="D2">
        <f>Table5[[#This Row],[Length]]+IF(ROW(Table5[[#This Row],[Text]])=2,0,D1)</f>
        <v>4</v>
      </c>
      <c r="F2" t="s">
        <v>3</v>
      </c>
      <c r="G2">
        <f>COUNTA(Table5[[#All],[Complete Text]])</f>
        <v>4</v>
      </c>
      <c r="I2" t="s">
        <v>9</v>
      </c>
      <c r="J2" t="str">
        <f t="shared" ref="J2:J5" si="0">TEXT(IF(J1=$J$1,L2,T9),"#,##0")</f>
        <v>9</v>
      </c>
      <c r="L2" s="2">
        <f>G3</f>
        <v>9</v>
      </c>
      <c r="M2" s="11" t="str">
        <f>G4</f>
        <v>test
test</v>
      </c>
      <c r="N2" s="12"/>
      <c r="O2" s="1"/>
    </row>
    <row r="3" spans="1:20" ht="15.75" thickTop="1" x14ac:dyDescent="0.25">
      <c r="B3" t="str">
        <f>IF(A3="","
",A3)</f>
        <v xml:space="preserve">
</v>
      </c>
      <c r="C3">
        <f>LEN(Table5[[#This Row],[Complete Text]])</f>
        <v>1</v>
      </c>
      <c r="D3">
        <f>Table5[[#This Row],[Length]]+IF(ROW(Table5[[#This Row],[Text]])=2,0,D2)</f>
        <v>5</v>
      </c>
      <c r="F3" t="s">
        <v>4</v>
      </c>
      <c r="G3" cm="1">
        <f t="array" ref="G3">INDEX(D:D,G2)</f>
        <v>9</v>
      </c>
      <c r="I3" t="s">
        <v>35</v>
      </c>
      <c r="J3" t="str">
        <f t="shared" si="0"/>
        <v>7,991</v>
      </c>
    </row>
    <row r="4" spans="1:20" ht="30" x14ac:dyDescent="0.25">
      <c r="A4" t="s">
        <v>10</v>
      </c>
      <c r="B4" t="str">
        <f>IF(A4="","
",A4)</f>
        <v>test</v>
      </c>
      <c r="C4">
        <f>LEN(Table5[[#This Row],[Complete Text]])</f>
        <v>4</v>
      </c>
      <c r="D4">
        <f>Table5[[#This Row],[Length]]+IF(ROW(Table5[[#This Row],[Text]])=2,0,D3)</f>
        <v>9</v>
      </c>
      <c r="F4" t="s">
        <v>7</v>
      </c>
      <c r="G4" s="1" t="str">
        <f>_xlfn.CONCAT(Table5[Complete Text])</f>
        <v>test
test</v>
      </c>
      <c r="H4" s="1"/>
      <c r="I4" s="1" t="s">
        <v>36</v>
      </c>
      <c r="J4" s="1" t="str">
        <f t="shared" si="0"/>
        <v>4,117</v>
      </c>
    </row>
    <row r="5" spans="1:20" ht="15.75" thickBot="1" x14ac:dyDescent="0.3">
      <c r="I5" t="s">
        <v>37</v>
      </c>
      <c r="J5" t="str">
        <f t="shared" si="0"/>
        <v>241</v>
      </c>
    </row>
    <row r="6" spans="1:20" ht="30" x14ac:dyDescent="0.25">
      <c r="R6" s="6" t="s">
        <v>29</v>
      </c>
      <c r="S6" t="str" cm="1">
        <f t="array" ref="S6">IF(S7=3,"Hasn't reached any value of import",INDEX(Table3[[#All],[Output]],S7+2))</f>
        <v>Hasn't reached any value of import</v>
      </c>
    </row>
    <row r="7" spans="1:20" ht="15.75" thickBot="1" x14ac:dyDescent="0.3">
      <c r="R7" s="7" t="s">
        <v>30</v>
      </c>
      <c r="S7" s="1">
        <f>COUNT(Table3[Output])</f>
        <v>3</v>
      </c>
    </row>
    <row r="9" spans="1:20" x14ac:dyDescent="0.25">
      <c r="O9" t="s">
        <v>25</v>
      </c>
      <c r="P9" s="1" t="s">
        <v>13</v>
      </c>
      <c r="Q9" s="5" t="s">
        <v>26</v>
      </c>
      <c r="R9" s="1" t="s">
        <v>27</v>
      </c>
      <c r="S9" s="1" t="s">
        <v>28</v>
      </c>
      <c r="T9" t="s">
        <v>33</v>
      </c>
    </row>
    <row r="10" spans="1:20" x14ac:dyDescent="0.25">
      <c r="O10" t="str">
        <f>'Max Values'!G2</f>
        <v>the max</v>
      </c>
      <c r="P10" s="1">
        <f>'Max Values'!H2</f>
        <v>8000</v>
      </c>
      <c r="Q10">
        <f>IF(OR(Table3[[#This Row],[Value]]&lt;$L$2,Table3[[#This Row],[Value]]=$L$2),1,0)</f>
        <v>0</v>
      </c>
      <c r="R10" s="1" t="str">
        <f>_xlfn.CONCAT(LEFT($R$7,FIND(";",$R$7)-1)," ",Table3[[#This Row],[Warning]],RIGHT($R$7,LEN($R$7)-FIND(";",$R$7)))</f>
        <v>past the max description length</v>
      </c>
      <c r="S10" s="1">
        <f>IF(Table3[[#This Row],[Met?]]=0,0,Table3[[#This Row],[Warning Text]])</f>
        <v>0</v>
      </c>
      <c r="T10" s="10">
        <f>Table3[[#This Row],[Value]]-$L$2</f>
        <v>7991</v>
      </c>
    </row>
    <row r="11" spans="1:20" x14ac:dyDescent="0.25">
      <c r="O11" t="str">
        <f>'Max Values'!G3</f>
        <v>my longest</v>
      </c>
      <c r="P11" s="1">
        <f>'Max Values'!H3</f>
        <v>4126</v>
      </c>
      <c r="Q11">
        <f>IF(OR(Table3[[#This Row],[Value]]&lt;$L$2,Table3[[#This Row],[Value]]=$L$2),1,0)</f>
        <v>0</v>
      </c>
      <c r="R11" s="1" t="str">
        <f>_xlfn.CONCAT(LEFT($R$7,FIND(";",$R$7)-1)," ",Table3[[#This Row],[Warning]],RIGHT($R$7,LEN($R$7)-FIND(";",$R$7)))</f>
        <v>past my longest description length</v>
      </c>
      <c r="S11" s="1">
        <f>IF(Table3[[#This Row],[Met?]]=0,0,Table3[[#This Row],[Warning Text]])</f>
        <v>0</v>
      </c>
      <c r="T11" s="10">
        <f>Table3[[#This Row],[Value]]-$L$2</f>
        <v>4117</v>
      </c>
    </row>
    <row r="12" spans="1:20" ht="30" x14ac:dyDescent="0.25">
      <c r="O12" t="str">
        <f>'Max Values'!G4</f>
        <v>the longest recommended</v>
      </c>
      <c r="P12" s="1">
        <f>'Max Values'!H4</f>
        <v>250</v>
      </c>
      <c r="Q12">
        <f>IF(OR(Table3[[#This Row],[Value]]&lt;$L$2,Table3[[#This Row],[Value]]=$L$2),1,0)</f>
        <v>0</v>
      </c>
      <c r="R12" s="1" t="str">
        <f>_xlfn.CONCAT(LEFT($R$7,FIND(";",$R$7)-1)," ",Table3[[#This Row],[Warning]],RIGHT($R$7,LEN($R$7)-FIND(";",$R$7)))</f>
        <v>past the longest recommended description length</v>
      </c>
      <c r="S12" s="1">
        <f>IF(Table3[[#This Row],[Met?]]=0,0,Table3[[#This Row],[Warning Text]])</f>
        <v>0</v>
      </c>
      <c r="T12" s="10">
        <f>Table3[[#This Row],[Value]]-$L$2</f>
        <v>241</v>
      </c>
    </row>
  </sheetData>
  <mergeCells count="1">
    <mergeCell ref="M2:N2"/>
  </mergeCells>
  <conditionalFormatting sqref="N1">
    <cfRule type="expression" dxfId="2" priority="1">
      <formula>$S$7=0</formula>
    </cfRule>
    <cfRule type="expression" dxfId="1" priority="2">
      <formula>$S$7=1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8C34-D263-4023-A26D-CD3A691A4185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9CAF-58AC-46FD-B9EC-6126B52E9E60}">
  <dimension ref="A1:H10"/>
  <sheetViews>
    <sheetView workbookViewId="0">
      <selection activeCell="G10" sqref="G10"/>
    </sheetView>
  </sheetViews>
  <sheetFormatPr defaultRowHeight="15" x14ac:dyDescent="0.25"/>
  <cols>
    <col min="1" max="1" width="34.5703125" bestFit="1" customWidth="1"/>
    <col min="2" max="2" width="16.85546875" hidden="1" customWidth="1"/>
    <col min="5" max="5" width="0" hidden="1" customWidth="1"/>
    <col min="7" max="7" width="21.710937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21</v>
      </c>
      <c r="E1" t="s">
        <v>22</v>
      </c>
      <c r="G1" t="s">
        <v>24</v>
      </c>
      <c r="H1" t="s">
        <v>13</v>
      </c>
    </row>
    <row r="2" spans="1:8" x14ac:dyDescent="0.25">
      <c r="A2" t="s">
        <v>14</v>
      </c>
      <c r="B2" s="4" t="s">
        <v>20</v>
      </c>
      <c r="C2">
        <v>8000</v>
      </c>
      <c r="D2" t="s">
        <v>23</v>
      </c>
      <c r="E2">
        <f>IF(OR(Table1[[#This Row],[True?]]="y",Table1[[#This Row],[True?]]=1,Table1[[#This Row],[True?]]=""),Table1[[#This Row],[Value]],0)</f>
        <v>8000</v>
      </c>
      <c r="G2" t="s">
        <v>32</v>
      </c>
      <c r="H2">
        <f>MAX(Table1[[#All],[output]])</f>
        <v>8000</v>
      </c>
    </row>
    <row r="3" spans="1:8" x14ac:dyDescent="0.25">
      <c r="A3" t="s">
        <v>15</v>
      </c>
      <c r="B3" s="4" t="s">
        <v>20</v>
      </c>
      <c r="C3">
        <v>4530</v>
      </c>
      <c r="D3" t="s">
        <v>23</v>
      </c>
      <c r="E3">
        <f>IF(OR(Table1[[#This Row],[True?]]="y",Table1[[#This Row],[True?]]=1,Table1[[#This Row],[True?]]=""),Table1[[#This Row],[Value]],0)</f>
        <v>4530</v>
      </c>
      <c r="G3" t="s">
        <v>17</v>
      </c>
      <c r="H3">
        <f>E5</f>
        <v>4126</v>
      </c>
    </row>
    <row r="4" spans="1:8" x14ac:dyDescent="0.25">
      <c r="A4" t="s">
        <v>16</v>
      </c>
      <c r="B4" t="s">
        <v>19</v>
      </c>
      <c r="C4">
        <v>250</v>
      </c>
      <c r="D4" t="s">
        <v>23</v>
      </c>
      <c r="E4">
        <f>IF(OR(Table1[[#This Row],[True?]]="y",Table1[[#This Row],[True?]]=1,Table1[[#This Row],[True?]]=""),Table1[[#This Row],[Value]],0)</f>
        <v>250</v>
      </c>
      <c r="G4" t="s">
        <v>31</v>
      </c>
      <c r="H4">
        <f>Table1[[#This Row],[output]]</f>
        <v>250</v>
      </c>
    </row>
    <row r="5" spans="1:8" x14ac:dyDescent="0.25">
      <c r="A5" t="s">
        <v>17</v>
      </c>
      <c r="B5" t="s">
        <v>18</v>
      </c>
      <c r="C5">
        <v>4126</v>
      </c>
      <c r="D5" t="s">
        <v>23</v>
      </c>
      <c r="E5">
        <f>IF(OR(Table1[[#This Row],[True?]]="y",Table1[[#This Row],[True?]]=1,Table1[[#This Row],[True?]]=""),Table1[[#This Row],[Value]],0)</f>
        <v>4126</v>
      </c>
    </row>
    <row r="10" spans="1:8" x14ac:dyDescent="0.25">
      <c r="G10">
        <v>100000</v>
      </c>
    </row>
  </sheetData>
  <hyperlinks>
    <hyperlink ref="B2" r:id="rId1" xr:uid="{452497AA-EA21-40F8-8B5A-ABA8E7C665F1}"/>
    <hyperlink ref="B3" r:id="rId2" xr:uid="{2BDC6A0B-A682-4DBB-8008-15D559400593}"/>
  </hyperlinks>
  <pageMargins left="0.7" right="0.7" top="0.75" bottom="0.75" header="0.3" footer="0.3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D07FA-CAFF-477D-8A7D-CCC69EF2E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Backgrond Equations</vt:lpstr>
      <vt:lpstr>Max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Hatch</dc:creator>
  <cp:lastModifiedBy>Charlie Hatch</cp:lastModifiedBy>
  <dcterms:created xsi:type="dcterms:W3CDTF">2024-03-26T13:07:45Z</dcterms:created>
  <dcterms:modified xsi:type="dcterms:W3CDTF">2024-04-14T18:53:29Z</dcterms:modified>
</cp:coreProperties>
</file>