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e-filer1\home$\rg574\My Documents\GitHub\ITHIM-R\data\emission calculations accra\"/>
    </mc:Choice>
  </mc:AlternateContent>
  <bookViews>
    <workbookView xWindow="0" yWindow="0" windowWidth="19200" windowHeight="10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D12" i="1" l="1"/>
  <c r="D11" i="1"/>
  <c r="H9" i="1"/>
  <c r="I9" i="1"/>
  <c r="J9" i="1"/>
  <c r="H10" i="1"/>
  <c r="I10" i="1"/>
  <c r="J10" i="1"/>
  <c r="H13" i="1"/>
  <c r="I13" i="1"/>
  <c r="J13" i="1"/>
  <c r="H14" i="1"/>
  <c r="I14" i="1"/>
  <c r="J14" i="1"/>
  <c r="H15" i="1"/>
  <c r="I15" i="1"/>
  <c r="J15" i="1"/>
  <c r="H16" i="1"/>
  <c r="I16" i="1"/>
  <c r="J16" i="1"/>
  <c r="C9" i="1" l="1"/>
  <c r="D14" i="1"/>
  <c r="D15" i="1"/>
  <c r="D16" i="1"/>
  <c r="D13" i="1"/>
  <c r="C10" i="1"/>
  <c r="C11" i="1"/>
  <c r="C17" i="1"/>
  <c r="C18" i="1"/>
  <c r="C12" i="1"/>
  <c r="C13" i="1"/>
  <c r="C14" i="1"/>
  <c r="C15" i="1"/>
  <c r="C16" i="1"/>
  <c r="D9" i="1" l="1"/>
  <c r="D10" i="1"/>
  <c r="I11" i="1" l="1"/>
  <c r="J11" i="1"/>
  <c r="H11" i="1"/>
  <c r="H12" i="1"/>
  <c r="I12" i="1"/>
  <c r="J12" i="1"/>
  <c r="G11" i="1"/>
  <c r="G12" i="1"/>
  <c r="G10" i="1"/>
  <c r="G9" i="1"/>
  <c r="G15" i="1"/>
  <c r="G13" i="1"/>
  <c r="G16" i="1"/>
  <c r="G14" i="1"/>
</calcChain>
</file>

<file path=xl/comments1.xml><?xml version="1.0" encoding="utf-8"?>
<comments xmlns="http://schemas.openxmlformats.org/spreadsheetml/2006/main">
  <authors>
    <author>Rahul Goel</author>
  </authors>
  <commentList>
    <comment ref="D9" authorId="0" shapeId="0">
      <text>
        <r>
          <rPr>
            <b/>
            <sz val="9"/>
            <color indexed="81"/>
            <rFont val="Tahoma"/>
            <charset val="1"/>
          </rPr>
          <t>Rahul Goel:</t>
        </r>
        <r>
          <rPr>
            <sz val="9"/>
            <color indexed="81"/>
            <rFont val="Tahoma"/>
            <charset val="1"/>
          </rPr>
          <t xml:space="preserve">
Vehicle ownership based on Transport_household_surey_report_2007 Table6.36</t>
        </r>
      </text>
    </comment>
  </commentList>
</comments>
</file>

<file path=xl/sharedStrings.xml><?xml version="1.0" encoding="utf-8"?>
<sst xmlns="http://schemas.openxmlformats.org/spreadsheetml/2006/main" count="36" uniqueCount="36">
  <si>
    <t>Traffic contribution to PM2.5  = 22.5%</t>
  </si>
  <si>
    <t>Source: WHO database</t>
  </si>
  <si>
    <t>http://www.who.int/quantifying_ehimpacts/global/source_apport/en/</t>
  </si>
  <si>
    <t>4W1</t>
  </si>
  <si>
    <t>4W2</t>
  </si>
  <si>
    <t>2W</t>
  </si>
  <si>
    <t>3W2S</t>
  </si>
  <si>
    <t>3W4S</t>
  </si>
  <si>
    <t>TAXI</t>
  </si>
  <si>
    <t>BUS</t>
  </si>
  <si>
    <t>HDT</t>
  </si>
  <si>
    <t>LDT</t>
  </si>
  <si>
    <t>OTH</t>
  </si>
  <si>
    <t>Emission Factor (PM2.5)</t>
  </si>
  <si>
    <t>Walking</t>
  </si>
  <si>
    <t>Taxi</t>
  </si>
  <si>
    <t>Short Walking</t>
  </si>
  <si>
    <t>Private Car</t>
  </si>
  <si>
    <t>Motorcycle</t>
  </si>
  <si>
    <t>Bus</t>
  </si>
  <si>
    <t>Bicycle</t>
  </si>
  <si>
    <t>sum_scen3</t>
  </si>
  <si>
    <t>sum_scen2</t>
  </si>
  <si>
    <t>sum_scen1</t>
  </si>
  <si>
    <t>sum_baseline</t>
  </si>
  <si>
    <t>trip_mode</t>
  </si>
  <si>
    <t>Emissions</t>
  </si>
  <si>
    <t>Share</t>
  </si>
  <si>
    <t>Scenario 1</t>
  </si>
  <si>
    <t>Scenario 2</t>
  </si>
  <si>
    <t>Scenario 3</t>
  </si>
  <si>
    <t>Per household</t>
  </si>
  <si>
    <t>Traffic fleet size calculation for Accra 2009-10 using Delhi 2011</t>
  </si>
  <si>
    <t>Fleet Delhi 2011</t>
  </si>
  <si>
    <t>Fleet Accra 2010</t>
  </si>
  <si>
    <t>vehicle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</si>
</sst>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J27"/>
  <sheetViews>
    <sheetView tabSelected="1" workbookViewId="0">
      <selection activeCell="A8" sqref="A8:F16"/>
    </sheetView>
  </sheetViews>
  <sheetFormatPr defaultRowHeight="15" x14ac:dyDescent="0.25"/>
  <cols>
    <col min="2" max="2" width="10.42578125" customWidth="1"/>
    <col min="3" max="3" width="14" bestFit="1" customWidth="1"/>
    <col min="5" max="5" width="22.42578125" bestFit="1" customWidth="1"/>
    <col min="6" max="6" width="12" bestFit="1" customWidth="1"/>
    <col min="8" max="10" width="11" bestFit="1" customWidth="1"/>
    <col min="13" max="13" width="13.42578125" bestFit="1" customWidth="1"/>
    <col min="15" max="16" width="12" bestFit="1" customWidth="1"/>
  </cols>
  <sheetData>
    <row r="3" spans="1:10" x14ac:dyDescent="0.25">
      <c r="A3" t="s">
        <v>0</v>
      </c>
    </row>
    <row r="4" spans="1:10" x14ac:dyDescent="0.25">
      <c r="A4" t="s">
        <v>1</v>
      </c>
      <c r="D4" t="s">
        <v>2</v>
      </c>
    </row>
    <row r="7" spans="1:10" x14ac:dyDescent="0.25">
      <c r="A7" t="s">
        <v>32</v>
      </c>
    </row>
    <row r="8" spans="1:10" x14ac:dyDescent="0.25">
      <c r="A8" t="s">
        <v>35</v>
      </c>
      <c r="B8" t="s">
        <v>33</v>
      </c>
      <c r="C8" t="s">
        <v>31</v>
      </c>
      <c r="D8" t="s">
        <v>34</v>
      </c>
      <c r="E8" t="s">
        <v>13</v>
      </c>
      <c r="F8" t="s">
        <v>26</v>
      </c>
      <c r="G8" t="s">
        <v>27</v>
      </c>
      <c r="H8" t="s">
        <v>28</v>
      </c>
      <c r="I8" t="s">
        <v>29</v>
      </c>
      <c r="J8" t="s">
        <v>30</v>
      </c>
    </row>
    <row r="9" spans="1:10" x14ac:dyDescent="0.25">
      <c r="A9" t="s">
        <v>3</v>
      </c>
      <c r="B9" s="1">
        <v>1462147.1938652785</v>
      </c>
      <c r="C9">
        <f>B9*5/16000000</f>
        <v>0.45692099808289954</v>
      </c>
      <c r="D9" s="1">
        <f>C9*(1600000/5.1)*0.14/0.21</f>
        <v>95565.176069626046</v>
      </c>
      <c r="E9">
        <v>0.22800000000000001</v>
      </c>
      <c r="F9">
        <f>E9*D9*10000</f>
        <v>217888601.43874741</v>
      </c>
      <c r="G9" s="2">
        <f>F9/SUM(F$9:F$18)</f>
        <v>6.7405968772800112E-2</v>
      </c>
      <c r="H9" s="1">
        <f>F9*C24/B24</f>
        <v>297919084.16981214</v>
      </c>
      <c r="I9" s="1">
        <f>F9*D24/B24</f>
        <v>203540529.92868334</v>
      </c>
      <c r="J9" s="1">
        <f>F9*E24/B24</f>
        <v>113511433.34088707</v>
      </c>
    </row>
    <row r="10" spans="1:10" x14ac:dyDescent="0.25">
      <c r="A10" t="s">
        <v>4</v>
      </c>
      <c r="B10" s="1">
        <v>191694.41148733886</v>
      </c>
      <c r="C10">
        <f t="shared" ref="C10:C16" si="0">B10*5/16000000</f>
        <v>5.9904503589793393E-2</v>
      </c>
      <c r="D10" s="1">
        <f>C10*(1600000/5.1)*0.14/0.21</f>
        <v>12529.046502440449</v>
      </c>
      <c r="E10">
        <v>0.27600000000000002</v>
      </c>
      <c r="F10">
        <f>E10*D10*15000</f>
        <v>51870252.520103469</v>
      </c>
      <c r="G10" s="2">
        <f t="shared" ref="G10:G16" si="1">F10/SUM(F$9:F$18)</f>
        <v>1.604656966229711E-2</v>
      </c>
      <c r="H10" s="1">
        <f>F10*C24/B24</f>
        <v>70922196.133285493</v>
      </c>
      <c r="I10" s="1">
        <f>F10*D24/B24</f>
        <v>48454570.894312941</v>
      </c>
      <c r="J10" s="1">
        <f>F10*E24/B24</f>
        <v>27022371.397275198</v>
      </c>
    </row>
    <row r="11" spans="1:10" x14ac:dyDescent="0.25">
      <c r="A11" t="s">
        <v>5</v>
      </c>
      <c r="B11" s="1">
        <v>2733984.0936416043</v>
      </c>
      <c r="C11">
        <f t="shared" si="0"/>
        <v>0.85437002926300143</v>
      </c>
      <c r="D11" s="1">
        <f>C11*(1600000/5.1)*(0.09/0.38)</f>
        <v>63482.602793535712</v>
      </c>
      <c r="E11">
        <v>5.2999999999999999E-2</v>
      </c>
      <c r="F11">
        <f>E11*D11*10000</f>
        <v>33645779.48057393</v>
      </c>
      <c r="G11" s="2">
        <f t="shared" si="1"/>
        <v>1.0408650778556867E-2</v>
      </c>
      <c r="H11" s="1">
        <f>F11</f>
        <v>33645779.48057393</v>
      </c>
      <c r="I11" s="1">
        <f>F11</f>
        <v>33645779.48057393</v>
      </c>
      <c r="J11" s="1">
        <f>F11</f>
        <v>33645779.48057393</v>
      </c>
    </row>
    <row r="12" spans="1:10" x14ac:dyDescent="0.25">
      <c r="A12" t="s">
        <v>8</v>
      </c>
      <c r="B12" s="1">
        <v>34825.678406241284</v>
      </c>
      <c r="C12">
        <f t="shared" si="0"/>
        <v>1.0883024501950401E-2</v>
      </c>
      <c r="D12" s="1">
        <f>C12*(1600000/5.1)*0.14/0.21</f>
        <v>2276.1881311268817</v>
      </c>
      <c r="E12">
        <v>0.27600000000000002</v>
      </c>
      <c r="F12">
        <f>E12*D12*20000</f>
        <v>12564558.483820388</v>
      </c>
      <c r="G12" s="2">
        <f t="shared" si="1"/>
        <v>3.8869689887954268E-3</v>
      </c>
      <c r="H12" s="1">
        <f>F12*C26/B26</f>
        <v>12564558.483820388</v>
      </c>
      <c r="I12" s="1">
        <f>F12*D26/B26</f>
        <v>11291777.174463224</v>
      </c>
      <c r="J12" s="1">
        <f>F12*E26/B26</f>
        <v>8105289.0507994378</v>
      </c>
    </row>
    <row r="13" spans="1:10" x14ac:dyDescent="0.25">
      <c r="A13" t="s">
        <v>9</v>
      </c>
      <c r="B13" s="1">
        <v>25826.085647824253</v>
      </c>
      <c r="C13">
        <f t="shared" si="0"/>
        <v>8.0706517649450794E-3</v>
      </c>
      <c r="D13" s="1">
        <f>B13/10</f>
        <v>2582.6085647824252</v>
      </c>
      <c r="E13">
        <v>6.9</v>
      </c>
      <c r="F13">
        <f>E13*D13*150*365</f>
        <v>975644950.56068063</v>
      </c>
      <c r="G13" s="2">
        <f t="shared" si="1"/>
        <v>0.30182530263897683</v>
      </c>
      <c r="H13" s="1">
        <f t="shared" ref="H13:H16" si="2">F13</f>
        <v>975644950.56068063</v>
      </c>
      <c r="I13" s="1">
        <f t="shared" ref="I13:I16" si="3">F13</f>
        <v>975644950.56068063</v>
      </c>
      <c r="J13" s="1">
        <f>F13*E22/B22</f>
        <v>1304025319.3274689</v>
      </c>
    </row>
    <row r="14" spans="1:10" x14ac:dyDescent="0.25">
      <c r="A14" t="s">
        <v>10</v>
      </c>
      <c r="B14" s="1">
        <v>58915.515239286869</v>
      </c>
      <c r="C14">
        <f t="shared" si="0"/>
        <v>1.8411098512277145E-2</v>
      </c>
      <c r="D14" s="1">
        <f t="shared" ref="D14:D16" si="4">B14/10</f>
        <v>5891.5515239286869</v>
      </c>
      <c r="E14">
        <v>7.9</v>
      </c>
      <c r="F14">
        <f>E14*D14*25*2*365</f>
        <v>849414440.96241844</v>
      </c>
      <c r="G14" s="2">
        <f t="shared" si="1"/>
        <v>0.26277466055870696</v>
      </c>
      <c r="H14" s="1">
        <f t="shared" si="2"/>
        <v>849414440.96241844</v>
      </c>
      <c r="I14" s="1">
        <f t="shared" si="3"/>
        <v>849414440.96241844</v>
      </c>
      <c r="J14" s="1">
        <f>F14</f>
        <v>849414440.96241844</v>
      </c>
    </row>
    <row r="15" spans="1:10" x14ac:dyDescent="0.25">
      <c r="A15" t="s">
        <v>11</v>
      </c>
      <c r="B15" s="1">
        <v>134614.10724122371</v>
      </c>
      <c r="C15">
        <f t="shared" si="0"/>
        <v>4.206690851288241E-2</v>
      </c>
      <c r="D15" s="1">
        <f t="shared" si="4"/>
        <v>13461.410724122372</v>
      </c>
      <c r="E15">
        <v>4.0890000000000004</v>
      </c>
      <c r="F15">
        <f>E15*D15*25*2*365</f>
        <v>1004547679.2295891</v>
      </c>
      <c r="G15" s="2">
        <f t="shared" si="1"/>
        <v>0.31076664428439027</v>
      </c>
      <c r="H15" s="1">
        <f t="shared" si="2"/>
        <v>1004547679.2295891</v>
      </c>
      <c r="I15" s="1">
        <f t="shared" si="3"/>
        <v>1004547679.2295891</v>
      </c>
      <c r="J15" s="1">
        <f t="shared" ref="J15:J16" si="5">F15</f>
        <v>1004547679.2295891</v>
      </c>
    </row>
    <row r="16" spans="1:10" x14ac:dyDescent="0.25">
      <c r="A16" t="s">
        <v>12</v>
      </c>
      <c r="B16" s="1">
        <v>5822.9090571847246</v>
      </c>
      <c r="C16">
        <f t="shared" si="0"/>
        <v>1.8196590803702265E-3</v>
      </c>
      <c r="D16" s="1">
        <f t="shared" si="4"/>
        <v>582.29090571847246</v>
      </c>
      <c r="E16">
        <v>8.1780000000000008</v>
      </c>
      <c r="F16">
        <f>E16*D16*25*2*365</f>
        <v>86906044.24212344</v>
      </c>
      <c r="G16" s="2">
        <f t="shared" si="1"/>
        <v>2.688523431547633E-2</v>
      </c>
      <c r="H16" s="1">
        <f t="shared" si="2"/>
        <v>86906044.24212344</v>
      </c>
      <c r="I16" s="1">
        <f t="shared" si="3"/>
        <v>86906044.24212344</v>
      </c>
      <c r="J16" s="1">
        <f t="shared" si="5"/>
        <v>86906044.24212344</v>
      </c>
    </row>
    <row r="17" spans="1:10" x14ac:dyDescent="0.25">
      <c r="A17" t="s">
        <v>6</v>
      </c>
      <c r="B17" s="1">
        <v>28224.485342634154</v>
      </c>
      <c r="C17">
        <f>B17*5/16000000</f>
        <v>8.820151669573173E-3</v>
      </c>
      <c r="D17" s="1"/>
    </row>
    <row r="18" spans="1:10" x14ac:dyDescent="0.25">
      <c r="A18" t="s">
        <v>7</v>
      </c>
      <c r="B18" s="1">
        <v>54612.587735885791</v>
      </c>
      <c r="C18">
        <f>B18*5/16000000</f>
        <v>1.7066433667464308E-2</v>
      </c>
      <c r="D18" s="1"/>
    </row>
    <row r="19" spans="1:10" x14ac:dyDescent="0.25">
      <c r="H19" s="1"/>
      <c r="I19" s="1"/>
      <c r="J19" s="1"/>
    </row>
    <row r="20" spans="1:10" x14ac:dyDescent="0.25">
      <c r="A20" t="s">
        <v>25</v>
      </c>
      <c r="B20" t="s">
        <v>24</v>
      </c>
      <c r="C20" t="s">
        <v>23</v>
      </c>
      <c r="D20" t="s">
        <v>22</v>
      </c>
      <c r="E20" t="s">
        <v>21</v>
      </c>
    </row>
    <row r="21" spans="1:10" x14ac:dyDescent="0.25">
      <c r="A21" t="s">
        <v>20</v>
      </c>
      <c r="B21" s="1">
        <v>144.03333333333299</v>
      </c>
      <c r="C21" s="1">
        <v>144.03333333333299</v>
      </c>
      <c r="D21" s="1">
        <v>539.88333333333298</v>
      </c>
      <c r="E21" s="1">
        <v>144.03333333333299</v>
      </c>
    </row>
    <row r="22" spans="1:10" x14ac:dyDescent="0.25">
      <c r="A22" t="s">
        <v>19</v>
      </c>
      <c r="B22" s="1">
        <v>6904.7941983197597</v>
      </c>
      <c r="C22" s="1">
        <v>6904.7941983197597</v>
      </c>
      <c r="D22" s="1">
        <v>6904.7941983197597</v>
      </c>
      <c r="E22" s="1">
        <v>9228.7941983197597</v>
      </c>
    </row>
    <row r="23" spans="1:10" x14ac:dyDescent="0.25">
      <c r="A23" t="s">
        <v>18</v>
      </c>
      <c r="B23" s="1">
        <v>214.583333333333</v>
      </c>
      <c r="C23" s="1">
        <v>214.583333333333</v>
      </c>
      <c r="D23" s="1">
        <v>214.583333333333</v>
      </c>
      <c r="E23" s="1">
        <v>214.583333333333</v>
      </c>
    </row>
    <row r="24" spans="1:10" x14ac:dyDescent="0.25">
      <c r="A24" t="s">
        <v>17</v>
      </c>
      <c r="B24" s="1">
        <v>3773.7</v>
      </c>
      <c r="C24" s="1">
        <v>5159.78</v>
      </c>
      <c r="D24" s="1">
        <v>3525.2</v>
      </c>
      <c r="E24" s="1">
        <v>1965.95</v>
      </c>
    </row>
    <row r="25" spans="1:10" x14ac:dyDescent="0.25">
      <c r="A25" t="s">
        <v>16</v>
      </c>
      <c r="B25" s="1">
        <v>429.94248967663202</v>
      </c>
      <c r="C25" s="1">
        <v>429.94248967663202</v>
      </c>
      <c r="D25" s="1">
        <v>429.94248967663202</v>
      </c>
      <c r="E25" s="1">
        <v>2753.94248967663</v>
      </c>
    </row>
    <row r="26" spans="1:10" x14ac:dyDescent="0.25">
      <c r="A26" t="s">
        <v>15</v>
      </c>
      <c r="B26" s="1">
        <v>1454.6</v>
      </c>
      <c r="C26" s="1">
        <v>1454.6</v>
      </c>
      <c r="D26" s="1">
        <v>1307.25</v>
      </c>
      <c r="E26" s="1">
        <v>938.35</v>
      </c>
    </row>
    <row r="27" spans="1:10" x14ac:dyDescent="0.25">
      <c r="A27" t="s">
        <v>14</v>
      </c>
      <c r="B27" s="1">
        <v>2752.56</v>
      </c>
      <c r="C27" s="1">
        <v>1366.48</v>
      </c>
      <c r="D27" s="1">
        <v>2752.56</v>
      </c>
      <c r="E27" s="1">
        <v>2752.56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Clinical School Computing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Goel</dc:creator>
  <cp:lastModifiedBy>Rahul Goel</cp:lastModifiedBy>
  <dcterms:created xsi:type="dcterms:W3CDTF">2018-06-20T13:51:16Z</dcterms:created>
  <dcterms:modified xsi:type="dcterms:W3CDTF">2018-07-10T10:37:03Z</dcterms:modified>
</cp:coreProperties>
</file>