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Code\Pnn_Etl\import\"/>
    </mc:Choice>
  </mc:AlternateContent>
  <xr:revisionPtr revIDLastSave="0" documentId="13_ncr:1_{D0E05950-D2D1-42BA-8F26-11E018FCE8C1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Árbol de problemas" sheetId="1" r:id="rId1"/>
    <sheet name="Árbol de objetivos " sheetId="2" r:id="rId2"/>
    <sheet name="Matriz PA" sheetId="3" r:id="rId3"/>
    <sheet name="Hoja1" sheetId="4" r:id="rId4"/>
  </sheets>
  <definedNames>
    <definedName name="_xlnm._FilterDatabase" localSheetId="2" hidden="1">'Matriz PA'!$A$6:$S$91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jq5p4vi/wkgnz1/1iOI18UfM4xJA=="/>
    </ext>
  </extLst>
</workbook>
</file>

<file path=xl/calcChain.xml><?xml version="1.0" encoding="utf-8"?>
<calcChain xmlns="http://schemas.openxmlformats.org/spreadsheetml/2006/main">
  <c r="N28" i="3" l="1"/>
  <c r="K86" i="3"/>
  <c r="K40" i="3"/>
  <c r="N40" i="3"/>
  <c r="T40" i="3"/>
  <c r="K30" i="3"/>
  <c r="K28" i="3"/>
  <c r="I94" i="3"/>
  <c r="K94" i="3"/>
  <c r="N94" i="3"/>
  <c r="T94" i="3"/>
  <c r="I93" i="3"/>
  <c r="K93" i="3"/>
  <c r="N93" i="3"/>
  <c r="T93" i="3"/>
  <c r="I92" i="3"/>
  <c r="K92" i="3"/>
  <c r="N92" i="3"/>
  <c r="T92" i="3"/>
  <c r="I91" i="3"/>
  <c r="K91" i="3"/>
  <c r="N91" i="3"/>
  <c r="T91" i="3"/>
  <c r="K90" i="3"/>
  <c r="N90" i="3"/>
  <c r="T90" i="3"/>
  <c r="K89" i="3"/>
  <c r="N89" i="3"/>
  <c r="T89" i="3"/>
  <c r="B89" i="3"/>
  <c r="I88" i="3"/>
  <c r="K88" i="3"/>
  <c r="N88" i="3"/>
  <c r="T88" i="3"/>
  <c r="K87" i="3"/>
  <c r="N87" i="3"/>
  <c r="T87" i="3"/>
  <c r="N86" i="3"/>
  <c r="T86" i="3"/>
  <c r="K85" i="3"/>
  <c r="N85" i="3"/>
  <c r="T85" i="3"/>
  <c r="K84" i="3"/>
  <c r="N84" i="3"/>
  <c r="T84" i="3"/>
  <c r="I83" i="3"/>
  <c r="K83" i="3"/>
  <c r="N83" i="3"/>
  <c r="T83" i="3"/>
  <c r="B83" i="3"/>
  <c r="K82" i="3"/>
  <c r="N82" i="3"/>
  <c r="T82" i="3"/>
  <c r="I81" i="3"/>
  <c r="K81" i="3"/>
  <c r="N81" i="3"/>
  <c r="T81" i="3"/>
  <c r="I80" i="3"/>
  <c r="K80" i="3"/>
  <c r="N80" i="3"/>
  <c r="T80" i="3"/>
  <c r="I79" i="3"/>
  <c r="K79" i="3"/>
  <c r="N79" i="3"/>
  <c r="T79" i="3"/>
  <c r="B79" i="3"/>
  <c r="A79" i="3"/>
  <c r="I78" i="3"/>
  <c r="K78" i="3"/>
  <c r="N78" i="3"/>
  <c r="T78" i="3"/>
  <c r="I77" i="3"/>
  <c r="K77" i="3"/>
  <c r="N77" i="3"/>
  <c r="T77" i="3"/>
  <c r="I76" i="3"/>
  <c r="K76" i="3"/>
  <c r="N76" i="3"/>
  <c r="T76" i="3"/>
  <c r="I75" i="3"/>
  <c r="K75" i="3"/>
  <c r="N75" i="3"/>
  <c r="T75" i="3"/>
  <c r="I74" i="3"/>
  <c r="K74" i="3"/>
  <c r="N74" i="3"/>
  <c r="T74" i="3"/>
  <c r="K73" i="3"/>
  <c r="N73" i="3"/>
  <c r="T73" i="3"/>
  <c r="I72" i="3"/>
  <c r="K72" i="3"/>
  <c r="N72" i="3"/>
  <c r="T72" i="3"/>
  <c r="I71" i="3"/>
  <c r="K71" i="3"/>
  <c r="N71" i="3"/>
  <c r="T71" i="3"/>
  <c r="K70" i="3"/>
  <c r="N70" i="3"/>
  <c r="T70" i="3"/>
  <c r="B70" i="3"/>
  <c r="I69" i="3"/>
  <c r="K69" i="3"/>
  <c r="N69" i="3"/>
  <c r="T69" i="3"/>
  <c r="I68" i="3"/>
  <c r="K68" i="3"/>
  <c r="N68" i="3"/>
  <c r="T68" i="3"/>
  <c r="I67" i="3"/>
  <c r="K67" i="3"/>
  <c r="N67" i="3"/>
  <c r="T67" i="3"/>
  <c r="I66" i="3"/>
  <c r="K66" i="3"/>
  <c r="N66" i="3"/>
  <c r="T66" i="3"/>
  <c r="K65" i="3"/>
  <c r="N65" i="3"/>
  <c r="T65" i="3"/>
  <c r="B65" i="3"/>
  <c r="K64" i="3"/>
  <c r="N64" i="3"/>
  <c r="T64" i="3"/>
  <c r="I63" i="3"/>
  <c r="K63" i="3"/>
  <c r="N63" i="3"/>
  <c r="T63" i="3"/>
  <c r="I62" i="3"/>
  <c r="K62" i="3"/>
  <c r="N62" i="3"/>
  <c r="T62" i="3"/>
  <c r="I61" i="3"/>
  <c r="K61" i="3"/>
  <c r="N61" i="3"/>
  <c r="T61" i="3"/>
  <c r="K60" i="3"/>
  <c r="N60" i="3"/>
  <c r="T60" i="3"/>
  <c r="I59" i="3"/>
  <c r="K59" i="3"/>
  <c r="N59" i="3"/>
  <c r="T59" i="3"/>
  <c r="I58" i="3"/>
  <c r="K58" i="3"/>
  <c r="N58" i="3"/>
  <c r="T58" i="3"/>
  <c r="B58" i="3"/>
  <c r="K57" i="3"/>
  <c r="N57" i="3"/>
  <c r="T57" i="3"/>
  <c r="I56" i="3"/>
  <c r="K56" i="3"/>
  <c r="N56" i="3"/>
  <c r="T56" i="3"/>
  <c r="I55" i="3"/>
  <c r="K55" i="3"/>
  <c r="N55" i="3"/>
  <c r="T55" i="3"/>
  <c r="I54" i="3"/>
  <c r="K54" i="3"/>
  <c r="N54" i="3"/>
  <c r="T54" i="3"/>
  <c r="I53" i="3"/>
  <c r="K53" i="3"/>
  <c r="N53" i="3"/>
  <c r="T53" i="3"/>
  <c r="I52" i="3"/>
  <c r="K52" i="3"/>
  <c r="N52" i="3"/>
  <c r="T52" i="3"/>
  <c r="I51" i="3"/>
  <c r="K51" i="3"/>
  <c r="N51" i="3"/>
  <c r="T51" i="3"/>
  <c r="I50" i="3"/>
  <c r="K50" i="3"/>
  <c r="N50" i="3"/>
  <c r="T50" i="3"/>
  <c r="I49" i="3"/>
  <c r="K49" i="3"/>
  <c r="N49" i="3"/>
  <c r="T49" i="3"/>
  <c r="I48" i="3"/>
  <c r="K48" i="3"/>
  <c r="N48" i="3"/>
  <c r="T48" i="3"/>
  <c r="I47" i="3"/>
  <c r="K47" i="3"/>
  <c r="N47" i="3"/>
  <c r="T47" i="3"/>
  <c r="K46" i="3"/>
  <c r="N46" i="3"/>
  <c r="T46" i="3"/>
  <c r="K45" i="3"/>
  <c r="N45" i="3"/>
  <c r="T45" i="3"/>
  <c r="I44" i="3"/>
  <c r="K44" i="3"/>
  <c r="N44" i="3"/>
  <c r="T44" i="3"/>
  <c r="B44" i="3"/>
  <c r="A44" i="3"/>
  <c r="I43" i="3"/>
  <c r="K43" i="3"/>
  <c r="N43" i="3"/>
  <c r="T43" i="3"/>
  <c r="K42" i="3"/>
  <c r="N42" i="3"/>
  <c r="T42" i="3"/>
  <c r="K41" i="3"/>
  <c r="N41" i="3"/>
  <c r="T41" i="3"/>
  <c r="I39" i="3"/>
  <c r="K39" i="3"/>
  <c r="N39" i="3"/>
  <c r="T39" i="3"/>
  <c r="K38" i="3"/>
  <c r="N38" i="3"/>
  <c r="T38" i="3"/>
  <c r="K37" i="3"/>
  <c r="N37" i="3"/>
  <c r="T37" i="3"/>
  <c r="B37" i="3"/>
  <c r="K36" i="3"/>
  <c r="N36" i="3"/>
  <c r="T36" i="3"/>
  <c r="I35" i="3"/>
  <c r="K35" i="3"/>
  <c r="N35" i="3"/>
  <c r="T35" i="3"/>
  <c r="I34" i="3"/>
  <c r="K34" i="3"/>
  <c r="N34" i="3"/>
  <c r="T34" i="3"/>
  <c r="I33" i="3"/>
  <c r="K33" i="3"/>
  <c r="N33" i="3"/>
  <c r="T33" i="3"/>
  <c r="I32" i="3"/>
  <c r="K32" i="3"/>
  <c r="N32" i="3"/>
  <c r="T32" i="3"/>
  <c r="B32" i="3"/>
  <c r="A32" i="3"/>
  <c r="K31" i="3"/>
  <c r="N31" i="3"/>
  <c r="T31" i="3"/>
  <c r="N30" i="3"/>
  <c r="T30" i="3"/>
  <c r="I29" i="3"/>
  <c r="K29" i="3"/>
  <c r="N29" i="3"/>
  <c r="T29" i="3"/>
  <c r="T28" i="3"/>
  <c r="K27" i="3"/>
  <c r="N27" i="3"/>
  <c r="T27" i="3"/>
  <c r="I26" i="3"/>
  <c r="K26" i="3"/>
  <c r="N26" i="3"/>
  <c r="T26" i="3"/>
  <c r="K25" i="3"/>
  <c r="N25" i="3"/>
  <c r="T25" i="3"/>
  <c r="K24" i="3"/>
  <c r="N24" i="3"/>
  <c r="T24" i="3"/>
  <c r="K23" i="3"/>
  <c r="N23" i="3"/>
  <c r="T23" i="3"/>
  <c r="I22" i="3"/>
  <c r="K22" i="3"/>
  <c r="N22" i="3"/>
  <c r="T22" i="3"/>
  <c r="I21" i="3"/>
  <c r="K21" i="3"/>
  <c r="N21" i="3"/>
  <c r="T21" i="3"/>
  <c r="I20" i="3"/>
  <c r="K20" i="3"/>
  <c r="N20" i="3"/>
  <c r="T20" i="3"/>
  <c r="B20" i="3"/>
  <c r="I19" i="3"/>
  <c r="K19" i="3"/>
  <c r="N19" i="3"/>
  <c r="T19" i="3"/>
  <c r="K18" i="3"/>
  <c r="N18" i="3"/>
  <c r="T18" i="3"/>
  <c r="I17" i="3"/>
  <c r="K17" i="3"/>
  <c r="N17" i="3"/>
  <c r="T17" i="3"/>
  <c r="K16" i="3"/>
  <c r="N16" i="3"/>
  <c r="T16" i="3"/>
  <c r="I15" i="3"/>
  <c r="K15" i="3"/>
  <c r="N15" i="3"/>
  <c r="T15" i="3"/>
  <c r="K14" i="3"/>
  <c r="N14" i="3"/>
  <c r="T14" i="3"/>
  <c r="I13" i="3"/>
  <c r="K13" i="3"/>
  <c r="N13" i="3"/>
  <c r="T13" i="3"/>
  <c r="K12" i="3"/>
  <c r="N12" i="3"/>
  <c r="T12" i="3"/>
  <c r="K11" i="3"/>
  <c r="N11" i="3"/>
  <c r="T11" i="3"/>
  <c r="I10" i="3"/>
  <c r="K10" i="3"/>
  <c r="N10" i="3"/>
  <c r="T10" i="3"/>
  <c r="I9" i="3"/>
  <c r="K9" i="3"/>
  <c r="N9" i="3"/>
  <c r="T9" i="3"/>
  <c r="I8" i="3"/>
  <c r="K8" i="3"/>
  <c r="N8" i="3"/>
  <c r="T8" i="3"/>
  <c r="B8" i="3"/>
  <c r="A8" i="3"/>
  <c r="I7" i="3"/>
  <c r="K7" i="3"/>
  <c r="N7" i="3"/>
  <c r="B7" i="3"/>
  <c r="A7" i="3"/>
  <c r="B5" i="3"/>
  <c r="BP14" i="2"/>
  <c r="BN14" i="2"/>
  <c r="BL14" i="2"/>
  <c r="BJ14" i="2"/>
  <c r="BH14" i="2"/>
  <c r="BF14" i="2"/>
  <c r="BD14" i="2"/>
  <c r="BB14" i="2"/>
  <c r="AX14" i="2"/>
  <c r="AV14" i="2"/>
  <c r="AT14" i="2"/>
  <c r="AR14" i="2"/>
  <c r="AP14" i="2"/>
  <c r="AN14" i="2"/>
  <c r="AL14" i="2"/>
  <c r="AJ14" i="2"/>
  <c r="AH14" i="2"/>
  <c r="AF14" i="2"/>
  <c r="AD14" i="2"/>
  <c r="AB14" i="2"/>
  <c r="Z14" i="2"/>
  <c r="X14" i="2"/>
  <c r="V14" i="2"/>
  <c r="T14" i="2"/>
  <c r="R14" i="2"/>
  <c r="P14" i="2"/>
  <c r="N14" i="2"/>
  <c r="L14" i="2"/>
  <c r="J14" i="2"/>
  <c r="H14" i="2"/>
  <c r="F14" i="2"/>
  <c r="D14" i="2"/>
  <c r="B14" i="2"/>
  <c r="BP12" i="2"/>
  <c r="BN12" i="2"/>
  <c r="BL12" i="2"/>
  <c r="BJ12" i="2"/>
  <c r="BH12" i="2"/>
  <c r="BF12" i="2"/>
  <c r="BD12" i="2"/>
  <c r="BB12" i="2"/>
  <c r="AX12" i="2"/>
  <c r="AV12" i="2"/>
  <c r="AT12" i="2"/>
  <c r="AR12" i="2"/>
  <c r="AP12" i="2"/>
  <c r="AN12" i="2"/>
  <c r="AL12" i="2"/>
  <c r="AJ12" i="2"/>
  <c r="AH12" i="2"/>
  <c r="AF12" i="2"/>
  <c r="AD12" i="2"/>
  <c r="AB12" i="2"/>
  <c r="Z12" i="2"/>
  <c r="X12" i="2"/>
  <c r="V12" i="2"/>
  <c r="T12" i="2"/>
  <c r="R12" i="2"/>
  <c r="P12" i="2"/>
  <c r="N12" i="2"/>
  <c r="L12" i="2"/>
  <c r="J12" i="2"/>
  <c r="H12" i="2"/>
  <c r="F12" i="2"/>
  <c r="D12" i="2"/>
  <c r="B12" i="2"/>
  <c r="BP10" i="2"/>
  <c r="BN10" i="2"/>
  <c r="BL10" i="2"/>
  <c r="BJ10" i="2"/>
  <c r="BH10" i="2"/>
  <c r="BF10" i="2"/>
  <c r="BD10" i="2"/>
  <c r="BB10" i="2"/>
  <c r="AX10" i="2"/>
  <c r="AV10" i="2"/>
  <c r="AT10" i="2"/>
  <c r="AR10" i="2"/>
  <c r="AP10" i="2"/>
  <c r="AN10" i="2"/>
  <c r="AL10" i="2"/>
  <c r="AJ10" i="2"/>
  <c r="AH10" i="2"/>
  <c r="AF10" i="2"/>
  <c r="AD10" i="2"/>
  <c r="AB10" i="2"/>
  <c r="Z10" i="2"/>
  <c r="X10" i="2"/>
  <c r="V10" i="2"/>
  <c r="T10" i="2"/>
  <c r="R10" i="2"/>
  <c r="P10" i="2"/>
  <c r="N10" i="2"/>
  <c r="L10" i="2"/>
  <c r="J10" i="2"/>
  <c r="H10" i="2"/>
  <c r="F10" i="2"/>
  <c r="D10" i="2"/>
  <c r="B10" i="2"/>
  <c r="R32" i="1"/>
  <c r="T7" i="3"/>
  <c r="T95" i="3"/>
  <c r="T97" i="3"/>
  <c r="N9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2" authorId="0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>======
ID#AAAAfN8QYpA
tc={24E7D1F4-2D64-4DA5-BD51-37E0BD8F4530}    (2022-09-06 15:09:28)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Propone quitar desarrollar" acciones orientadas a", y que se cambie por incrementar el número</t>
        </r>
      </text>
    </comment>
    <comment ref="C75" authorId="0" shapeId="0" xr:uid="{00000000-0006-0000-0200-000001000000}">
      <text>
        <r>
          <rPr>
            <sz val="11"/>
            <color rgb="FF000000"/>
            <rFont val="Calibri"/>
            <family val="2"/>
          </rPr>
          <t xml:space="preserve">======
</t>
        </r>
        <r>
          <rPr>
            <sz val="11"/>
            <color rgb="FF000000"/>
            <rFont val="Calibri"/>
            <family val="2"/>
          </rPr>
          <t xml:space="preserve">ID#AAAAfN8QYpE
</t>
        </r>
        <r>
          <rPr>
            <sz val="11"/>
            <color rgb="FF000000"/>
            <rFont val="Calibri"/>
            <family val="2"/>
          </rPr>
          <t xml:space="preserve">tc={CFB68387-A8CE-4A1D-BFDD-8540EA0399CD}    (2022-09-06 15:09:28)
</t>
        </r>
        <r>
          <rPr>
            <sz val="11"/>
            <color rgb="FF000000"/>
            <rFont val="Calibri"/>
            <family val="2"/>
          </rPr>
          <t xml:space="preserve">[Comentario encadenado]
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sz val="11"/>
            <color rgb="FF000000"/>
            <rFont val="Calibri"/>
            <family val="2"/>
          </rPr>
          <t xml:space="preserve">Su versión de Excel le permite leer este comentario encadenado; sin embargo, las ediciones que se apliquen se quitarán si el archivo se abre en una versión más reciente de Excel. Más información: https://go.microsoft.com/fwlink/?linkid=870924
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sz val="11"/>
            <color rgb="FF000000"/>
            <rFont val="Calibri"/>
            <family val="2"/>
          </rPr>
          <t xml:space="preserve">Comentario:
</t>
        </r>
        <r>
          <rPr>
            <sz val="11"/>
            <color rgb="FF000000"/>
            <rFont val="Calibri"/>
            <family val="2"/>
          </rPr>
          <t xml:space="preserve">    Esta relacionada con 1.1.2</t>
        </r>
      </text>
    </comment>
    <comment ref="C76" authorId="0" shapeId="0" xr:uid="{00000000-0006-0000-0200-000003000000}">
      <text>
        <r>
          <rPr>
            <sz val="11"/>
            <color rgb="FF000000"/>
            <rFont val="Calibri"/>
            <family val="2"/>
          </rPr>
          <t xml:space="preserve">======
</t>
        </r>
        <r>
          <rPr>
            <sz val="11"/>
            <color rgb="FF000000"/>
            <rFont val="Calibri"/>
            <family val="2"/>
          </rPr>
          <t xml:space="preserve">ID#AAAAfN8QYo8
</t>
        </r>
        <r>
          <rPr>
            <sz val="11"/>
            <color rgb="FF000000"/>
            <rFont val="Calibri"/>
            <family val="2"/>
          </rPr>
          <t xml:space="preserve">tc={ACF2A9C6-0867-4ABC-A0A2-3C765319E8DC}    (2022-09-06 15:09:28)
</t>
        </r>
        <r>
          <rPr>
            <sz val="11"/>
            <color rgb="FF000000"/>
            <rFont val="Calibri"/>
            <family val="2"/>
          </rPr>
          <t xml:space="preserve">[Comentario encadenado]
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sz val="11"/>
            <color rgb="FF000000"/>
            <rFont val="Calibri"/>
            <family val="2"/>
          </rPr>
          <t xml:space="preserve">Su versión de Excel le permite leer este comentario encadenado; sin embargo, las ediciones que se apliquen se quitarán si el archivo se abre en una versión más reciente de Excel. Más información: https://go.microsoft.com/fwlink/?linkid=870924
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sz val="11"/>
            <color rgb="FF000000"/>
            <rFont val="Calibri"/>
            <family val="2"/>
          </rPr>
          <t xml:space="preserve">Comentario:
</t>
        </r>
        <r>
          <rPr>
            <sz val="11"/>
            <color rgb="FF000000"/>
            <rFont val="Calibri"/>
            <family val="2"/>
          </rPr>
          <t xml:space="preserve">    Mejorar los proc....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JRbdA4omUxvE66PCBALU+1uAv2A=="/>
    </ext>
  </extLst>
</comments>
</file>

<file path=xl/sharedStrings.xml><?xml version="1.0" encoding="utf-8"?>
<sst xmlns="http://schemas.openxmlformats.org/spreadsheetml/2006/main" count="697" uniqueCount="472">
  <si>
    <t>Borrador: Plan de Acción 2022-2030</t>
  </si>
  <si>
    <t>SIRAP Orinoquia</t>
  </si>
  <si>
    <t>Árbol de Problemas</t>
  </si>
  <si>
    <t>Alto riesgo de pérdida de naturaleza en el SIRAP Orinoquía, en 2019</t>
  </si>
  <si>
    <t>I. Insuficiente patrimonio natural y cultural conservado en el SIRAP Orinoquía</t>
  </si>
  <si>
    <t>II. Baja conectividad del SIRAP Orinoquía</t>
  </si>
  <si>
    <t>III. Baja efectividad en la gestión del SIRAP Orinoquía y sus AP</t>
  </si>
  <si>
    <t xml:space="preserve">IV. Inequitativa distribución en la sociedad de los costos y los beneficios de la conservación de las AP del SIRAP y otras estrategias de conservación in situ, atendiendo a sus contextos territoriales diferenciales </t>
  </si>
  <si>
    <t>I.1. Baja definición de las metas conservación para el SIRAP Orinoquía orientando la declaración, ampliación y/o registro de las áreas protegidas y las OMEC</t>
  </si>
  <si>
    <t>I.2 Aumento en los impulsores de degradación del patrimonio natural y cultural conservado en el SIRAP Orinoquia</t>
  </si>
  <si>
    <t>II.1. Alta transformación de los paisajes que contienen a las AP, especialmente en las regiones piedemontes orinoquense y amazonico y las zonas de selva transicional (amazonia-orinoquia)</t>
  </si>
  <si>
    <t>II.2. Debil integración de las áreas protegidas y de otras estrategias de conservacion a su contexto territorial</t>
  </si>
  <si>
    <t>III.1. Debil gobernanza en la gestión de las áreas protegidas y de los subsistemas</t>
  </si>
  <si>
    <t xml:space="preserve">III.2. Debil planificación del manejo de las AP y de los subsistemas
</t>
  </si>
  <si>
    <t xml:space="preserve">III.3. Debil financiación del SIRAP Orinoquia
</t>
  </si>
  <si>
    <t xml:space="preserve">III.4. Baja gestión del conocimiento en el SIRAP y su actores públicos
</t>
  </si>
  <si>
    <t>IV.1. Altas limitaciones al desarrollo de proyectos de vida  de quienes habitan o hacen uso de las áreas protegidas públicas, con especial atención en las comunidades locales en condiciones de vulnerabilidad y pobreza</t>
  </si>
  <si>
    <t>IV.2 Bajo acceso a las contribuciones de la naturaleza generadas en las áreas protegidas públicas como fuente de bienestar humano</t>
  </si>
  <si>
    <t>IV.3 Baja eficiencia de la participación en los costos de la conservación de las áreas protegidas y otras estrategias de conservación in situ por parte de las entidades territoriales</t>
  </si>
  <si>
    <t>1.1.1 Bajas acciones orientadas a aumentar el conocimiento sobre niveles de biodiversidad y grupos taxonómicos priorizados como insumo para la definición de metas de conservación en la Orinoquia</t>
  </si>
  <si>
    <t>1.1.2 Baja integración de los diferentes sistemas de conocimiento presentes en la Orinoquia, como insumo para la definición de metas de conservación</t>
  </si>
  <si>
    <t>1.1.3 Baja concertación de las metas de conservación por parte de los actores del Sirap y subsistemas temáticos e involucrarlas en los planes de acción de las autoridades ambientales</t>
  </si>
  <si>
    <t>1.1.4 Debiles procesos de declaratoria, ampliación y/o registro de  áreas protegidas y reportes de OMEC a partir de las metas de conservación definidas para el SIRAP Orinoquia</t>
  </si>
  <si>
    <t>1.2.1 Definir medidas para la prevención y manejo integral de especies invasoras y con potencial invasor en las áreas protegidas del SIRAP Orinoquia</t>
  </si>
  <si>
    <t>1.2.2 Debiles acciones orientadas a impulsar el uso sostenible de la biodiversidad objeto de uso dentro del SIRAP Orinoquia, por medio del establecimiento de emprendimientos productivos sostenibles.</t>
  </si>
  <si>
    <t>1.2.3 Baja resiliencia en las áreas con mayor vulnerabilidad a los efectos de los impulsores principales de cambio global dentro del SIRAP Orinoquia a través de las acciones de manejo de las áreas protegidas.</t>
  </si>
  <si>
    <t>1.2.4 Debiles lineamientos nacionales  para mantener o mejorar la resiliencia de las AP y  los efectos sinérgicos del cambio global en la biodiversidad, claves para la región</t>
  </si>
  <si>
    <t>2.1.1 Baja evaluación regional para el SIRAP Orinoquia, dirigida a comprender las tendencias de cambio en las condiciones de conectividad de los paisajes priorizados de piedemonte, altillanura, sabana inundable, selvas transicionales y ambientes dulceacuícolas, entre otras, debido a las dinámicas de los impulsores de pérdida de biodiversidad y de los conflictos socioambientales, y sus impactos sobre la conectividad.</t>
  </si>
  <si>
    <t>2.1.2 Pocos escenarios prospectivos de conectividad a nivel de los paisajes de piedemonte, altillanura, sabana inundable y selvas transicionales y sistemas dulceacuícolas, entre otros priorizados, que orienten su manejo en la Orinoquia</t>
  </si>
  <si>
    <t>2.1.3 Bajos acuerdos intersectoriales a nivel regional para la implementación de los lineamientos para el  manejo integral de los paisajes priorizados en la Orinoquia</t>
  </si>
  <si>
    <t>2.2.1 Insuficiente implementación de estrategias dirigidas a que en los procesos de planeación y ordenamiento territorial, se reconozcan, valoren y promuevan estrategias de conservación in situ, por su aporte al desarrollo sostenible en los paisajes priorizados de la Orinoquia</t>
  </si>
  <si>
    <t>2.2.1 Debiles acciones orientadas a armonizar los instrumentos de planificación y ordenamiento territorial de la Orinoquia, con las  estrategias de conservación in situ en los paisajes priorizados.</t>
  </si>
  <si>
    <t>3.1.1 Debil estructura del SIRAP Orinoquia en sus diferentes ámbitos de gestión a partir de la implementación de directrices de coordinación entre subsistemas temáticos y regionales (bisagra)</t>
  </si>
  <si>
    <t xml:space="preserve">3.1.2  Bajas acciones orientadas a mejorar la participación efectiva de todos los actores estratégicos en el SIRAP Orinoquia a partir de la caracterización y mapeo de actores. </t>
  </si>
  <si>
    <t>3.1.3 Debil articulación de arreglos de gobernanza regional con el SIRAP Orinoquia que involucren a los actores en la  toma decisiones, desde una perspectiva de corresponsabilidad, equidad, reconocimiento de la diversidad cultural, respeto y complementariedad.</t>
  </si>
  <si>
    <t>3.1.4 Baja implementación participativa de la estrategia de comunicación y educación (incluye fomento de plataformas para fortalecimiento de capacidades) orientada a la mayor comprensión y apropiación del SIRAP Orinoquia</t>
  </si>
  <si>
    <t>3.2.1 Bajo porcentaje de áreas protegidas que desarrollan el proceso de planificación del manejo en la Orinoquia</t>
  </si>
  <si>
    <t>3.2.2 Bajo número de subsistemas con instrumentos de planeación apoyados</t>
  </si>
  <si>
    <t>3.2.3 Aplicación sistemática de evaluación   de la efectividad  del manejo en las Áreas Protegidas del SIRAP Orinoquia</t>
  </si>
  <si>
    <t xml:space="preserve">3.2.4 Incrementar la implementación de la metodología  de evaluación de efectividad en el SIRAP Orinoquia y subsistemas temáticos de áreas protegidas. </t>
  </si>
  <si>
    <t>3.3.1 Baja identificación de los roles y  responsabilidades en la financiación del SIRAP Orinoquia y hacer seguimiento a las contribuciones financieras para su gestión</t>
  </si>
  <si>
    <t>3.3.2 Baja cobertura del cálculo de brecha financiera para la gestión del SIRAP Orinoquia</t>
  </si>
  <si>
    <t>3.3.3 Poca aplicación de instrumentos económicos y financieros para la conservación en áreas protegidas del SIRAP Orinoquia</t>
  </si>
  <si>
    <t>3.4.1 Poca complementariedad en la gestión entre instituciones públicas del SIRAP Orinoquia</t>
  </si>
  <si>
    <t>3.4.2 Bajas acciones orientadas a incrementar el número y la cobertura de las investigaciones en las áreas protegidas del SIRAP Orinoquia</t>
  </si>
  <si>
    <t>3.4.3  Insuficiente aporte desde el nivel regional a la integración de las diferentes formas de conocimiento local en el análisis y gestión de los atributos del Sinap.</t>
  </si>
  <si>
    <t>3.4.4 Bajo aporte en los procesos de captura de datos y generación de información en las áreas protegidas del SIRAP Orinoquia facilitando la participación de todos sus actores.</t>
  </si>
  <si>
    <t>4.1.1 Debil armonización en las formas de manejo del territorio a través de acuerdos en áreas protegidas y otras estrategias de conservación de la Orinoquia</t>
  </si>
  <si>
    <t>4.1.2 Insuficiente conocimiento de los beneficios generados por los habitantes de las áreas protegidas públicas, susceptibles de ser objeto de retribución especialmente para las comunidades locales (campesinas) y grupos étnicos en la Orinoquia</t>
  </si>
  <si>
    <t>4.2.1 Pocas acciones orientadas a aumentar la formalidad en el aprovechamiento sostenible de la naturaleza con fines comerciales en las áreas protegidas de la Orinoquia (turismo, fauna, pesca, artesanías, forestal y otros productos maderables y no maderables, acceso a recursos genéticos) .</t>
  </si>
  <si>
    <t>4.2.2 Debíl estrategia formulada desde PNNC y MinCiencias para el desarrollo de nuevos productos sostenibles derivados de las contribuciones de la naturaleza de las áreas protegidas y sus zonas de influencia de acuerdo con la vocación del territorio en la Orinoquia</t>
  </si>
  <si>
    <t>4.3.1 Pocas capacidades en las entidades territoriales y autoridades ambientales para la formulación de proyectos que incrementen la inversión en áreas protegidas en la Orinoquia</t>
  </si>
  <si>
    <t>Árbol de Objetivos</t>
  </si>
  <si>
    <t>Reducir el riesgo de pérdida de naturaleza en el SIRAP Orinoquía en 2030</t>
  </si>
  <si>
    <t>I. Aumentar el patrimonio natural y cultural conservado en el SIRAP Orinoquía</t>
  </si>
  <si>
    <t>II. Aumentar la conectividad del SIRAP Orinoquía</t>
  </si>
  <si>
    <t>III. Incrementar la efectividad en la gestión del SIRAP Orinoquía y sus AP</t>
  </si>
  <si>
    <t xml:space="preserve">IV. Hacer equitativa la distribución en la sociedad de los costos y los beneficios de la conservación de las AP, del SIRAP y otras estrategias de conservación in situ, atendiendo a sus contextos territoriales diferenciales </t>
  </si>
  <si>
    <t>I.1. Mejorar la definición de las metas conservación para el SIRAP Orinoquía orientando la declaración, ampliación y/o registro de las áreas protegidas y las OMEC</t>
  </si>
  <si>
    <t>I.2 Disminuir los impulsores de degradación del patrimonio natural y cultural conservado en el SIRAP Orinoquia</t>
  </si>
  <si>
    <t>II.1. Disminuir la transformación de los paisajes que contienen a las AP, especialmente en las regiones piedemontes orinoquense y amazonico y las zonas de selva transicional (amazonia-orinoquia)</t>
  </si>
  <si>
    <t>II.2. Fortalecer la integración de las áreas protegidas y de otras estrategias de conservacion a su contexto territorial</t>
  </si>
  <si>
    <t>III.1. Mejorar la gobernanza en la gestión de las áreas protegidas y de los subsistemas</t>
  </si>
  <si>
    <t xml:space="preserve">III.2. Fortalecer la planificación del manejo de las AP y de los subsistemas
</t>
  </si>
  <si>
    <t xml:space="preserve">III.3. Mejorar la financiación del SIRAP Orinoquia
</t>
  </si>
  <si>
    <t xml:space="preserve">III.4. Mejorar la gestión del conocimiento en el SINAP y su actores públicos
</t>
  </si>
  <si>
    <t>IV.1. Disminuir las limitaciones al desarrollo de proyectos de vida  de quienes habitan o hacen uso de las áreas protegidas públicas, con especial atención en las comunidades locales en condiciones de vulnerabilidad y pobreza</t>
  </si>
  <si>
    <t>IV.2 Mejorar el eficiente acceso a las contribuciones de la naturaleza generadas en las áreas protegidas como fuente de bienestar humano</t>
  </si>
  <si>
    <t>IV.3 Mejorar la eficiencia de la participación en los costos de la conservación de las áreas protegidas y otras estrategias de conservación in situ por parte de las entidades territoriales</t>
  </si>
  <si>
    <t>Fecha: Septiembre 12/2022</t>
  </si>
  <si>
    <t>Matriz Plan Estrategico PA</t>
  </si>
  <si>
    <t xml:space="preserve">Objetivo General: </t>
  </si>
  <si>
    <t>OBJETIVOS ESPECIFICOS</t>
  </si>
  <si>
    <t xml:space="preserve">LÍNEA ESTRATEGICA </t>
  </si>
  <si>
    <t>ACCION PA SIRAPO</t>
  </si>
  <si>
    <t>INDICADOR SEGUIMIENTO ACCIÓN PA SIRAPO</t>
  </si>
  <si>
    <t>HITOS PA SIRAP</t>
  </si>
  <si>
    <t>INDICADOR DE PRODUCTO</t>
  </si>
  <si>
    <t>INSUMO</t>
  </si>
  <si>
    <t>PRODUCTO</t>
  </si>
  <si>
    <t>VALOR INSUMO</t>
  </si>
  <si>
    <t>CANTIDAD</t>
  </si>
  <si>
    <t>VALOR TOTAL POR INSUMO</t>
  </si>
  <si>
    <t>LINEA BASE (2021)</t>
  </si>
  <si>
    <t>META</t>
  </si>
  <si>
    <t>VALOR TOTAL POR META</t>
  </si>
  <si>
    <t>ANUALIDADES</t>
  </si>
  <si>
    <t>PERIDIOCIDAD</t>
  </si>
  <si>
    <t>ACTOR DE APOYO DE LA ACCIÓN</t>
  </si>
  <si>
    <t>Valor implementación</t>
  </si>
  <si>
    <t>1.1.1 Desarrollar acciones orientadas a aumentar el conocimiento sobre niveles de biodiversidad y grupos taxonómicos priorizados como insumo para la definición de metas de conservación en la Orinoquia</t>
  </si>
  <si>
    <t>% de avance en el desarrollo de acciones orientadas a aumentar el conocimiento sobre niveles de biodiversidad y grupos taxonómicos priorizados como insumo para la definición de metas de conservación en la Orinoquia</t>
  </si>
  <si>
    <t>Si</t>
  </si>
  <si>
    <t xml:space="preserve">
No. mesas nacionales de conservación acompañadas por SIRAPO</t>
  </si>
  <si>
    <t>Consultoría (Consultor senior x 2 días)</t>
  </si>
  <si>
    <t>Ayudas de memoria con evidencia de participación</t>
  </si>
  <si>
    <t>UNICO</t>
  </si>
  <si>
    <t>TNC - WCS -WWF - Omacha - Natura - PNN</t>
  </si>
  <si>
    <t>PNNC
WWF-GEF SINAP</t>
  </si>
  <si>
    <t>Requerimos objetivos claros para llevar los insumos necesarios a las mesas regionales.</t>
  </si>
  <si>
    <t>Viáticos y gastos de viaje (Transporte nacional x 2 días)</t>
  </si>
  <si>
    <t>Viaticos y gastos de viaje (viáticos x 2 días)</t>
  </si>
  <si>
    <t>2. Documento orientador que identifique los vacíos de investigación para la definición de metas de conservación en la Orinoquia - líneas de investigación priorizadas y mapa regional</t>
  </si>
  <si>
    <t>No. documentos que identifiquen vacíos de investigación para la definición de metas de conservación</t>
  </si>
  <si>
    <t>Consultoría (Consultor senior x 6 meses con viaticos)</t>
  </si>
  <si>
    <t>Documento que identifique vacíos de conservación Orinoquia</t>
  </si>
  <si>
    <t>Universidades - CAR - ONG de apoyo</t>
  </si>
  <si>
    <t>Documento debe ser enriquecido a traves de los ejercicios de planificación de los actores del Sirap y las instituciones académicas
1 profesional x 6 meses</t>
  </si>
  <si>
    <t>Capacitación y eventos (Taller pequeño)</t>
  </si>
  <si>
    <t>Ayuda memoria</t>
  </si>
  <si>
    <t>3. Reporte del aumento del conocimiento de niveles de biodiversidad y/o grupos taxonómicos  en articulación con el SIAC</t>
  </si>
  <si>
    <t>No. informes anuales que reporten el aumento del conocimiento  de niveles de biodiversidad y/o de grupos taxonómicos</t>
  </si>
  <si>
    <t>Consultoría (Consultor senior x 1 mes)</t>
  </si>
  <si>
    <t>Informe anual</t>
  </si>
  <si>
    <t>2023 a 2030</t>
  </si>
  <si>
    <t>ANUAL</t>
  </si>
  <si>
    <t>IAvH</t>
  </si>
  <si>
    <t>Universidades - CAR- TNC - WCS -WWF - Omacha - Natura - PNN</t>
  </si>
  <si>
    <t>Esta actividad se sugiere incluir dentro de un contrato mayor como una actividad (se presupuesta para 1 mes)</t>
  </si>
  <si>
    <t>1.1.2 Integrar los diferentes sistemas de conocimiento presentes en la Orinoquia, como insumo para la definición de metas de conservación</t>
  </si>
  <si>
    <t>% de avance en la identificación e integración de los diferentes sistemas de conocimiento presentes en la Orinoquia, como insumo para la definición de metas de conservación</t>
  </si>
  <si>
    <t xml:space="preserve">1. Documento de diagnóstico para Identificar los sistemas de conocimiento presentes en la Orinoquia
</t>
  </si>
  <si>
    <t>No. documentos que identifiquen los sistemas de conocimiento presentes</t>
  </si>
  <si>
    <t>Consultoría (Consultor senior que incluye viajes x 6 meses)</t>
  </si>
  <si>
    <t>Único</t>
  </si>
  <si>
    <t xml:space="preserve">Secretaría cultura gobernaciones, CAR- TNC - WCS -WWF - Omacha - Natura - PNN - Etnollanos </t>
  </si>
  <si>
    <t>Uso de bases de datos
1 profesional x 6 meses</t>
  </si>
  <si>
    <t>Taller sistemas de conocimiento</t>
  </si>
  <si>
    <t>2. Documento y mapa donde se integren los sistemas de conocimiento en las prioridades de conservación de la Orinoquia</t>
  </si>
  <si>
    <t>No. documentos con mapa donde se integren los sistemas de conocimiento presentes</t>
  </si>
  <si>
    <t>Consultoría (Consultor senior que incluye viajes x 3 meses)</t>
  </si>
  <si>
    <t>Documento y mapa que integre sistemas de conocimiento presentes</t>
  </si>
  <si>
    <t>Secretaría cultura gobernaciones, CAR- TNC - WCS -WWF - Omacha - Natura - PNN</t>
  </si>
  <si>
    <t>Identificar el actor más fuerte en temas culturales que pueda liderar u orientar la ejecución de este segundo hito</t>
  </si>
  <si>
    <t>1.1.3 Concertar metas de conservación por parte de los actores del Sirap y subsistemas temáticos e involucrarlas en los planes de acción de las autoridades ambientales</t>
  </si>
  <si>
    <t xml:space="preserve">% mesas regionales de concertación de metas de conservación en la Orinoquia acompañadas
</t>
  </si>
  <si>
    <t xml:space="preserve">1. Participación en los espacios de trabajo para lograr la concertación - mesas de trabajo </t>
  </si>
  <si>
    <t>No de mesas regionales de concertación de metas de conservación en la Orinoquia acompañadas</t>
  </si>
  <si>
    <t>Capacitación y eventos (Evento regional x 2 días)</t>
  </si>
  <si>
    <t>Mesa Regional SIRAP</t>
  </si>
  <si>
    <t>2023-2024</t>
  </si>
  <si>
    <t>CAR - Secretarías de ambiente departamentales - SIDAP</t>
  </si>
  <si>
    <t>Segundo semestre 2023 nuevos PAI corporaciones y planes departamentales de desarrollo.</t>
  </si>
  <si>
    <t>Materiales y suministros (papelería y otros)</t>
  </si>
  <si>
    <t>Papelería</t>
  </si>
  <si>
    <t>1.1.4 Acompañar los procesos de declaratoria, ampliación y/o registro de  áreas protegidas y reportes de OMEC a partir de las metas de conservación definidas para el SIRAP Orinoquia</t>
  </si>
  <si>
    <t>1. Base de datos regional de procesos de declaratoria, ampliación o registro de áreas protegidas y OMEC que se estén acompañando (y su estado)  y que aporten al cumplimiento de metas de conservación para la Orinoquia</t>
  </si>
  <si>
    <t>Ajustada</t>
  </si>
  <si>
    <t>No. actualizaciones anuales de la base de datos regional de procesos de declaratoria, ampliación o registro de áreas protegidas y OMEC</t>
  </si>
  <si>
    <t>Consultoría (Consultor junior x 1 mes)</t>
  </si>
  <si>
    <t>Base de datos actualizada anualmente</t>
  </si>
  <si>
    <t>2022-2030</t>
  </si>
  <si>
    <t xml:space="preserve">CORMACARENA
CORPORINOQUIA
ORGANIZACIONES ARTICULADORAS RNSC
TNC - WCS -WWF - Omacha - Natura - Palmarito- La Palmita - Cunaguaro - Cataruben - PNN
</t>
  </si>
  <si>
    <t>WWF Colombia
Cormacarena
Corporinoquia</t>
  </si>
  <si>
    <t>RNSC apoyadas por GEF Orinoquia
RNSC pendientes GEF SINAP
La Cochinito - registrada
Las Palmeras - faltan por registro
El Caimán - falta por registro
El Jobito - falta por registro
Las Majadas - falta por registro
La Palmita - falta por registro
Salto Candelas - declarar - registrar
Serranía de Manacías - declarar - registrar
Humedal Aguasclaras - declarar - registrar
Cumaribo - Ruta declaratoria</t>
  </si>
  <si>
    <t>% de avance en la reducción de la introducción, trasplante y traslocación de especies invasoras dentro del Sirap Orinoquia</t>
  </si>
  <si>
    <t>Consultoría (Consultor junior con viáticos x 6 meses)</t>
  </si>
  <si>
    <t>Documento diagnóstico de caracterización sp invasoras o con potencial invasor en AP</t>
  </si>
  <si>
    <t>UNICO* revisiones c/4 años</t>
  </si>
  <si>
    <t>ORGANIZACIONES ARTICULADORAS RNSC
ASO-ORINOQUIA
ICA - AUNAP</t>
  </si>
  <si>
    <t>IAVH</t>
  </si>
  <si>
    <t>Se cuenta con un documento para las áreas administradas por PNNC de 2020. Revista InSitu 2020.
Vincular con las prioridades de investigación de la acción 1.1.1</t>
  </si>
  <si>
    <t>Capacitación y eventos (Taller local x 1 día)</t>
  </si>
  <si>
    <t>Taller diagnóstico sp invasoras</t>
  </si>
  <si>
    <t>2. Diseñar un plan de trabajo regional para la prevención y manejo de especies invasoras y/o con potencial invasor</t>
  </si>
  <si>
    <t>No. planes de trabajo concertados</t>
  </si>
  <si>
    <t>Consultoría (Consultor junior con viáticos x 2 meses)</t>
  </si>
  <si>
    <t>Plan de trabajo concertado</t>
  </si>
  <si>
    <t>CORMACARENA
CORPORINOQUIA
PNN</t>
  </si>
  <si>
    <t>Articulado con las áreas bisagra que vinculan a otros sistemas regionales de AP
2 talleres locales regionales por Corporación, con participación de organizaciones articuladoras</t>
  </si>
  <si>
    <t>Capacitación y eventos (Taller pequeño x 1 día)</t>
  </si>
  <si>
    <t>Taller concertación</t>
  </si>
  <si>
    <t>3. Fortalecer capacidades para la aplicación de protocolos para la prevención y manejo integral de especies invasoras y con potencial invasor.</t>
  </si>
  <si>
    <t>No. capacitaciones realizadas para la aplicación de protocolos para la prevención y manejo integral de especies invasoras y con potencial invasor</t>
  </si>
  <si>
    <t>Foro - Gira Intercambio - Jornada ambiental</t>
  </si>
  <si>
    <t>Gira intercambio de experiencias en el manejo preventivo y/o de control de sp invasoras</t>
  </si>
  <si>
    <t>2023-2030</t>
  </si>
  <si>
    <t>ORGANIZACIONES ARTICULADORAS RNSC
ASO-ORINOQUIA
CORMACARENA
CORPORINOQUIA
PNN</t>
  </si>
  <si>
    <t>Impresos y publicaciones (otros gastos de impresos y publicaciones)</t>
  </si>
  <si>
    <t>Material divulgativo</t>
  </si>
  <si>
    <t>% de avance en el desarrollo de acciones orientadas a impulsar el uso sostenible de la biodiversidad objeto de uso dentro del Sirap Orinoquia, por medio del establecimiento de emprendimientos productivos sostenibles</t>
  </si>
  <si>
    <t>No. documentos de diagnóstico sobre emprendimientos productivos en AP y otras EC</t>
  </si>
  <si>
    <t>Consultoría (Consultor senior con viáticos x 6 meses)</t>
  </si>
  <si>
    <t>Documento diagnóstico sobre emprendimientos productivos en AP y otras EC</t>
  </si>
  <si>
    <t xml:space="preserve">Equipos departamentales de negocios verdes existentes
ORGANIZACIONES ARTICULADORAS RNSC
AUNAP
</t>
  </si>
  <si>
    <t>La caracterización debe orientarse a realizar una priorización de esos emprendimientos en el hito 2.</t>
  </si>
  <si>
    <t xml:space="preserve">No emprendimientos y/o negocios verdes fortalecidos </t>
  </si>
  <si>
    <t>2024 a 2030</t>
  </si>
  <si>
    <t>Equipos departamentales de negocios verdes existentes
ORGANIZACIONES ARTICULADORAS RNSC
AUNAP</t>
  </si>
  <si>
    <t>Oficinas/ventanillas negocios verdes</t>
  </si>
  <si>
    <t>Fortalecimiento con enfoque diferencial y atendiendo a la zonificación de las AP, así como la vocación de uso de su suelo de acuerdo al ordenamiento territorial.
Tener en cuenta los temas relacionados con pesca y acuicultura.
HeCo posible financiador</t>
  </si>
  <si>
    <t>1.2.3 Mejorar la resiliencia en las áreas con mayor vulnerabilidad a los efectos de los impulsores principales de cambio global dentro del SIRAP Orinoquia a través de las acciones de manejo de las áreas protegidas.</t>
  </si>
  <si>
    <t>% de avance en  el desarrollo de acciones de manejo de las áreas protegidas enfocadas en mantener o mejorar la resiliencia en las áreas con mayor vulnerabilidad a los efectos de los impulsores principales de cambio global dentro del Sirap Orinoquia</t>
  </si>
  <si>
    <t xml:space="preserve">No. Análisis espacial que permita identificar las AP y las OMEC más vulnerables a impulsores de cambio global </t>
  </si>
  <si>
    <t>Documento análisis espacial AP, OMEC y otras EC vulnerables a impulsores de cambio global</t>
  </si>
  <si>
    <t>ONG  JAC  Comunidades ( Asoc) Com Indigenas.</t>
  </si>
  <si>
    <t>No. Instrumentos de planeación de AP y OMEC que proponen acciones para mejorar la resiliencia</t>
  </si>
  <si>
    <t>1.2.4 Fomentar  los lineamientos nacionales  para mantener o mejorar la resiliencia de las AP y  los efectos sinérgicos del cambio global en la biodiversidad, claves para la región</t>
  </si>
  <si>
    <t>% de avance en la construcción de escenarios prospectivos dinámicos del Sinap ante el cambio ambiental global</t>
  </si>
  <si>
    <t>1. Socializar los lineamientos nacionales-regionales orientados a generar recomendaciones para su inclusión en los instrumentos de planificación</t>
  </si>
  <si>
    <t>No. capacitaciones realizadas para la socialización de los lineamientos a generar recomendaciones para los planes de manejo</t>
  </si>
  <si>
    <t>Capacitación y eventos (Evento regional x 1 día)</t>
  </si>
  <si>
    <t xml:space="preserve">ONG </t>
  </si>
  <si>
    <t>Articulando la información a nivel regional y local</t>
  </si>
  <si>
    <t>2.1.1 Realizar la evaluación regional para el SIRAP Orinoquia, dirigida a comprender las tendencias de cambio en las condiciones de conectividad de los paisajes priorizados de piedemonte, altillanura, sabana inundable, selvas transicionales y ambientes dulceacuícolas, entre otras, debido a las dinámicas de los impulsores de pérdida de biodiversidad y de los conflictos socioambientales, y sus impactos sobre la conectividad.</t>
  </si>
  <si>
    <t>% de avance en la realización de la evaluación regional para el SIRAP Orinoquia, dirigida a comprender las tendencias de cambio en las condiciones de conectividad de los paisajes priorizados de piedemonte, altillanura, sabana inundable, selvas transicionales y ambientes dulceacuícolas, entre otras, debido a las dinámicas de los impulsores de pérdida de biodiversidad y de los conflictos socioambientales, y sus impactos sobre la conectividad.</t>
  </si>
  <si>
    <t xml:space="preserve">
No documentos con los resultados de los análisis regionales para la Orinoquia integrando los modelos existentes.
</t>
  </si>
  <si>
    <t>Documento con resultado de análisis regionales para la Orinoquia integrando los modelos existentes</t>
  </si>
  <si>
    <t>BIENAL</t>
  </si>
  <si>
    <t>PNNC - CARs - entes territoriales (Gobernaciones): Apoyo
                                                                                                                                                                                                                                                                ONGs: cuáles podrían hacer el ejercicio?</t>
  </si>
  <si>
    <t>Conectividad - SIM SINAP (WWF GEF SINAP)- cargue de la info en la plataforma. Definan escenarios de conectividad.</t>
  </si>
  <si>
    <t>2. Definición de ventanas en paisajes priorizados de la Orinoquia</t>
  </si>
  <si>
    <t>No. documentos con el análisis de ventanas definidas en paisajes priorizados de la Orinoquia</t>
  </si>
  <si>
    <t>HUMBOLTD, IDEAM, SINCHI Universidades, Gobernaciones,  alcaldias,  y ONGs que puedan apoyar.</t>
  </si>
  <si>
    <t>3 documentos
2026 - primer documento de análisis de ventanas
2028 - segundo documento e análisis de ventanas
2030 - tercer documento de análisis de ventanas</t>
  </si>
  <si>
    <t>% de avance en la construcción de escenarios prospectivos de conectividad a nivel de paisajes de piedemonte, altillanura, sabana inundable y selvas transicionales, entre otros priorizados, que orienten su manejo en la Orinoquia</t>
  </si>
  <si>
    <t>1. Construir el modelo espacio temporal de la conectividad en paisajes priorizados (general) y a mayor detalle en las ventanas del hito 2 del 2.1.</t>
  </si>
  <si>
    <t xml:space="preserve">No. documentos con el modelo espacio temporal de la conectividad a nivel regional y en paisajes priorizados (ventanas). </t>
  </si>
  <si>
    <t>Consultoría (Consultor senior con viáticos x 8 meses)</t>
  </si>
  <si>
    <t>Documento con modelo espacio temporal de la conectividad</t>
  </si>
  <si>
    <t xml:space="preserve">PNNC - CARs - entes territoriales ( Gobernaciones) </t>
  </si>
  <si>
    <t>2. Diseño de redes de conectividad funcional a nivel de paisaje priorizado en la Orinoquia que incluya la definición de directrices de ordenamiento del territorio</t>
  </si>
  <si>
    <t>No. documentos con el diseño de redes de conectividad funcional a nivel de paisaje priorizado en la Orinoquia que incluya la definición de directrices de ordenamiento del territorio</t>
  </si>
  <si>
    <t>Documento con diseño de redes de conectividad funcional a nivel de paisaje</t>
  </si>
  <si>
    <t>2028 a 2030</t>
  </si>
  <si>
    <t>1 documento anual para cada ventana que incluya el diseño y las directrices
3 documentos
1 documento 2028
1 documento 2029
1 documento 2030</t>
  </si>
  <si>
    <t>% de avance en la gestión de acuerdos con sectores productivos para viabilizar la implementación de las directrices de ordenamiento del territorio en los paisajes priorizados</t>
  </si>
  <si>
    <t xml:space="preserve">1. Apoyar la gestión de acuerdos con sectores productivos para viabilizar la implementación de las directrices de ordenamiento del territorio en los paisajes priorizados
</t>
  </si>
  <si>
    <t xml:space="preserve">
# de espacios de gestión desarrollados con sectores que tengan acuerdos suscritos (3 sectores potenciales: arroz, palma, ganadería)
</t>
  </si>
  <si>
    <t>Capacitación y eventos (Evento regional)</t>
  </si>
  <si>
    <t>2026, 2027 y 2028</t>
  </si>
  <si>
    <t xml:space="preserve">PNNc, Asocianes productivas, ONGs </t>
  </si>
  <si>
    <t>(se sugieren 3 sectores productivos: arroz, palma, ganaderia)
1 evento anual por sector priorizado</t>
  </si>
  <si>
    <t>2.2.1 Apoyo a la implementación de estrategias dirigidas a que en los procesos de planeación y ordenamiento territorial, se reconozcan, valoren y promuevan estrategias de conservación in situ, por su aporte al desarrollo sostenible en los paisajes priorizados de la Orinoquia</t>
  </si>
  <si>
    <t xml:space="preserve">% de avance en el apoyo a la implementación de estrategias dirigidas a que en los procesos de planeación y ordenamiento territorial, se reconozcan, valoren y promuevan estrategias de conservación in situ, por su aporte al desarrollo sostenible en los paisajes priorizados de la Orinoquia </t>
  </si>
  <si>
    <t>1. Participación en instancias multiactor de ordenamiento territorial (CTP-CROT) (2022)</t>
  </si>
  <si>
    <t>No. instancias multiactor acompañadas en los procesos de ordenamiento territorial</t>
  </si>
  <si>
    <t>Viáticos y gastos de viaje (Transporte nacional x 3 días)</t>
  </si>
  <si>
    <t>2023 - 2030</t>
  </si>
  <si>
    <t>SIRAP</t>
  </si>
  <si>
    <t>Secretaría técnica SIRAP</t>
  </si>
  <si>
    <t>Se estima la participación de la secretaría técnica en 2 eventos al año, de acuerdo con convocatoria de los departamentos</t>
  </si>
  <si>
    <t>Viáticos y gastos de viaje (Transporte intermunicipal - precio regional)x 3 días</t>
  </si>
  <si>
    <t>Viáticos x 3 dias</t>
  </si>
  <si>
    <t>2.2.2 Desarrollar acciones orientadas a armonizar los instrumentos de planificación y ordenamiento territorial de la Orinoquia, con las  estrategias de conservación in situ en los paisajes priorizados.</t>
  </si>
  <si>
    <t>% de avance en el desarrollo de acciones orientadas a armonizar los instrumentos de planificación y ordenamiento territorial de la Orinoquia, con las  estrategias de conservación in situ en los paisajes priorizados.</t>
  </si>
  <si>
    <t xml:space="preserve">
# de talleres dirigidos a autoridades ambientales y entes territoriales respecto a estrategias de conservación in situ a partir del plan de capacitación desarrollado por el MADS y MinVivienda</t>
  </si>
  <si>
    <t>Capacitación y eventos (Evento regional x 2 día)</t>
  </si>
  <si>
    <t>1 evento regional anual con autoridades ambientales y entes territoriales</t>
  </si>
  <si>
    <t xml:space="preserve">
Número de paisajes priorizados en los que se implementa la estrategia para articular y armonizar los instrumentos de ordenamiento y planificación.   </t>
  </si>
  <si>
    <t xml:space="preserve">MADs, Institutos de investigacipon, ONGs </t>
  </si>
  <si>
    <t>Al menos 1 paisaje priorizado con instrumentos de planificación y ordenamiento armonizados
(Ramsar Bita?)</t>
  </si>
  <si>
    <t>Documento con análisis de paisajes priorizados con propuesta de articulación de instrumentos de planificación y 1 paisaje priorizado que implemente la estrategia</t>
  </si>
  <si>
    <t>% avance en la consolidación de la estructura del SIRAP Orinoquia en sus diferentes ámbitos de gestión</t>
  </si>
  <si>
    <t xml:space="preserve">
Número de mesas de articulación con subsistemas regionales en las que se ha participado (InterSirap Amazonia, Andes Nororientales )</t>
  </si>
  <si>
    <t>PNN, WWF, Gobernaciones, Corporaciones, representante de Organizaciones articuladoras</t>
  </si>
  <si>
    <t>1. Al menos 1 (sugieren  dos) mesa anual - Participación en las mesas InterSirap Amazonia, Andes Nororientales (2022 a 2030) 
16mesas (2 mesas/año)</t>
  </si>
  <si>
    <t>No. documentos con la estrategia para el funcionamiento sinérgico del SIRAPO</t>
  </si>
  <si>
    <t>Documento Estrategia para el funcionamiento sinérgico del SIRAPO</t>
  </si>
  <si>
    <t>ÚNICO</t>
  </si>
  <si>
    <t>Miembros del SIRAP</t>
  </si>
  <si>
    <t>La estrategia podrá contemplar:
1. No. subcomités conformados para la estructuración de documentos operativos del SIRAP
2. No.  estrategias análisis sinérgico formulados
3. No. reglamentos operativos actualizados 
4. No. Memorando de entendimiento renovados</t>
  </si>
  <si>
    <t xml:space="preserve">3.1.2  Desarrollar acciones orientadas a mejorar la participación efectiva de todos los actores estratégicos en el SIRAP Orinoquia a partir de la caracterización y mapeo de actores. </t>
  </si>
  <si>
    <t>% de acciones orientadas a mejorar la participación efectiva de todos los actores estratégicos del SIRAP</t>
  </si>
  <si>
    <t>1. Caracterización y mapeo de actores estratégicos, con definición de roles, competencias y temas en los que son estratégicos</t>
  </si>
  <si>
    <t>2022-2023 - 2028</t>
  </si>
  <si>
    <t>Liderar un taller interno de mapeo de actores</t>
  </si>
  <si>
    <t>2. Reporte del mejoramiento en la participación de los actores estratégicos</t>
  </si>
  <si>
    <t xml:space="preserve">
No. reportes del mejoramiento en la participación de los actores estratégicos (balance participación de actores + aporte a la participación de actores a las acciones del plan de acción)</t>
  </si>
  <si>
    <t>Consultoría (Consultor senior que incluye viajes x 1 mes)</t>
  </si>
  <si>
    <t>Documento reporte</t>
  </si>
  <si>
    <t>% de avance en el reconocimiento y articulación de arreglos de gobernanza regional con el SIRAP Orinoquia</t>
  </si>
  <si>
    <t>No. De diagnósticos donde se realice el mapeo y caracterización de los arreglos de gobernanza existentes para la Orinoquia</t>
  </si>
  <si>
    <t>Consultoría (Consultor senior que incluye viajes x 4 mes)</t>
  </si>
  <si>
    <t>Documento diagnóstico</t>
  </si>
  <si>
    <t>Universidades - Entidades de orden nacional que apoyan temas de conflicto</t>
  </si>
  <si>
    <t>Revisar esquemas de gobernanza instalados para las AP acompañados por GEF SINAP para Guayupes (incluido en el PM), Salto Candelas (incluido en la ruta), Primavera (incluido en el PM) y Bocachico. Este año se terminan: Candelas, Primavera y Bocachico
Apoyo a SIMAP La Primavera
Encuentro organizaciones articuladoras
Calidris: Taller de fortalecimiento de capacidades en temas de gobernanza RHRAP- aves playeras</t>
  </si>
  <si>
    <t>2. Articulación del SIRAPO con arreglos de gobernanza existentes para complementar la gestión. (70%)</t>
  </si>
  <si>
    <t xml:space="preserve">
No. estrategias para la articulación del SIRAPO con arreglos de gobernanza existentes e identificados en el hito 1</t>
  </si>
  <si>
    <t>Consultoría (Consultor senior que incluye viajes x 2 mes)</t>
  </si>
  <si>
    <t>Documento estrategia</t>
  </si>
  <si>
    <t>Universidades</t>
  </si>
  <si>
    <t>1. Apoyar la construcción, articulación e implementación de la estrategia nacional de comunicación y educación y de la estrategia de fortalecimiento de capacidades desde el nivel regional (2022)</t>
  </si>
  <si>
    <t xml:space="preserve">No. De informes de posicionamiento SIRAPO </t>
  </si>
  <si>
    <t>Consultoría (Consultor junior que incluye viajes x 1 mes)</t>
  </si>
  <si>
    <t>Gobernaciones, Municipios, Corporaciones y ONGs</t>
  </si>
  <si>
    <t>% de avance en la implementación participativa de la estrategia de comunicación y educación orientada a la mayor comprensión y apropiación del SIRAP Orinoquia</t>
  </si>
  <si>
    <t>No. estrategias regionales de comunicación, educación y fortalecimiento de capacidades adaptadas para la Orinoquia desde el plan nacional</t>
  </si>
  <si>
    <t>En esta acción se agrupan las acciones 1.7, 2.5 y 3.1 relacionadas con fortalecimiento de capacidades, piezas comunictativas).</t>
  </si>
  <si>
    <t>Impresos y publicaciones (Edición de libros y revistas, escritos y trabajos tipográficos)</t>
  </si>
  <si>
    <t>Impresos y publicaciones</t>
  </si>
  <si>
    <t>2023, 2025, 2027, 2029</t>
  </si>
  <si>
    <t>BIANUAL</t>
  </si>
  <si>
    <t>% de áreas protegidas que desarrollan el proceso de planificación del manejo en la Orinoquia</t>
  </si>
  <si>
    <t>No. base de datos de las AP y otras estrategias de conservación actualizada que cuentan con plan de manejo vigente (repositorio para las que no se encuentren en RUNAP)</t>
  </si>
  <si>
    <t>Consultoría (Consultor junior que incluye viajes x 2 mes)</t>
  </si>
  <si>
    <t>Herramienta en excel actualizada anualmente</t>
  </si>
  <si>
    <t>OMEC
RNSC</t>
  </si>
  <si>
    <t>PM La Primavera (en ajustes Corporinoquia)
RNSC (por favor relacionar cuales se apoyarán este año) - WWF
base de datos de áreas protegidas y otras estrategias de conservación actualizada anualmente"</t>
  </si>
  <si>
    <t>No. documentos de priorización de AP para la formulación y/o implementación de instrumentos de planificación</t>
  </si>
  <si>
    <t>Consultoría (Consultor junior que incluye viajes x 4 meses)</t>
  </si>
  <si>
    <t>Documento de priorización de AP para la formulación o implementación de instrumentos de planificación</t>
  </si>
  <si>
    <t>Capacitación y eventos (Evento local x 1 día)</t>
  </si>
  <si>
    <t>% de subsistemas con instrumentos de planeación apoyados</t>
  </si>
  <si>
    <t xml:space="preserve">Acompañamiento a los SIDAP en la construcción de instrumentos de planeación </t>
  </si>
  <si>
    <t xml:space="preserve"> # de subsistemas con instrumentos de planeación aprobados</t>
  </si>
  <si>
    <t>Documentos de planeación formulados</t>
  </si>
  <si>
    <t xml:space="preserve">2022 a 2023
</t>
  </si>
  <si>
    <t>Secretaría técnica del SIRAP - PNN, Miembros de los SIDAPs</t>
  </si>
  <si>
    <t>Para el costeo: mano de obra y transporte - consultor de apoyo
4 planes de trabajo SIDAPs Arauca, Meta, Casanare y Vichada
2022 (Meta-Vichada)
2023 (Arauca-Casanare)</t>
  </si>
  <si>
    <t>% de avance en la aplicación sistemática de evaluación   de la efectividad  del manejo en las Áreas Protegidas del SIRAP Orinoquia</t>
  </si>
  <si>
    <t xml:space="preserve"> # de áreas protegidas que aplican el análisis de efectividad en el SIRAP Orinoquia</t>
  </si>
  <si>
    <t>Análisis de efectividad implementado</t>
  </si>
  <si>
    <t>2022 a 2030</t>
  </si>
  <si>
    <t>Organizaciones articuladoras, gobernaciones y alcaldías y Corporaciones</t>
  </si>
  <si>
    <t xml:space="preserve">30 áreas públicas + incremento en nuevas declaradas en el período 2022-2030 con la herramienta diligenciada anualmente (corto, mediano o largo plazo)
Al menos el 10% de las RNSC de la Orinoquia con análisis de efectividad
cual es la meta de aumento en número de áreas/año para el periodo de la política? Este debe referenciarse aquí para poder saber cuales son las acciones nuevas
depende de la viabilidad de la propuesta o si están considerando unicamente lo público
Se adelantó en areas privadas también, pero es dificil estimar la adicionalidad
Consultor contratado por 4 meses x 9 años para implementacion herramienta efectividad
</t>
  </si>
  <si>
    <t>% subsistemas que aplican análisis de efectividad</t>
  </si>
  <si>
    <t>2024 - 2027 - 2030</t>
  </si>
  <si>
    <t>TRIENAL</t>
  </si>
  <si>
    <t>% de avance en la identificación de roles y responsabilidades de actores estratégicos en la financiación del SIRAPO</t>
  </si>
  <si>
    <t xml:space="preserve">
Taller para el mapeo y caracterización de actores públicos y privados estratégicos con roles y responsabilidades en la financiación </t>
  </si>
  <si>
    <t xml:space="preserve">1 Memoria o documento con el mapeo y caracterización de actores públicos y privados estratégicos con roles y responsabilidades en la financiación </t>
  </si>
  <si>
    <t>No. reportes anuales de gasto público y privado en áreas protegidas del SIRAPO</t>
  </si>
  <si>
    <t>2023 A 2030</t>
  </si>
  <si>
    <t>Secretaría técnica y miembros del SIRAP</t>
  </si>
  <si>
    <t>3.3.2 Incrementar la cobertura del cálculo de brecha financiera para la gestión del SIRAP Orinoquia</t>
  </si>
  <si>
    <t xml:space="preserve">
Identificar la brecha financiera para el SIRAP Orinoquia y realizar el seguimiento que evidencie su reducción</t>
  </si>
  <si>
    <t>% de reducción de la brecha financiera para el SIRAPO</t>
  </si>
  <si>
    <t>Documento de análisis de brecha financiera para el Sirapo</t>
  </si>
  <si>
    <t>3.3.3 Incrementar la aplicación de instrumentos económicos y financieros para la conservación en áreas protegidas del SIRAP Orinoquia</t>
  </si>
  <si>
    <t>% de Sirap que aplican al menos cinco instrumentos económicos y financieros</t>
  </si>
  <si>
    <t>1. Identificación de instrumentos económicos y financieros potenciales y en implementación por actores del
 SIRAPO (diseño encuesta)</t>
  </si>
  <si>
    <t>No. base de datos con instrumentos económicos y financieros existentes, potenciales y en implementación identificados por actores del
 SIRAPO</t>
  </si>
  <si>
    <t>Consultoría (Consultor junior que incluye viajes x 2 meses)</t>
  </si>
  <si>
    <t>Base de datos y priorización de 5 instrumentos</t>
  </si>
  <si>
    <t xml:space="preserve">No. instrumentos económicos y financieros  implementados en el SIRAPO </t>
  </si>
  <si>
    <t>Reporte de implementación de instrumentos financieros</t>
  </si>
  <si>
    <t>(Número de instrumentos de planeación de los subsistemas que se ejecutan a partir de convenios de complementariedad / Número total de los instrumentos de planeación de los subsistemas priorizados) * 100</t>
  </si>
  <si>
    <t>No. acuerdos de cooperación suscritos entre actores del SIRAPO o con actores externos para la implementación del Plan de Acción</t>
  </si>
  <si>
    <t>Acuerdos de cooperación o convenios suscritos</t>
  </si>
  <si>
    <t>Todo el SIRAP</t>
  </si>
  <si>
    <t>Apoyo logístico para la gestión de acuerdos de cooperación o convenios</t>
  </si>
  <si>
    <t>% de acciones orientadas a incrementar el número y la cobertura de las investigaciones en las áreas protegidas del SIRAP Orinoquia</t>
  </si>
  <si>
    <t>Consultoría (Consultor junior que incluye viajes x 3 meses)</t>
  </si>
  <si>
    <t>Documento con el diagnóstico de la cobertura de investigaciones en AP del Sirap</t>
  </si>
  <si>
    <t>Universidades, ONG, PNNC, Corporaciones</t>
  </si>
  <si>
    <t>2. Implementar los resultados del diagnóstico y priorización de investigaciones en áreas protegidas del SIRAPO a través de la gestión de proyectos y recursos.</t>
  </si>
  <si>
    <t>No. de investigaciones implementadas en áreas protegidas del SIRAPO y con impactos directos en las AP, OMEC y otras estrategias de conservación</t>
  </si>
  <si>
    <t>3.4.3 Incrementar el aporte desde el nivel regional a la integración de las diferentes formas de conocimiento local en el análisis y gestión de los atributos del Sinap.</t>
  </si>
  <si>
    <t>% de avance en los aportes realizados desde el nivel regional a la integración de las diferentes formas de conocimiento local en el análisis y gestión de los atributos del SINAP</t>
  </si>
  <si>
    <t>Integrar a la gestión del SIRAP las diferentes formas de conocimiento de acuerdo a lineamientos nacionales</t>
  </si>
  <si>
    <t xml:space="preserve">
No. reportes del nivel de integración del conocimiento local, aplicando los criterios definidos para el SIRAPO</t>
  </si>
  <si>
    <t>Consultoría (Consultor junior que incluye viajes x 1 meses)</t>
  </si>
  <si>
    <t>Reporte anual del nivel de integración</t>
  </si>
  <si>
    <t>Fomentar investigaciones con enfoque transdisciplinaria para el fortalecimiento de capacidades a actores donde se apliquen los criterios para la integración del conocimiento local</t>
  </si>
  <si>
    <t>% de avance en el aporte a los procesos de captura de datos y generación de información en las áreas protegidas del SIRAPO facilitando la participación de todos sus actores</t>
  </si>
  <si>
    <t>Actualizar a  la base de datos del SIM a partir de protocolos definidos (acorde al plan de acción definido con MADS y PNNC)</t>
  </si>
  <si>
    <t xml:space="preserve">
No. mesas convocadas por el nivel nacional (MADS-PNNC) con la participación de actores del SIRAPO.
</t>
  </si>
  <si>
    <t>Todos los actores del SIRAP</t>
  </si>
  <si>
    <t>4.1.1 Armonizar formas de manejo del territorio a través de acuerdos en áreas protegidas y otras estrategias de conservación de la Orinoquia</t>
  </si>
  <si>
    <t>%de avance en la armonización de formas de manejo del territorio a través de acuerdos en áreas protegidas y otras ECC de la Orinoquia</t>
  </si>
  <si>
    <t>No. reportes  que consolidan los acuerdos de conservación en la Orinoquia</t>
  </si>
  <si>
    <t>Autoridades Ambientales, Entidades Territoriales, ONG, Organizaciones Articuladoras IAvH</t>
  </si>
  <si>
    <t># de jornadas acompañadas para la socialización del documento metodológico y conceptual de la recolección de información que permita medir las condiciones de vida de los habitantes de las AP (documento generado por el DANE)</t>
  </si>
  <si>
    <t>% AP de la Orinoquia que cuentan con estudios sobre los beneficios generados por los habitantes</t>
  </si>
  <si>
    <t xml:space="preserve">No. de documentos de valoración de los beneficios generados por los habitantes de las áreas protegidas priorizadas en la Orinoquia. </t>
  </si>
  <si>
    <t>Consultoría (Consultor senior que incluye viajes x 12 meses)</t>
  </si>
  <si>
    <t>ONG, Organizaciones Articuladoras y Academia</t>
  </si>
  <si>
    <t>4 eventos locales distribuidos al 2030</t>
  </si>
  <si>
    <t>4.2.1 Desarrollar acciones orientadas a aumentar la formalidad en el aprovechamiento sostenible de la naturaleza con fines comerciales en las áreas protegidas  de la Orinoquia (turismo, fauna, pesca, artesanías, forestal y otros productos maderables y no maderables, acceso a recursos genéticos) .</t>
  </si>
  <si>
    <t>% de avance en el desarrollo de acciones orientadas a aumentar la formalidad en el aprovechamiento sostenible de la naturaleza con firnes comerciales</t>
  </si>
  <si>
    <t>No. documento diagnóstico y plan de acción con la identificación y caracterización de usos de la biodiversidad en áreas protegidas, para avanzar en los esquemas de formalización de actividades productivas sostenibles</t>
  </si>
  <si>
    <t>Documento diagnóstico y plan de acción</t>
  </si>
  <si>
    <t>Entidades Territoriales, ONG
Organizaciones articuladoras RNSC</t>
  </si>
  <si>
    <t>No. de  acciones de planes de acción formulados y en implementación para avanzar en los esquemas de formalización de actividades productivas sostenibles</t>
  </si>
  <si>
    <t>Entidades Territoriales, ONG</t>
  </si>
  <si>
    <t>Al menos 1 capacitación anual</t>
  </si>
  <si>
    <t>Unidad productiva adaptada al CC apoyada</t>
  </si>
  <si>
    <t>Se planea apoyar al menos 1 unidad productiva/departamento</t>
  </si>
  <si>
    <t>% de avance de la implementación de una estrategia para el desarrollo de nuevos productos sostenibles derivados de las contribuciones de la naturaleza de las AP y sus zonas de influencia</t>
  </si>
  <si>
    <t>Implementar la estrategia para el desarrollo de nuevos productos sostenibles priorizados en AP</t>
  </si>
  <si>
    <t xml:space="preserve">No. estrategias articuladas con las oficinas de negocios verdes de las autoridades ambientales
</t>
  </si>
  <si>
    <t>Capacitación y eventos (Evento local)</t>
  </si>
  <si>
    <t>ONG y Organizaciones Articuladoras</t>
  </si>
  <si>
    <t>Espacios con ventanillas de negocios verdes</t>
  </si>
  <si>
    <t>Estrategia implementada y articulada con oficinas de negocios verdes</t>
  </si>
  <si>
    <t>% de avance en la generación de capacidades en las entidades territoriales y autoridades ambientales para la formulación de proyectos que incrementen la inversión en áreas protegidas en la Orinoquia</t>
  </si>
  <si>
    <t>No. espacios de fortalecimiento de capacidades a actores del SIRAPO en la formulación y gestión de proyectos</t>
  </si>
  <si>
    <t>Capacitación y eventos (Diplomado)</t>
  </si>
  <si>
    <t>Diplomado</t>
  </si>
  <si>
    <t>Autoridades Ambientales, Entidades Territoriales, ONG, Organizaciones Articuladoras, Academia</t>
  </si>
  <si>
    <t>No. proyectos gestionados por miembros del SIRAPO a partir de proyectos formulados</t>
  </si>
  <si>
    <t>Capital/fondo semilla (Proyectos gestionados)</t>
  </si>
  <si>
    <t>Proyectos gestionado</t>
  </si>
  <si>
    <t xml:space="preserve">Al menos 5 proyectos gestionados por organizaciones del SIRAP como resultado del Diplomado </t>
  </si>
  <si>
    <t>FORTALECIMIENTO DE LA SECRETARÍA TÉCNICA DEL SIRAPO PARA LA IMPLEMENTACIÓN DEL PLAN DE ACCIÓN 2022-2030</t>
  </si>
  <si>
    <t>1. Fortalecimiento del equipo técnico de la Secretaría Técnica (comunicador - SIG - profesional área ambiental)</t>
  </si>
  <si>
    <t>No. informes de gestión semestral de cumplimiento del POA SIRAPO para cada vigencia</t>
  </si>
  <si>
    <t>Consultoría (consultor senior que incluye viajes) - Profesional área ambiental</t>
  </si>
  <si>
    <t>Plan de trabajo acordado e implementado</t>
  </si>
  <si>
    <t>Consultoría (consultor junior que incluye viajes) - Profesional SIG</t>
  </si>
  <si>
    <t>Consultoría (consultor senior que incluye viajes) - Profesional comunicador</t>
  </si>
  <si>
    <t>Consultoría (consultor junior que incluye viajes) - Profesional administrativo</t>
  </si>
  <si>
    <t>VALOR TOTAL DEL PLAN DE ACCIÓN AL 2030</t>
  </si>
  <si>
    <t>VALOR PROMEDIO ANUAL</t>
  </si>
  <si>
    <t>No</t>
  </si>
  <si>
    <t>1. Participación de expertos regionales y actores estratégicos en la mesa nacional de prioridades de conservación.</t>
  </si>
  <si>
    <t>2. Acompañamiento al fortalecimiento de emprendimientos productivos sostenibles y negocios verdes en áreas protegidas y ECC asociados al desarrollo de la bioeconomía</t>
  </si>
  <si>
    <r>
      <t xml:space="preserve">1. </t>
    </r>
    <r>
      <rPr>
        <b/>
        <sz val="12"/>
        <color theme="1"/>
        <rFont val="Arial Narrow"/>
        <family val="2"/>
      </rPr>
      <t>Diagnóstico</t>
    </r>
    <r>
      <rPr>
        <sz val="12"/>
        <color theme="1"/>
        <rFont val="Arial Narrow"/>
        <family val="2"/>
      </rPr>
      <t xml:space="preserve"> y plan de acción con la identificación y caracterización de </t>
    </r>
    <r>
      <rPr>
        <b/>
        <sz val="12"/>
        <color theme="1"/>
        <rFont val="Arial Narrow"/>
        <family val="2"/>
      </rPr>
      <t>usos de la biodiversidad en áreas protegidas</t>
    </r>
    <r>
      <rPr>
        <sz val="12"/>
        <color theme="1"/>
        <rFont val="Arial Narrow"/>
        <family val="2"/>
      </rPr>
      <t>, para avanzar en los esquemas de</t>
    </r>
    <r>
      <rPr>
        <b/>
        <sz val="12"/>
        <color theme="1"/>
        <rFont val="Arial Narrow"/>
        <family val="2"/>
      </rPr>
      <t xml:space="preserve"> formalización de actividades productivas sostenibles</t>
    </r>
    <r>
      <rPr>
        <sz val="12"/>
        <color theme="1"/>
        <rFont val="Arial Narrow"/>
        <family val="2"/>
      </rPr>
      <t xml:space="preserve">
</t>
    </r>
  </si>
  <si>
    <t>Emprendimeinto productivo sostenible Fortalecida/adaptada al CC</t>
  </si>
  <si>
    <t>Documento con resultado de análisis de ventanas para la Orinoquia integrando los modelos existentes</t>
  </si>
  <si>
    <t>Foro sectores productivos</t>
  </si>
  <si>
    <t>No eventos realizados</t>
  </si>
  <si>
    <t>Evento regional x 2 días)</t>
  </si>
  <si>
    <t>2023-2029</t>
  </si>
  <si>
    <t>Bienal</t>
  </si>
  <si>
    <t xml:space="preserve">1. Mapear y caracterizar los arreglos de gobernanza regional existentes y los escenarios de conflicto multiactor.
</t>
  </si>
  <si>
    <t>Insumos y capacitación para el fortalecimiento de la formalidad (Unidad productiva adaptada al CC)</t>
  </si>
  <si>
    <r>
      <rPr>
        <strike/>
        <sz val="12"/>
        <color theme="1"/>
        <rFont val="Arial Narrow"/>
        <family val="2"/>
      </rPr>
      <t>Ayuda memoria</t>
    </r>
    <r>
      <rPr>
        <sz val="12"/>
        <color theme="1"/>
        <rFont val="Arial Narrow"/>
        <family val="2"/>
      </rPr>
      <t xml:space="preserve">
Documento técnico</t>
    </r>
  </si>
  <si>
    <t>No. actualizaciones anuales de la base de datos regional de procesos de declaratoria, ampliación o registro de áreas protegidas y OMEC que se están acompañando</t>
  </si>
  <si>
    <t>1.2.1 Definir e implementar medidas para la prevención y manejo integral de especies invasoras y con potencial invasor en las áreas protegidas del SIRAP Orinoquia</t>
  </si>
  <si>
    <r>
      <t xml:space="preserve">1. Realizar un diagnóstico para la Identificación y caracterización de la presencia de especies invasoras y/o especies con </t>
    </r>
    <r>
      <rPr>
        <b/>
        <sz val="12"/>
        <color theme="1"/>
        <rFont val="Arial Narrow"/>
        <family val="2"/>
      </rPr>
      <t>potencial invasor,</t>
    </r>
    <r>
      <rPr>
        <sz val="12"/>
        <color theme="1"/>
        <rFont val="Arial Narrow"/>
        <family val="2"/>
      </rPr>
      <t xml:space="preserve"> así como las acciones adelantadas en áreas protegidas del SIRAPO</t>
    </r>
  </si>
  <si>
    <t>No. Diagnósticos realizados para la identificación y caracterización de la presencia de especies invasoras y/o especies con potencial invasor y con acciones adelantadas</t>
  </si>
  <si>
    <r>
      <t>1.2.2 Desarrollar acciones orientadas a impulsar el uso sostenible de la biodiversidad objeto de uso dentro del SIRAP Orinoquia, por medio del  fortalecimiento de emprendimientos</t>
    </r>
    <r>
      <rPr>
        <b/>
        <sz val="12"/>
        <color theme="1"/>
        <rFont val="Arial Narrow"/>
        <family val="2"/>
      </rPr>
      <t xml:space="preserve"> productivos sostenibles y negocios verdes.</t>
    </r>
  </si>
  <si>
    <r>
      <t>1. Realizar un diagnóstico para la Identificación y</t>
    </r>
    <r>
      <rPr>
        <b/>
        <sz val="12"/>
        <color theme="1"/>
        <rFont val="Arial Narrow"/>
        <family val="2"/>
      </rPr>
      <t xml:space="preserve"> caracterización </t>
    </r>
    <r>
      <rPr>
        <sz val="12"/>
        <color theme="1"/>
        <rFont val="Arial Narrow"/>
        <family val="2"/>
      </rPr>
      <t xml:space="preserve">de </t>
    </r>
    <r>
      <rPr>
        <b/>
        <sz val="12"/>
        <color theme="1"/>
        <rFont val="Arial Narrow"/>
        <family val="2"/>
      </rPr>
      <t xml:space="preserve">emprendimientos productivos  sostenibles y otras actividades productivas </t>
    </r>
    <r>
      <rPr>
        <sz val="12"/>
        <color theme="1"/>
        <rFont val="Arial Narrow"/>
        <family val="2"/>
      </rPr>
      <t xml:space="preserve">en áreas protegidas y otras estrategias de conservación </t>
    </r>
    <r>
      <rPr>
        <b/>
        <sz val="12"/>
        <color theme="1"/>
        <rFont val="Arial Narrow"/>
        <family val="2"/>
      </rPr>
      <t>identificando los recursos que están siendo objeto de uso</t>
    </r>
    <r>
      <rPr>
        <sz val="12"/>
        <color theme="1"/>
        <rFont val="Arial Narrow"/>
        <family val="2"/>
      </rPr>
      <t xml:space="preserve"> (AICAS, OMEC, RHRAP, RBTuparro, RAMSAR, reservas de organizaciones articuladoras) del SIRAPO
</t>
    </r>
  </si>
  <si>
    <r>
      <t xml:space="preserve">
1. Identificar las AP, </t>
    </r>
    <r>
      <rPr>
        <b/>
        <sz val="12"/>
        <color theme="1"/>
        <rFont val="Arial Narrow"/>
        <family val="2"/>
      </rPr>
      <t>OMEC</t>
    </r>
    <r>
      <rPr>
        <sz val="12"/>
        <color theme="1"/>
        <rFont val="Arial Narrow"/>
        <family val="2"/>
      </rPr>
      <t xml:space="preserve"> y otras EC más vulnerables a impulsores de cambio global que</t>
    </r>
    <r>
      <rPr>
        <b/>
        <sz val="12"/>
        <color theme="1"/>
        <rFont val="Arial Narrow"/>
        <family val="2"/>
      </rPr>
      <t xml:space="preserve"> requieren fortalecer</t>
    </r>
    <r>
      <rPr>
        <sz val="12"/>
        <color theme="1"/>
        <rFont val="Arial Narrow"/>
        <family val="2"/>
      </rPr>
      <t xml:space="preserve"> su plan de manejo
</t>
    </r>
  </si>
  <si>
    <r>
      <t>2.</t>
    </r>
    <r>
      <rPr>
        <strike/>
        <sz val="12"/>
        <color theme="1"/>
        <rFont val="Arial Narrow"/>
        <family val="2"/>
      </rPr>
      <t xml:space="preserve"> </t>
    </r>
    <r>
      <rPr>
        <sz val="12"/>
        <color theme="1"/>
        <rFont val="Arial Narrow"/>
        <family val="2"/>
      </rPr>
      <t>Capacitar Manejadores de áreas protegidas y OMEC para implementar acciones que mejoren la resiliencia.</t>
    </r>
  </si>
  <si>
    <r>
      <t xml:space="preserve">1. Realizar análisis regionales para la Orinoquia integrando los modelos existentes (Sulu - Motro - HeCo ventanas huella humana -Ecopetrol Corzo - SiM - </t>
    </r>
    <r>
      <rPr>
        <b/>
        <sz val="12"/>
        <color theme="1"/>
        <rFont val="Arial Narrow"/>
        <family val="2"/>
      </rPr>
      <t>portafolio Orinoco - PARBOR</t>
    </r>
    <r>
      <rPr>
        <sz val="12"/>
        <color theme="1"/>
        <rFont val="Arial Narrow"/>
        <family val="2"/>
      </rPr>
      <t xml:space="preserve">)
</t>
    </r>
  </si>
  <si>
    <t>2026 al 2030</t>
  </si>
  <si>
    <r>
      <t>2.1.2 Construir escenarios prospectivos de conectividad a nivel de los paisajes de piedemonte, altillanura, sabana inundable y selvas transicionales,</t>
    </r>
    <r>
      <rPr>
        <b/>
        <sz val="12"/>
        <color theme="1"/>
        <rFont val="Arial Narrow"/>
        <family val="2"/>
      </rPr>
      <t xml:space="preserve"> páramo, bosque altoandino</t>
    </r>
    <r>
      <rPr>
        <sz val="12"/>
        <color theme="1"/>
        <rFont val="Arial Narrow"/>
        <family val="2"/>
      </rPr>
      <t xml:space="preserve"> y sistemas dulceacuícolas, entre otros priorizados, que orienten su manejo en la Orinoquia</t>
    </r>
  </si>
  <si>
    <r>
      <t>2.1.3 Gestionar</t>
    </r>
    <r>
      <rPr>
        <b/>
        <sz val="12"/>
        <color theme="1"/>
        <rFont val="Arial Narrow"/>
        <family val="2"/>
      </rPr>
      <t xml:space="preserve"> acuerdos</t>
    </r>
    <r>
      <rPr>
        <sz val="12"/>
        <color theme="1"/>
        <rFont val="Arial Narrow"/>
        <family val="2"/>
      </rPr>
      <t xml:space="preserve"> intersectoriales a nivel regional para la implementación de los lineamientos para el </t>
    </r>
    <r>
      <rPr>
        <b/>
        <sz val="12"/>
        <color theme="1"/>
        <rFont val="Arial Narrow"/>
        <family val="2"/>
      </rPr>
      <t xml:space="preserve"> manejo</t>
    </r>
    <r>
      <rPr>
        <sz val="12"/>
        <color theme="1"/>
        <rFont val="Arial Narrow"/>
        <family val="2"/>
      </rPr>
      <t xml:space="preserve"> </t>
    </r>
    <r>
      <rPr>
        <b/>
        <sz val="12"/>
        <color theme="1"/>
        <rFont val="Arial Narrow"/>
        <family val="2"/>
      </rPr>
      <t>integral de los paisajes priorizados</t>
    </r>
    <r>
      <rPr>
        <sz val="12"/>
        <color theme="1"/>
        <rFont val="Arial Narrow"/>
        <family val="2"/>
      </rPr>
      <t xml:space="preserve"> en la Orinoquia </t>
    </r>
  </si>
  <si>
    <r>
      <t xml:space="preserve">1. Acompañar el </t>
    </r>
    <r>
      <rPr>
        <b/>
        <sz val="12"/>
        <color theme="1"/>
        <rFont val="Arial Narrow"/>
        <family val="2"/>
      </rPr>
      <t>fortalecimiento de capacidades a autoridades ambientales</t>
    </r>
    <r>
      <rPr>
        <sz val="12"/>
        <color theme="1"/>
        <rFont val="Arial Narrow"/>
        <family val="2"/>
      </rPr>
      <t xml:space="preserve"> y entes territoriales respecto a estrategias de conservación in situ a partir del plan de capacitación desarrollado por el Minambiente y MinVivienda</t>
    </r>
  </si>
  <si>
    <r>
      <t xml:space="preserve">
2. Implementar una </t>
    </r>
    <r>
      <rPr>
        <b/>
        <sz val="12"/>
        <color theme="1"/>
        <rFont val="Arial Narrow"/>
        <family val="2"/>
      </rPr>
      <t>estrategia para articular y armonizar los instrumentos de ordenamiento</t>
    </r>
    <r>
      <rPr>
        <sz val="12"/>
        <color theme="1"/>
        <rFont val="Arial Narrow"/>
        <family val="2"/>
      </rPr>
      <t xml:space="preserve"> y planificación en uno de los paisajes priorizados</t>
    </r>
  </si>
  <si>
    <r>
      <t xml:space="preserve">3.1.1 Consolidar la estructura del SIRAP Orinoquia en sus diferentes ámbitos de gestión a partir de la implementación de directrices de </t>
    </r>
    <r>
      <rPr>
        <b/>
        <sz val="12"/>
        <color theme="1"/>
        <rFont val="Arial Narrow"/>
        <family val="2"/>
      </rPr>
      <t>coordinación entre subsistemas</t>
    </r>
    <r>
      <rPr>
        <sz val="12"/>
        <color theme="1"/>
        <rFont val="Arial Narrow"/>
        <family val="2"/>
      </rPr>
      <t xml:space="preserve"> temáticos y regionales (bisagra)</t>
    </r>
  </si>
  <si>
    <r>
      <t xml:space="preserve">1. </t>
    </r>
    <r>
      <rPr>
        <b/>
        <sz val="12"/>
        <color theme="1"/>
        <rFont val="Arial Narrow"/>
        <family val="2"/>
      </rPr>
      <t>Fomentar la articulación de los subsistemas regionales</t>
    </r>
    <r>
      <rPr>
        <sz val="12"/>
        <color theme="1"/>
        <rFont val="Arial Narrow"/>
        <family val="2"/>
      </rPr>
      <t xml:space="preserve"> relacionados con el SIRAPO InterSirap (áreas bisagra)</t>
    </r>
  </si>
  <si>
    <r>
      <t xml:space="preserve">2.  Avanzar en la </t>
    </r>
    <r>
      <rPr>
        <b/>
        <sz val="12"/>
        <color theme="1"/>
        <rFont val="Arial Narrow"/>
        <family val="2"/>
      </rPr>
      <t xml:space="preserve">definición de la estrategia para el análisis sinérgico del SIRAPO a partir del análisis de sus componentes </t>
    </r>
    <r>
      <rPr>
        <sz val="12"/>
        <color theme="1"/>
        <rFont val="Arial Narrow"/>
        <family val="2"/>
      </rPr>
      <t xml:space="preserve"> (revisar actores subsistemas y resultados análisis efectividad) </t>
    </r>
  </si>
  <si>
    <t>No de talleres realizados para la caracterización y mapeo de actores estratégicos, con definición de roles y competencias y temas en los que son estratégicos</t>
  </si>
  <si>
    <r>
      <t>3.1.3 Reconocer arreglos de gobernanza regional con el SIRAP Orinoquia q</t>
    </r>
    <r>
      <rPr>
        <b/>
        <sz val="12"/>
        <color theme="1"/>
        <rFont val="Arial Narrow"/>
        <family val="2"/>
      </rPr>
      <t>ue involucren a los actores en la  toma decisiones</t>
    </r>
    <r>
      <rPr>
        <sz val="12"/>
        <color theme="1"/>
        <rFont val="Arial Narrow"/>
        <family val="2"/>
      </rPr>
      <t>, desde una perspectiva de corresponsabilidad, equidad, reconocimiento de la diversidad cultural, respeto y complementariedad.</t>
    </r>
  </si>
  <si>
    <r>
      <t>3.1.4 Incrementar la</t>
    </r>
    <r>
      <rPr>
        <b/>
        <sz val="12"/>
        <color theme="1"/>
        <rFont val="Arial Narrow"/>
        <family val="2"/>
      </rPr>
      <t xml:space="preserve"> implementación participativa de la estrategia de comunicación y educación</t>
    </r>
    <r>
      <rPr>
        <sz val="12"/>
        <color theme="1"/>
        <rFont val="Arial Narrow"/>
        <family val="2"/>
      </rPr>
      <t xml:space="preserve"> (incluye fomento de plataformas para fortalecimiento de capacidades) orientada a la mayor comprensión y apropiación del SIRAP Orinoquia</t>
    </r>
  </si>
  <si>
    <r>
      <t xml:space="preserve">3.2.1 Aumentar el porcentaje de </t>
    </r>
    <r>
      <rPr>
        <b/>
        <sz val="12"/>
        <color theme="1"/>
        <rFont val="Arial Narrow"/>
        <family val="2"/>
      </rPr>
      <t>áreas protegidas que desarrollan el proceso de planificación del manejo</t>
    </r>
    <r>
      <rPr>
        <sz val="12"/>
        <color theme="1"/>
        <rFont val="Arial Narrow"/>
        <family val="2"/>
      </rPr>
      <t xml:space="preserve"> en la Orinoquia</t>
    </r>
  </si>
  <si>
    <r>
      <t xml:space="preserve">1. Actualización del </t>
    </r>
    <r>
      <rPr>
        <b/>
        <sz val="12"/>
        <color theme="1"/>
        <rFont val="Arial Narrow"/>
        <family val="2"/>
      </rPr>
      <t>estado actual</t>
    </r>
    <r>
      <rPr>
        <sz val="12"/>
        <color theme="1"/>
        <rFont val="Arial Narrow"/>
        <family val="2"/>
      </rPr>
      <t xml:space="preserve"> de planificación de las  AP SIRAP y otras estrategias de conservación</t>
    </r>
  </si>
  <si>
    <r>
      <t>2. Definición de</t>
    </r>
    <r>
      <rPr>
        <b/>
        <sz val="12"/>
        <color theme="1"/>
        <rFont val="Arial Narrow"/>
        <family val="2"/>
      </rPr>
      <t xml:space="preserve"> estrategia para priorizar AP</t>
    </r>
    <r>
      <rPr>
        <sz val="12"/>
        <color theme="1"/>
        <rFont val="Arial Narrow"/>
        <family val="2"/>
      </rPr>
      <t xml:space="preserve"> para  formulación y/o implementación de instrumentos de planificación (2023)</t>
    </r>
  </si>
  <si>
    <r>
      <t xml:space="preserve">3.2.2 Incrementar el número de </t>
    </r>
    <r>
      <rPr>
        <b/>
        <sz val="12"/>
        <color theme="1"/>
        <rFont val="Arial Narrow"/>
        <family val="2"/>
      </rPr>
      <t xml:space="preserve">subsistemas </t>
    </r>
    <r>
      <rPr>
        <sz val="12"/>
        <color theme="1"/>
        <rFont val="Arial Narrow"/>
        <family val="2"/>
      </rPr>
      <t>con instrumentos de planeación apoyados</t>
    </r>
  </si>
  <si>
    <r>
      <t>3.2.3 Incrementar la aplicación</t>
    </r>
    <r>
      <rPr>
        <b/>
        <sz val="12"/>
        <color theme="1"/>
        <rFont val="Arial Narrow"/>
        <family val="2"/>
      </rPr>
      <t xml:space="preserve"> sistemática de evaluación   de la efectividad  del manejo </t>
    </r>
    <r>
      <rPr>
        <sz val="12"/>
        <color theme="1"/>
        <rFont val="Arial Narrow"/>
        <family val="2"/>
      </rPr>
      <t>en las Áreas Protegidas del SIRAP Orinoquia</t>
    </r>
  </si>
  <si>
    <r>
      <t>Aplicación de la herramienta para áreas públicas nacionales  y regionales (</t>
    </r>
    <r>
      <rPr>
        <b/>
        <sz val="12"/>
        <color theme="1"/>
        <rFont val="Arial Narrow"/>
        <family val="2"/>
      </rPr>
      <t>anual</t>
    </r>
    <r>
      <rPr>
        <sz val="12"/>
        <color theme="1"/>
        <rFont val="Arial Narrow"/>
        <family val="2"/>
      </rPr>
      <t>)</t>
    </r>
  </si>
  <si>
    <r>
      <t xml:space="preserve">3.2.4 Implementar la metodología  de evaluación de </t>
    </r>
    <r>
      <rPr>
        <b/>
        <sz val="12"/>
        <color theme="1"/>
        <rFont val="Arial Narrow"/>
        <family val="2"/>
      </rPr>
      <t xml:space="preserve">efectividad </t>
    </r>
    <r>
      <rPr>
        <sz val="12"/>
        <color theme="1"/>
        <rFont val="Arial Narrow"/>
        <family val="2"/>
      </rPr>
      <t xml:space="preserve">en el </t>
    </r>
    <r>
      <rPr>
        <b/>
        <sz val="12"/>
        <color theme="1"/>
        <rFont val="Arial Narrow"/>
        <family val="2"/>
      </rPr>
      <t>SIRAP Orinoquia.</t>
    </r>
  </si>
  <si>
    <r>
      <t xml:space="preserve">Aplicación de la herramienta para </t>
    </r>
    <r>
      <rPr>
        <b/>
        <sz val="12"/>
        <color theme="1"/>
        <rFont val="Arial Narrow"/>
        <family val="2"/>
      </rPr>
      <t xml:space="preserve">el subsistema </t>
    </r>
    <r>
      <rPr>
        <sz val="12"/>
        <color theme="1"/>
        <rFont val="Arial Narrow"/>
        <family val="2"/>
      </rPr>
      <t>de áreas protegidas</t>
    </r>
  </si>
  <si>
    <t># de analisis de efectividad aplicados al subsistemas  de áreas protegidas (SIRAP Orinoquía) que aplican el análisis de efectividad</t>
  </si>
  <si>
    <r>
      <t>3.3.1 Mejorar la identificación de los</t>
    </r>
    <r>
      <rPr>
        <b/>
        <sz val="12"/>
        <color theme="1"/>
        <rFont val="Arial Narrow"/>
        <family val="2"/>
      </rPr>
      <t xml:space="preserve"> roles y  responsabilidades en la financiación </t>
    </r>
    <r>
      <rPr>
        <sz val="12"/>
        <color theme="1"/>
        <rFont val="Arial Narrow"/>
        <family val="2"/>
      </rPr>
      <t>del SIRAP Orinoquia y hacer seguimiento a las contribuciones financieras para su gestión</t>
    </r>
  </si>
  <si>
    <r>
      <t xml:space="preserve">
1. </t>
    </r>
    <r>
      <rPr>
        <b/>
        <sz val="12"/>
        <color theme="1"/>
        <rFont val="Arial Narrow"/>
        <family val="2"/>
      </rPr>
      <t xml:space="preserve">Mapeo y caracterización de actores públicos y privados estratégicos </t>
    </r>
    <r>
      <rPr>
        <sz val="12"/>
        <color theme="1"/>
        <rFont val="Arial Narrow"/>
        <family val="2"/>
      </rPr>
      <t>con roles y responsabilidades en la financiación (2022)</t>
    </r>
  </si>
  <si>
    <r>
      <t xml:space="preserve">2. Reporte anual del gasto </t>
    </r>
    <r>
      <rPr>
        <b/>
        <sz val="12"/>
        <color theme="1"/>
        <rFont val="Arial Narrow"/>
        <family val="2"/>
      </rPr>
      <t xml:space="preserve">público y privado </t>
    </r>
    <r>
      <rPr>
        <sz val="12"/>
        <color theme="1"/>
        <rFont val="Arial Narrow"/>
        <family val="2"/>
      </rPr>
      <t>en áreas protegidas del SIRAPO (2023)</t>
    </r>
  </si>
  <si>
    <t xml:space="preserve">% de hectáreas de áreas protegidas del SirapO bajo análisis de brecha financiera </t>
  </si>
  <si>
    <r>
      <t xml:space="preserve">2. </t>
    </r>
    <r>
      <rPr>
        <b/>
        <sz val="12"/>
        <color theme="1"/>
        <rFont val="Arial Narrow"/>
        <family val="2"/>
      </rPr>
      <t xml:space="preserve">Priorizar al menos 5 instrumentos económicos y financieros </t>
    </r>
    <r>
      <rPr>
        <sz val="12"/>
        <color theme="1"/>
        <rFont val="Arial Narrow"/>
        <family val="2"/>
      </rPr>
      <t xml:space="preserve">que se implementan en el SIRAPO </t>
    </r>
  </si>
  <si>
    <r>
      <t xml:space="preserve">3.4.1 Incrementar la </t>
    </r>
    <r>
      <rPr>
        <b/>
        <sz val="12"/>
        <color theme="1"/>
        <rFont val="Arial Narrow"/>
        <family val="2"/>
      </rPr>
      <t>complementariedad</t>
    </r>
    <r>
      <rPr>
        <sz val="12"/>
        <color theme="1"/>
        <rFont val="Arial Narrow"/>
        <family val="2"/>
      </rPr>
      <t xml:space="preserve"> en la gestión entre instituciones públicas del SIRAP Orinoquia</t>
    </r>
  </si>
  <si>
    <r>
      <t xml:space="preserve">1. Suscripción de </t>
    </r>
    <r>
      <rPr>
        <b/>
        <sz val="12"/>
        <color theme="1"/>
        <rFont val="Arial Narrow"/>
        <family val="2"/>
      </rPr>
      <t xml:space="preserve">acuerdos de cooperación entre actores del SIRAP y/o con actores externos </t>
    </r>
    <r>
      <rPr>
        <sz val="12"/>
        <color theme="1"/>
        <rFont val="Arial Narrow"/>
        <family val="2"/>
      </rPr>
      <t>para la implementación del Plan de Acción</t>
    </r>
  </si>
  <si>
    <r>
      <t>3.4.2 Desarrollar acciones orientadas a i</t>
    </r>
    <r>
      <rPr>
        <b/>
        <sz val="12"/>
        <color theme="1"/>
        <rFont val="Arial Narrow"/>
        <family val="2"/>
      </rPr>
      <t xml:space="preserve">ncrementar el número y la cobertura de las investigaciones </t>
    </r>
    <r>
      <rPr>
        <sz val="12"/>
        <color theme="1"/>
        <rFont val="Arial Narrow"/>
        <family val="2"/>
      </rPr>
      <t>en las áreas protegidas del SIRAP Orinoquia</t>
    </r>
  </si>
  <si>
    <r>
      <t xml:space="preserve">1. Diagnóstico de la </t>
    </r>
    <r>
      <rPr>
        <b/>
        <sz val="12"/>
        <color theme="1"/>
        <rFont val="Arial Narrow"/>
        <family val="2"/>
      </rPr>
      <t>cobertura de investigaciones</t>
    </r>
    <r>
      <rPr>
        <sz val="12"/>
        <color theme="1"/>
        <rFont val="Arial Narrow"/>
        <family val="2"/>
      </rPr>
      <t xml:space="preserve"> y su </t>
    </r>
    <r>
      <rPr>
        <b/>
        <sz val="12"/>
        <color theme="1"/>
        <rFont val="Arial Narrow"/>
        <family val="2"/>
      </rPr>
      <t>priorización</t>
    </r>
    <r>
      <rPr>
        <sz val="12"/>
        <color theme="1"/>
        <rFont val="Arial Narrow"/>
        <family val="2"/>
      </rPr>
      <t xml:space="preserve"> en las AP del SIRAP</t>
    </r>
  </si>
  <si>
    <r>
      <t>No.  documento con el</t>
    </r>
    <r>
      <rPr>
        <b/>
        <sz val="12"/>
        <color theme="1"/>
        <rFont val="Arial Narrow"/>
        <family val="2"/>
      </rPr>
      <t xml:space="preserve"> diagnóstico</t>
    </r>
    <r>
      <rPr>
        <sz val="12"/>
        <color theme="1"/>
        <rFont val="Arial Narrow"/>
        <family val="2"/>
      </rPr>
      <t xml:space="preserve"> de la cobertura de investigaciones y su priorización en las AP del SIRAP</t>
    </r>
  </si>
  <si>
    <r>
      <t xml:space="preserve">3.4.4mejorar </t>
    </r>
    <r>
      <rPr>
        <b/>
        <sz val="12"/>
        <color theme="1"/>
        <rFont val="Arial Narrow"/>
        <family val="2"/>
      </rPr>
      <t xml:space="preserve">los procesos de captura de datos </t>
    </r>
    <r>
      <rPr>
        <sz val="12"/>
        <color theme="1"/>
        <rFont val="Arial Narrow"/>
        <family val="2"/>
      </rPr>
      <t>y generación de información en las áreas protegidas del SIRAP Orinoquia facilitando la participación de todos sus actores.</t>
    </r>
  </si>
  <si>
    <r>
      <t xml:space="preserve">1. Informe anual que </t>
    </r>
    <r>
      <rPr>
        <b/>
        <sz val="12"/>
        <color theme="1"/>
        <rFont val="Arial Narrow"/>
        <family val="2"/>
      </rPr>
      <t>consolide los Acuerdos de conservación</t>
    </r>
    <r>
      <rPr>
        <sz val="12"/>
        <color theme="1"/>
        <rFont val="Arial Narrow"/>
        <family val="2"/>
      </rPr>
      <t xml:space="preserve"> en la Orinoquia
</t>
    </r>
  </si>
  <si>
    <r>
      <t xml:space="preserve">2. </t>
    </r>
    <r>
      <rPr>
        <b/>
        <sz val="12"/>
        <color theme="1"/>
        <rFont val="Arial Narrow"/>
        <family val="2"/>
      </rPr>
      <t xml:space="preserve">Apoyar la socialización </t>
    </r>
    <r>
      <rPr>
        <sz val="12"/>
        <color theme="1"/>
        <rFont val="Arial Narrow"/>
        <family val="2"/>
      </rPr>
      <t xml:space="preserve">del documento metodológico y conceptual para la recolección de información que permita medir las condiciones de vida de los habitantes de las AP (documento generado por el </t>
    </r>
    <r>
      <rPr>
        <b/>
        <sz val="12"/>
        <color theme="1"/>
        <rFont val="Arial Narrow"/>
        <family val="2"/>
      </rPr>
      <t>DANE</t>
    </r>
    <r>
      <rPr>
        <sz val="12"/>
        <color theme="1"/>
        <rFont val="Arial Narrow"/>
        <family val="2"/>
      </rPr>
      <t>)</t>
    </r>
  </si>
  <si>
    <r>
      <t xml:space="preserve">4.1.2 Aumentar el conocimiento de los </t>
    </r>
    <r>
      <rPr>
        <b/>
        <sz val="12"/>
        <color theme="1"/>
        <rFont val="Arial Narrow"/>
        <family val="2"/>
      </rPr>
      <t>beneficios generados por los habitantes</t>
    </r>
    <r>
      <rPr>
        <sz val="12"/>
        <color theme="1"/>
        <rFont val="Arial Narrow"/>
        <family val="2"/>
      </rPr>
      <t xml:space="preserve"> de las áreas protegidas públicas, susceptibles de ser objeto de retribución especialmente para las comunidades locales (campesinas) y grupos étnicos en la Orinoquia</t>
    </r>
  </si>
  <si>
    <r>
      <t xml:space="preserve">1. </t>
    </r>
    <r>
      <rPr>
        <b/>
        <sz val="12"/>
        <color theme="1"/>
        <rFont val="Arial Narrow"/>
        <family val="2"/>
      </rPr>
      <t>Realizar la valoración de los beneficios  generados por los habitantes de las AP</t>
    </r>
    <r>
      <rPr>
        <sz val="12"/>
        <color theme="1"/>
        <rFont val="Arial Narrow"/>
        <family val="2"/>
      </rPr>
      <t xml:space="preserve"> de acuerdo a la metodología definida por PNN</t>
    </r>
  </si>
  <si>
    <r>
      <t xml:space="preserve">2. </t>
    </r>
    <r>
      <rPr>
        <b/>
        <sz val="12"/>
        <color theme="1"/>
        <rFont val="Arial Narrow"/>
        <family val="2"/>
      </rPr>
      <t xml:space="preserve"> Implementar plan de acción</t>
    </r>
    <r>
      <rPr>
        <sz val="12"/>
        <color theme="1"/>
        <rFont val="Arial Narrow"/>
        <family val="2"/>
      </rPr>
      <t xml:space="preserve"> para avanzar en el desarrollo de esquemas de formalización de actividades productivas sostenibles</t>
    </r>
  </si>
  <si>
    <r>
      <t xml:space="preserve">4.2.2 Implementar la </t>
    </r>
    <r>
      <rPr>
        <b/>
        <sz val="12"/>
        <color theme="1"/>
        <rFont val="Arial Narrow"/>
        <family val="2"/>
      </rPr>
      <t>estrategia formulada desde PNNC y MinCiencias</t>
    </r>
    <r>
      <rPr>
        <sz val="12"/>
        <color theme="1"/>
        <rFont val="Arial Narrow"/>
        <family val="2"/>
      </rPr>
      <t xml:space="preserve"> para el desarrollo de nuevos productos sostenibles derivados de las contribuciones de la naturaleza de las áreas protegidas y sus zonas de influencia de </t>
    </r>
    <r>
      <rPr>
        <b/>
        <sz val="12"/>
        <color theme="1"/>
        <rFont val="Arial Narrow"/>
        <family val="2"/>
      </rPr>
      <t>acuerdo con la vocación del territorio</t>
    </r>
    <r>
      <rPr>
        <sz val="12"/>
        <color theme="1"/>
        <rFont val="Arial Narrow"/>
        <family val="2"/>
      </rPr>
      <t xml:space="preserve"> en la Orinoquia</t>
    </r>
  </si>
  <si>
    <r>
      <t xml:space="preserve">4.3.1 </t>
    </r>
    <r>
      <rPr>
        <b/>
        <sz val="12"/>
        <color theme="1"/>
        <rFont val="Arial Narrow"/>
        <family val="2"/>
      </rPr>
      <t>Generar capacidades</t>
    </r>
    <r>
      <rPr>
        <sz val="12"/>
        <color theme="1"/>
        <rFont val="Arial Narrow"/>
        <family val="2"/>
      </rPr>
      <t xml:space="preserve"> en</t>
    </r>
    <r>
      <rPr>
        <b/>
        <sz val="12"/>
        <color theme="1"/>
        <rFont val="Arial Narrow"/>
        <family val="2"/>
      </rPr>
      <t xml:space="preserve"> las entidades territoriales y autoridades ambientales</t>
    </r>
    <r>
      <rPr>
        <sz val="12"/>
        <color theme="1"/>
        <rFont val="Arial Narrow"/>
        <family val="2"/>
      </rPr>
      <t xml:space="preserve"> para la formulación de proyectos que incrementen la inversión en áreas protegidas en la Orinoquia</t>
    </r>
  </si>
  <si>
    <r>
      <t xml:space="preserve"> 1. Fomentar la participación de actores del SIRAPO en los </t>
    </r>
    <r>
      <rPr>
        <b/>
        <sz val="12"/>
        <color theme="1"/>
        <rFont val="Arial Narrow"/>
        <family val="2"/>
      </rPr>
      <t>cursos programados en formulación de proyectos con énfasis en AP -&gt; DNP</t>
    </r>
  </si>
  <si>
    <r>
      <t xml:space="preserve">2. Generar </t>
    </r>
    <r>
      <rPr>
        <b/>
        <sz val="12"/>
        <color theme="1"/>
        <rFont val="Arial Narrow"/>
        <family val="2"/>
      </rPr>
      <t xml:space="preserve">capacidades para la gestión de recursos </t>
    </r>
    <r>
      <rPr>
        <sz val="12"/>
        <color theme="1"/>
        <rFont val="Arial Narrow"/>
        <family val="2"/>
      </rPr>
      <t>a partir de la formulación de los proyectos.</t>
    </r>
  </si>
  <si>
    <t>Plan de Acción 2022-2030 concertado</t>
  </si>
  <si>
    <t xml:space="preserve">
Insumos y fortalecimiento de capacidades para emprendimientos productivos</t>
  </si>
  <si>
    <t>OBSERVACIONES</t>
  </si>
  <si>
    <t>RESPONSABLE DEL REPORTE (Quien consolida)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</si>
</sst>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??_-;_-@"/>
    <numFmt numFmtId="165" formatCode="_-* #,##0_-;\-* #,##0_-;_-* &quot;-&quot;_-;_-@"/>
  </numFmts>
  <fonts count="22" x14ac:knownFonts="1">
    <font>
      <sz val="11"/>
      <color theme="1"/>
      <name val="Calibri"/>
      <scheme val="minor"/>
    </font>
    <font>
      <sz val="10"/>
      <color theme="1"/>
      <name val="Arial Narrow"/>
      <family val="2"/>
    </font>
    <font>
      <b/>
      <sz val="26"/>
      <color theme="1"/>
      <name val="Arial Narrow"/>
      <family val="2"/>
    </font>
    <font>
      <b/>
      <sz val="24"/>
      <color theme="1"/>
      <name val="Arial Narrow"/>
      <family val="2"/>
    </font>
    <font>
      <b/>
      <sz val="20"/>
      <color theme="1"/>
      <name val="Arial Narrow"/>
      <family val="2"/>
    </font>
    <font>
      <b/>
      <sz val="36"/>
      <color theme="1"/>
      <name val="Arial Narrow"/>
      <family val="2"/>
    </font>
    <font>
      <sz val="11"/>
      <name val="Calibri"/>
      <family val="2"/>
    </font>
    <font>
      <b/>
      <sz val="16"/>
      <color theme="1"/>
      <name val="Arial Narrow"/>
      <family val="2"/>
    </font>
    <font>
      <b/>
      <sz val="22"/>
      <color theme="1"/>
      <name val="Arial Narrow"/>
      <family val="2"/>
    </font>
    <font>
      <b/>
      <sz val="18"/>
      <color theme="1"/>
      <name val="Arial Narrow"/>
      <family val="2"/>
    </font>
    <font>
      <b/>
      <sz val="28"/>
      <color theme="1"/>
      <name val="Arial Narrow"/>
      <family val="2"/>
    </font>
    <font>
      <b/>
      <i/>
      <sz val="14"/>
      <color theme="1"/>
      <name val="Arial Narrow"/>
      <family val="2"/>
    </font>
    <font>
      <sz val="18"/>
      <color theme="1"/>
      <name val="Arial Narrow"/>
      <family val="2"/>
    </font>
    <font>
      <sz val="16"/>
      <color theme="1"/>
      <name val="Arial Narrow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 Narrow"/>
      <family val="2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strike/>
      <sz val="12"/>
      <color theme="1"/>
      <name val="Arial Narrow"/>
      <family val="2"/>
    </font>
    <font>
      <sz val="12"/>
      <color theme="1"/>
      <name val="Arial Narrow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2E75B5"/>
        <bgColor rgb="FF2E75B5"/>
      </patternFill>
    </fill>
    <fill>
      <patternFill patternType="solid">
        <fgColor rgb="FFD8D8D8"/>
        <bgColor rgb="FFD8D8D8"/>
      </patternFill>
    </fill>
    <fill>
      <patternFill patternType="solid">
        <fgColor rgb="FF92D050"/>
        <bgColor rgb="FFD8D8D8"/>
      </patternFill>
    </fill>
  </fills>
  <borders count="1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1" fillId="0" borderId="0" xfId="0" applyFont="1" applyAlignment="1">
      <alignment horizontal="left" vertical="center" wrapText="1"/>
    </xf>
    <xf numFmtId="0" fontId="12" fillId="0" borderId="0" xfId="0" applyFont="1" applyAlignment="1">
      <alignment horizontal="center" vertical="top"/>
    </xf>
    <xf numFmtId="0" fontId="12" fillId="0" borderId="7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3" fillId="0" borderId="0" xfId="0" applyFont="1" applyAlignment="1">
      <alignment horizontal="center" vertical="top"/>
    </xf>
    <xf numFmtId="0" fontId="13" fillId="0" borderId="7" xfId="0" applyFont="1" applyBorder="1" applyAlignment="1">
      <alignment horizontal="center" vertical="top" wrapText="1"/>
    </xf>
    <xf numFmtId="0" fontId="14" fillId="0" borderId="0" xfId="0" applyFont="1"/>
    <xf numFmtId="0" fontId="15" fillId="0" borderId="0" xfId="0" applyFont="1"/>
    <xf numFmtId="0" fontId="13" fillId="0" borderId="0" xfId="0" applyFont="1"/>
    <xf numFmtId="0" fontId="1" fillId="0" borderId="0" xfId="0" applyFont="1"/>
    <xf numFmtId="0" fontId="16" fillId="0" borderId="0" xfId="0" applyFont="1" applyAlignment="1">
      <alignment wrapText="1"/>
    </xf>
    <xf numFmtId="0" fontId="15" fillId="0" borderId="0" xfId="0" applyFont="1" applyAlignment="1">
      <alignment vertical="center"/>
    </xf>
    <xf numFmtId="0" fontId="17" fillId="4" borderId="7" xfId="0" applyFont="1" applyFill="1" applyBorder="1" applyAlignment="1">
      <alignment horizontal="center" vertical="top" wrapText="1"/>
    </xf>
    <xf numFmtId="0" fontId="17" fillId="4" borderId="7" xfId="0" applyFont="1" applyFill="1" applyBorder="1" applyAlignment="1">
      <alignment horizontal="center" vertical="center" wrapText="1"/>
    </xf>
    <xf numFmtId="0" fontId="17" fillId="4" borderId="8" xfId="0" applyFont="1" applyFill="1" applyBorder="1" applyAlignment="1">
      <alignment horizontal="center" vertical="center" wrapText="1"/>
    </xf>
    <xf numFmtId="0" fontId="17" fillId="4" borderId="7" xfId="0" applyFont="1" applyFill="1" applyBorder="1" applyAlignment="1">
      <alignment vertical="center" wrapText="1"/>
    </xf>
    <xf numFmtId="164" fontId="17" fillId="4" borderId="7" xfId="0" applyNumberFormat="1" applyFont="1" applyFill="1" applyBorder="1" applyAlignment="1">
      <alignment vertical="center" wrapText="1"/>
    </xf>
    <xf numFmtId="0" fontId="17" fillId="4" borderId="10" xfId="0" applyFont="1" applyFill="1" applyBorder="1" applyAlignment="1">
      <alignment horizontal="center" vertical="center" wrapText="1"/>
    </xf>
    <xf numFmtId="164" fontId="17" fillId="4" borderId="7" xfId="0" applyNumberFormat="1" applyFont="1" applyFill="1" applyBorder="1" applyAlignment="1">
      <alignment horizontal="center" vertical="center" wrapText="1"/>
    </xf>
    <xf numFmtId="164" fontId="14" fillId="0" borderId="7" xfId="0" applyNumberFormat="1" applyFont="1" applyBorder="1"/>
    <xf numFmtId="0" fontId="17" fillId="4" borderId="9" xfId="0" applyFont="1" applyFill="1" applyBorder="1" applyAlignment="1">
      <alignment horizontal="center" vertical="center" wrapText="1"/>
    </xf>
    <xf numFmtId="0" fontId="17" fillId="4" borderId="11" xfId="0" applyFont="1" applyFill="1" applyBorder="1" applyAlignment="1">
      <alignment vertical="center" wrapText="1"/>
    </xf>
    <xf numFmtId="0" fontId="17" fillId="4" borderId="12" xfId="0" applyFont="1" applyFill="1" applyBorder="1" applyAlignment="1">
      <alignment horizontal="center" vertical="center" wrapText="1"/>
    </xf>
    <xf numFmtId="0" fontId="17" fillId="4" borderId="13" xfId="0" applyFont="1" applyFill="1" applyBorder="1" applyAlignment="1">
      <alignment horizontal="center" vertical="center" wrapText="1"/>
    </xf>
    <xf numFmtId="0" fontId="14" fillId="4" borderId="7" xfId="0" applyFont="1" applyFill="1" applyBorder="1" applyAlignment="1">
      <alignment horizontal="center" vertical="center" wrapText="1"/>
    </xf>
    <xf numFmtId="0" fontId="17" fillId="4" borderId="7" xfId="0" applyFont="1" applyFill="1" applyBorder="1" applyAlignment="1">
      <alignment horizontal="left" vertical="center" wrapText="1"/>
    </xf>
    <xf numFmtId="0" fontId="17" fillId="0" borderId="7" xfId="0" applyFont="1" applyBorder="1" applyAlignment="1">
      <alignment horizontal="center" vertical="top" wrapText="1"/>
    </xf>
    <xf numFmtId="0" fontId="17" fillId="0" borderId="7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7" xfId="0" applyFont="1" applyBorder="1" applyAlignment="1">
      <alignment vertical="center" wrapText="1"/>
    </xf>
    <xf numFmtId="0" fontId="17" fillId="0" borderId="6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left" vertical="center" wrapText="1"/>
    </xf>
    <xf numFmtId="0" fontId="17" fillId="4" borderId="7" xfId="0" applyFont="1" applyFill="1" applyBorder="1" applyAlignment="1">
      <alignment wrapText="1"/>
    </xf>
    <xf numFmtId="0" fontId="17" fillId="4" borderId="10" xfId="0" applyFont="1" applyFill="1" applyBorder="1" applyAlignment="1">
      <alignment wrapText="1"/>
    </xf>
    <xf numFmtId="9" fontId="17" fillId="4" borderId="7" xfId="0" applyNumberFormat="1" applyFont="1" applyFill="1" applyBorder="1" applyAlignment="1">
      <alignment horizontal="center" vertical="center" wrapText="1"/>
    </xf>
    <xf numFmtId="0" fontId="17" fillId="4" borderId="13" xfId="0" applyFont="1" applyFill="1" applyBorder="1" applyAlignment="1">
      <alignment vertical="center" wrapText="1"/>
    </xf>
    <xf numFmtId="165" fontId="17" fillId="4" borderId="7" xfId="0" applyNumberFormat="1" applyFont="1" applyFill="1" applyBorder="1" applyAlignment="1">
      <alignment vertical="center" wrapText="1"/>
    </xf>
    <xf numFmtId="1" fontId="17" fillId="0" borderId="6" xfId="0" applyNumberFormat="1" applyFont="1" applyBorder="1" applyAlignment="1">
      <alignment horizontal="center" vertical="center" wrapText="1"/>
    </xf>
    <xf numFmtId="1" fontId="17" fillId="0" borderId="7" xfId="0" applyNumberFormat="1" applyFont="1" applyBorder="1" applyAlignment="1">
      <alignment horizontal="center" vertical="center" wrapText="1"/>
    </xf>
    <xf numFmtId="0" fontId="17" fillId="0" borderId="7" xfId="0" applyFont="1" applyBorder="1" applyAlignment="1">
      <alignment wrapText="1"/>
    </xf>
    <xf numFmtId="0" fontId="17" fillId="0" borderId="14" xfId="0" applyFont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center" wrapText="1"/>
    </xf>
    <xf numFmtId="0" fontId="17" fillId="0" borderId="16" xfId="0" applyFont="1" applyBorder="1" applyAlignment="1">
      <alignment wrapText="1"/>
    </xf>
    <xf numFmtId="0" fontId="17" fillId="0" borderId="0" xfId="0" applyFont="1" applyAlignment="1">
      <alignment horizontal="center" vertical="center" wrapText="1"/>
    </xf>
    <xf numFmtId="0" fontId="14" fillId="0" borderId="7" xfId="0" applyFont="1" applyBorder="1"/>
    <xf numFmtId="0" fontId="14" fillId="0" borderId="7" xfId="0" applyFont="1" applyBorder="1" applyAlignment="1">
      <alignment wrapText="1"/>
    </xf>
    <xf numFmtId="0" fontId="14" fillId="0" borderId="7" xfId="0" applyFont="1" applyBorder="1" applyAlignment="1">
      <alignment vertical="center" wrapText="1"/>
    </xf>
    <xf numFmtId="0" fontId="14" fillId="0" borderId="7" xfId="0" applyFont="1" applyBorder="1" applyAlignment="1">
      <alignment horizontal="center" vertical="center"/>
    </xf>
    <xf numFmtId="0" fontId="17" fillId="0" borderId="0" xfId="0" applyFont="1"/>
    <xf numFmtId="0" fontId="16" fillId="0" borderId="7" xfId="0" applyFont="1" applyBorder="1"/>
    <xf numFmtId="164" fontId="15" fillId="0" borderId="7" xfId="0" applyNumberFormat="1" applyFont="1" applyBorder="1"/>
    <xf numFmtId="0" fontId="17" fillId="0" borderId="0" xfId="0" applyFont="1" applyAlignment="1">
      <alignment horizontal="left" vertical="center" wrapText="1"/>
    </xf>
    <xf numFmtId="0" fontId="17" fillId="0" borderId="0" xfId="0" applyFont="1" applyAlignment="1">
      <alignment wrapText="1"/>
    </xf>
    <xf numFmtId="0" fontId="18" fillId="0" borderId="0" xfId="0" applyFont="1"/>
    <xf numFmtId="0" fontId="20" fillId="4" borderId="7" xfId="0" applyFont="1" applyFill="1" applyBorder="1" applyAlignment="1">
      <alignment vertical="center" wrapText="1"/>
    </xf>
    <xf numFmtId="0" fontId="20" fillId="4" borderId="7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4" borderId="13" xfId="0" applyFont="1" applyFill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164" fontId="17" fillId="0" borderId="0" xfId="0" applyNumberFormat="1" applyFont="1"/>
    <xf numFmtId="0" fontId="18" fillId="3" borderId="8" xfId="0" applyFont="1" applyFill="1" applyBorder="1" applyAlignment="1">
      <alignment horizontal="center" vertical="center" wrapText="1"/>
    </xf>
    <xf numFmtId="0" fontId="18" fillId="3" borderId="7" xfId="0" applyFont="1" applyFill="1" applyBorder="1" applyAlignment="1">
      <alignment horizontal="center" vertical="center" wrapText="1"/>
    </xf>
    <xf numFmtId="0" fontId="18" fillId="3" borderId="9" xfId="0" applyFont="1" applyFill="1" applyBorder="1" applyAlignment="1">
      <alignment horizontal="center" vertical="center" wrapText="1"/>
    </xf>
    <xf numFmtId="0" fontId="17" fillId="5" borderId="7" xfId="0" applyFont="1" applyFill="1" applyBorder="1" applyAlignment="1">
      <alignment horizontal="center" vertical="top" wrapText="1"/>
    </xf>
    <xf numFmtId="0" fontId="10" fillId="0" borderId="4" xfId="0" applyFont="1" applyBorder="1" applyAlignment="1">
      <alignment horizontal="center" vertical="center" wrapText="1"/>
    </xf>
    <xf numFmtId="0" fontId="6" fillId="0" borderId="5" xfId="0" applyFont="1" applyBorder="1"/>
    <xf numFmtId="0" fontId="6" fillId="0" borderId="6" xfId="0" applyFont="1" applyBorder="1"/>
    <xf numFmtId="0" fontId="12" fillId="0" borderId="4" xfId="0" applyFont="1" applyBorder="1" applyAlignment="1">
      <alignment horizontal="center" vertical="top" wrapText="1"/>
    </xf>
    <xf numFmtId="0" fontId="9" fillId="0" borderId="4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/>
    <xf numFmtId="0" fontId="6" fillId="0" borderId="3" xfId="0" applyFont="1" applyBorder="1"/>
    <xf numFmtId="0" fontId="3" fillId="0" borderId="1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1066800</xdr:colOff>
      <xdr:row>7</xdr:row>
      <xdr:rowOff>1704975</xdr:rowOff>
    </xdr:from>
    <xdr:ext cx="6067425" cy="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1311729" y="5147038"/>
          <a:ext cx="6067425" cy="0"/>
          <a:chOff x="2312288" y="3780000"/>
          <a:chExt cx="6067425" cy="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2312288" y="3780000"/>
            <a:ext cx="6067425" cy="0"/>
            <a:chOff x="2312288" y="3246600"/>
            <a:chExt cx="6067425" cy="106680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2312288" y="3246600"/>
              <a:ext cx="6067425" cy="10668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pSpPr/>
          </xdr:nvGrpSpPr>
          <xdr:grpSpPr>
            <a:xfrm rot="10800000" flipH="1">
              <a:off x="2312288" y="3246600"/>
              <a:ext cx="6067425" cy="1066800"/>
              <a:chOff x="1190625" y="4667250"/>
              <a:chExt cx="5445125" cy="660001"/>
            </a:xfrm>
          </xdr:grpSpPr>
          <xdr:sp macro="" textlink="">
            <xdr:nvSpPr>
              <xdr:cNvPr id="6" name="Shape 6">
                <a:extLst>
                  <a:ext uri="{FF2B5EF4-FFF2-40B4-BE49-F238E27FC236}">
                    <a16:creationId xmlns:a16="http://schemas.microsoft.com/office/drawing/2014/main" id="{00000000-0008-0000-0000-000006000000}"/>
                  </a:ext>
                </a:extLst>
              </xdr:cNvPr>
              <xdr:cNvSpPr/>
            </xdr:nvSpPr>
            <xdr:spPr>
              <a:xfrm>
                <a:off x="1190625" y="4667250"/>
                <a:ext cx="5445125" cy="6600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7" name="Shape 7">
                <a:extLst>
                  <a:ext uri="{FF2B5EF4-FFF2-40B4-BE49-F238E27FC236}">
                    <a16:creationId xmlns:a16="http://schemas.microsoft.com/office/drawing/2014/main" id="{00000000-0008-0000-0000-000007000000}"/>
                  </a:ext>
                </a:extLst>
              </xdr:cNvPr>
              <xdr:cNvCxnSpPr/>
            </xdr:nvCxnSpPr>
            <xdr:spPr>
              <a:xfrm>
                <a:off x="1190625" y="4968457"/>
                <a:ext cx="5445125" cy="17212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8" name="Shape 8">
                <a:extLst>
                  <a:ext uri="{FF2B5EF4-FFF2-40B4-BE49-F238E27FC236}">
                    <a16:creationId xmlns:a16="http://schemas.microsoft.com/office/drawing/2014/main" id="{00000000-0008-0000-0000-000008000000}"/>
                  </a:ext>
                </a:extLst>
              </xdr:cNvPr>
              <xdr:cNvCxnSpPr/>
            </xdr:nvCxnSpPr>
            <xdr:spPr>
              <a:xfrm>
                <a:off x="1190625" y="4968457"/>
                <a:ext cx="0" cy="335631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9" name="Shape 9">
                <a:extLst>
                  <a:ext uri="{FF2B5EF4-FFF2-40B4-BE49-F238E27FC236}">
                    <a16:creationId xmlns:a16="http://schemas.microsoft.com/office/drawing/2014/main" id="{00000000-0008-0000-0000-000009000000}"/>
                  </a:ext>
                </a:extLst>
              </xdr:cNvPr>
              <xdr:cNvCxnSpPr/>
            </xdr:nvCxnSpPr>
            <xdr:spPr>
              <a:xfrm>
                <a:off x="3932226" y="4667250"/>
                <a:ext cx="0" cy="296640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0" name="Shape 10">
                <a:extLst>
                  <a:ext uri="{FF2B5EF4-FFF2-40B4-BE49-F238E27FC236}">
                    <a16:creationId xmlns:a16="http://schemas.microsoft.com/office/drawing/2014/main" id="{00000000-0008-0000-0000-00000A000000}"/>
                  </a:ext>
                </a:extLst>
              </xdr:cNvPr>
              <xdr:cNvCxnSpPr/>
            </xdr:nvCxnSpPr>
            <xdr:spPr>
              <a:xfrm>
                <a:off x="6623057" y="4985669"/>
                <a:ext cx="0" cy="335631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1" name="Shape 11">
                <a:extLst>
                  <a:ext uri="{FF2B5EF4-FFF2-40B4-BE49-F238E27FC236}">
                    <a16:creationId xmlns:a16="http://schemas.microsoft.com/office/drawing/2014/main" id="{00000000-0008-0000-0000-00000B000000}"/>
                  </a:ext>
                </a:extLst>
              </xdr:cNvPr>
              <xdr:cNvCxnSpPr/>
            </xdr:nvCxnSpPr>
            <xdr:spPr>
              <a:xfrm>
                <a:off x="3008403" y="4972473"/>
                <a:ext cx="0" cy="296640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2" name="Shape 12">
                <a:extLst>
                  <a:ext uri="{FF2B5EF4-FFF2-40B4-BE49-F238E27FC236}">
                    <a16:creationId xmlns:a16="http://schemas.microsoft.com/office/drawing/2014/main" id="{00000000-0008-0000-0000-00000C000000}"/>
                  </a:ext>
                </a:extLst>
              </xdr:cNvPr>
              <xdr:cNvCxnSpPr/>
            </xdr:nvCxnSpPr>
            <xdr:spPr>
              <a:xfrm>
                <a:off x="4846993" y="5030611"/>
                <a:ext cx="0" cy="296640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59</xdr:col>
      <xdr:colOff>609600</xdr:colOff>
      <xdr:row>5</xdr:row>
      <xdr:rowOff>781050</xdr:rowOff>
    </xdr:from>
    <xdr:ext cx="11820525" cy="1466850"/>
    <xdr:grpSp>
      <xdr:nvGrpSpPr>
        <xdr:cNvPr id="13" name="Shape 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pSpPr/>
      </xdr:nvGrpSpPr>
      <xdr:grpSpPr>
        <a:xfrm>
          <a:off x="64154957" y="3294561"/>
          <a:ext cx="11820525" cy="1466850"/>
          <a:chOff x="0" y="3046575"/>
          <a:chExt cx="10692000" cy="1466850"/>
        </a:xfrm>
      </xdr:grpSpPr>
      <xdr:grpSp>
        <xdr:nvGrpSpPr>
          <xdr:cNvPr id="14" name="Shape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GrpSpPr/>
        </xdr:nvGrpSpPr>
        <xdr:grpSpPr>
          <a:xfrm>
            <a:off x="0" y="3046575"/>
            <a:ext cx="10692000" cy="1466850"/>
            <a:chOff x="0" y="3046575"/>
            <a:chExt cx="10692000" cy="1466850"/>
          </a:xfrm>
        </xdr:grpSpPr>
        <xdr:sp macro="" textlink="">
          <xdr:nvSpPr>
            <xdr:cNvPr id="15" name="Shape 4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/>
          </xdr:nvSpPr>
          <xdr:spPr>
            <a:xfrm>
              <a:off x="0" y="3046575"/>
              <a:ext cx="10692000" cy="14668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6" name="Shape 14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GrpSpPr/>
          </xdr:nvGrpSpPr>
          <xdr:grpSpPr>
            <a:xfrm>
              <a:off x="0" y="3046575"/>
              <a:ext cx="10692000" cy="1466850"/>
              <a:chOff x="3571875" y="2746375"/>
              <a:chExt cx="13361213" cy="2672841"/>
            </a:xfrm>
          </xdr:grpSpPr>
          <xdr:sp macro="" textlink="">
            <xdr:nvSpPr>
              <xdr:cNvPr id="17" name="Shape 15">
                <a:extLst>
                  <a:ext uri="{FF2B5EF4-FFF2-40B4-BE49-F238E27FC236}">
                    <a16:creationId xmlns:a16="http://schemas.microsoft.com/office/drawing/2014/main" id="{00000000-0008-0000-0000-000011000000}"/>
                  </a:ext>
                </a:extLst>
              </xdr:cNvPr>
              <xdr:cNvSpPr/>
            </xdr:nvSpPr>
            <xdr:spPr>
              <a:xfrm>
                <a:off x="3571875" y="2746375"/>
                <a:ext cx="13361200" cy="26728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8" name="Shape 16">
                <a:extLst>
                  <a:ext uri="{FF2B5EF4-FFF2-40B4-BE49-F238E27FC236}">
                    <a16:creationId xmlns:a16="http://schemas.microsoft.com/office/drawing/2014/main" id="{00000000-0008-0000-0000-000012000000}"/>
                  </a:ext>
                </a:extLst>
              </xdr:cNvPr>
              <xdr:cNvCxnSpPr/>
            </xdr:nvCxnSpPr>
            <xdr:spPr>
              <a:xfrm>
                <a:off x="3571875" y="3062241"/>
                <a:ext cx="13065125" cy="19143"/>
              </a:xfrm>
              <a:prstGeom prst="straightConnector1">
                <a:avLst/>
              </a:prstGeom>
              <a:noFill/>
              <a:ln w="28575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9" name="Shape 17">
                <a:extLst>
                  <a:ext uri="{FF2B5EF4-FFF2-40B4-BE49-F238E27FC236}">
                    <a16:creationId xmlns:a16="http://schemas.microsoft.com/office/drawing/2014/main" id="{00000000-0008-0000-0000-000013000000}"/>
                  </a:ext>
                </a:extLst>
              </xdr:cNvPr>
              <xdr:cNvCxnSpPr/>
            </xdr:nvCxnSpPr>
            <xdr:spPr>
              <a:xfrm>
                <a:off x="3589748" y="3081384"/>
                <a:ext cx="0" cy="315866"/>
              </a:xfrm>
              <a:prstGeom prst="straightConnector1">
                <a:avLst/>
              </a:prstGeom>
              <a:noFill/>
              <a:ln w="28575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20" name="Shape 18">
                <a:extLst>
                  <a:ext uri="{FF2B5EF4-FFF2-40B4-BE49-F238E27FC236}">
                    <a16:creationId xmlns:a16="http://schemas.microsoft.com/office/drawing/2014/main" id="{00000000-0008-0000-0000-000014000000}"/>
                  </a:ext>
                </a:extLst>
              </xdr:cNvPr>
              <xdr:cNvCxnSpPr/>
            </xdr:nvCxnSpPr>
            <xdr:spPr>
              <a:xfrm>
                <a:off x="11301925" y="3070561"/>
                <a:ext cx="0" cy="315866"/>
              </a:xfrm>
              <a:prstGeom prst="straightConnector1">
                <a:avLst/>
              </a:prstGeom>
              <a:noFill/>
              <a:ln w="28575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21" name="Shape 19">
                <a:extLst>
                  <a:ext uri="{FF2B5EF4-FFF2-40B4-BE49-F238E27FC236}">
                    <a16:creationId xmlns:a16="http://schemas.microsoft.com/office/drawing/2014/main" id="{00000000-0008-0000-0000-000015000000}"/>
                  </a:ext>
                </a:extLst>
              </xdr:cNvPr>
              <xdr:cNvCxnSpPr/>
            </xdr:nvCxnSpPr>
            <xdr:spPr>
              <a:xfrm>
                <a:off x="16628064" y="3071813"/>
                <a:ext cx="0" cy="315866"/>
              </a:xfrm>
              <a:prstGeom prst="straightConnector1">
                <a:avLst/>
              </a:prstGeom>
              <a:noFill/>
              <a:ln w="28575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22" name="Shape 20">
                <a:extLst>
                  <a:ext uri="{FF2B5EF4-FFF2-40B4-BE49-F238E27FC236}">
                    <a16:creationId xmlns:a16="http://schemas.microsoft.com/office/drawing/2014/main" id="{00000000-0008-0000-0000-000016000000}"/>
                  </a:ext>
                </a:extLst>
              </xdr:cNvPr>
              <xdr:cNvCxnSpPr/>
            </xdr:nvCxnSpPr>
            <xdr:spPr>
              <a:xfrm>
                <a:off x="9032061" y="2746375"/>
                <a:ext cx="0" cy="306294"/>
              </a:xfrm>
              <a:prstGeom prst="straightConnector1">
                <a:avLst/>
              </a:prstGeom>
              <a:noFill/>
              <a:ln w="28575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23" name="Shape 21">
                <a:extLst>
                  <a:ext uri="{FF2B5EF4-FFF2-40B4-BE49-F238E27FC236}">
                    <a16:creationId xmlns:a16="http://schemas.microsoft.com/office/drawing/2014/main" id="{00000000-0008-0000-0000-000017000000}"/>
                  </a:ext>
                </a:extLst>
              </xdr:cNvPr>
              <xdr:cNvCxnSpPr/>
            </xdr:nvCxnSpPr>
            <xdr:spPr>
              <a:xfrm>
                <a:off x="7496428" y="3088869"/>
                <a:ext cx="0" cy="315866"/>
              </a:xfrm>
              <a:prstGeom prst="straightConnector1">
                <a:avLst/>
              </a:prstGeom>
              <a:noFill/>
              <a:ln w="28575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24" name="Shape 22">
                <a:extLst>
                  <a:ext uri="{FF2B5EF4-FFF2-40B4-BE49-F238E27FC236}">
                    <a16:creationId xmlns:a16="http://schemas.microsoft.com/office/drawing/2014/main" id="{00000000-0008-0000-0000-000018000000}"/>
                  </a:ext>
                </a:extLst>
              </xdr:cNvPr>
              <xdr:cNvCxnSpPr/>
            </xdr:nvCxnSpPr>
            <xdr:spPr>
              <a:xfrm>
                <a:off x="16933088" y="5103350"/>
                <a:ext cx="0" cy="315866"/>
              </a:xfrm>
              <a:prstGeom prst="straightConnector1">
                <a:avLst/>
              </a:prstGeom>
              <a:noFill/>
              <a:ln w="28575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63</xdr:col>
      <xdr:colOff>523875</xdr:colOff>
      <xdr:row>8</xdr:row>
      <xdr:rowOff>0</xdr:rowOff>
    </xdr:from>
    <xdr:ext cx="2971800" cy="647700"/>
    <xdr:grpSp>
      <xdr:nvGrpSpPr>
        <xdr:cNvPr id="25" name="Shape 2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pSpPr/>
      </xdr:nvGrpSpPr>
      <xdr:grpSpPr>
        <a:xfrm>
          <a:off x="70108899" y="5143500"/>
          <a:ext cx="2971800" cy="647700"/>
          <a:chOff x="3860100" y="3456150"/>
          <a:chExt cx="2971800" cy="647700"/>
        </a:xfrm>
      </xdr:grpSpPr>
      <xdr:grpSp>
        <xdr:nvGrpSpPr>
          <xdr:cNvPr id="26" name="Shape 23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GrpSpPr/>
        </xdr:nvGrpSpPr>
        <xdr:grpSpPr>
          <a:xfrm>
            <a:off x="3860100" y="3456150"/>
            <a:ext cx="2971800" cy="647700"/>
            <a:chOff x="3860100" y="3456150"/>
            <a:chExt cx="2971800" cy="647700"/>
          </a:xfrm>
        </xdr:grpSpPr>
        <xdr:sp macro="" textlink="">
          <xdr:nvSpPr>
            <xdr:cNvPr id="27" name="Shape 4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/>
          </xdr:nvSpPr>
          <xdr:spPr>
            <a:xfrm>
              <a:off x="3860100" y="3456150"/>
              <a:ext cx="2971800" cy="6477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8" name="Shape 24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GrpSpPr/>
          </xdr:nvGrpSpPr>
          <xdr:grpSpPr>
            <a:xfrm>
              <a:off x="3860100" y="3456150"/>
              <a:ext cx="2971800" cy="647700"/>
              <a:chOff x="34963100" y="4692650"/>
              <a:chExt cx="5105399" cy="609600"/>
            </a:xfrm>
          </xdr:grpSpPr>
          <xdr:sp macro="" textlink="">
            <xdr:nvSpPr>
              <xdr:cNvPr id="29" name="Shape 25">
                <a:extLst>
                  <a:ext uri="{FF2B5EF4-FFF2-40B4-BE49-F238E27FC236}">
                    <a16:creationId xmlns:a16="http://schemas.microsoft.com/office/drawing/2014/main" id="{00000000-0008-0000-0000-00001D000000}"/>
                  </a:ext>
                </a:extLst>
              </xdr:cNvPr>
              <xdr:cNvSpPr/>
            </xdr:nvSpPr>
            <xdr:spPr>
              <a:xfrm>
                <a:off x="34963100" y="4692650"/>
                <a:ext cx="5105375" cy="6096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0" name="Shape 26">
                <a:extLst>
                  <a:ext uri="{FF2B5EF4-FFF2-40B4-BE49-F238E27FC236}">
                    <a16:creationId xmlns:a16="http://schemas.microsoft.com/office/drawing/2014/main" id="{00000000-0008-0000-0000-00001E000000}"/>
                  </a:ext>
                </a:extLst>
              </xdr:cNvPr>
              <xdr:cNvCxnSpPr/>
            </xdr:nvCxnSpPr>
            <xdr:spPr>
              <a:xfrm>
                <a:off x="34963100" y="4957693"/>
                <a:ext cx="5105399" cy="26504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31" name="Shape 27">
                <a:extLst>
                  <a:ext uri="{FF2B5EF4-FFF2-40B4-BE49-F238E27FC236}">
                    <a16:creationId xmlns:a16="http://schemas.microsoft.com/office/drawing/2014/main" id="{00000000-0008-0000-0000-00001F000000}"/>
                  </a:ext>
                </a:extLst>
              </xdr:cNvPr>
              <xdr:cNvCxnSpPr/>
            </xdr:nvCxnSpPr>
            <xdr:spPr>
              <a:xfrm>
                <a:off x="34963100" y="4957693"/>
                <a:ext cx="0" cy="335722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32" name="Shape 28">
                <a:extLst>
                  <a:ext uri="{FF2B5EF4-FFF2-40B4-BE49-F238E27FC236}">
                    <a16:creationId xmlns:a16="http://schemas.microsoft.com/office/drawing/2014/main" id="{00000000-0008-0000-0000-000020000000}"/>
                  </a:ext>
                </a:extLst>
              </xdr:cNvPr>
              <xdr:cNvCxnSpPr/>
            </xdr:nvCxnSpPr>
            <xdr:spPr>
              <a:xfrm>
                <a:off x="40052619" y="4966528"/>
                <a:ext cx="0" cy="335722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33" name="Shape 29">
                <a:extLst>
                  <a:ext uri="{FF2B5EF4-FFF2-40B4-BE49-F238E27FC236}">
                    <a16:creationId xmlns:a16="http://schemas.microsoft.com/office/drawing/2014/main" id="{00000000-0008-0000-0000-000021000000}"/>
                  </a:ext>
                </a:extLst>
              </xdr:cNvPr>
              <xdr:cNvCxnSpPr/>
            </xdr:nvCxnSpPr>
            <xdr:spPr>
              <a:xfrm>
                <a:off x="37456250" y="4692650"/>
                <a:ext cx="0" cy="256209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23</xdr:col>
      <xdr:colOff>695325</xdr:colOff>
      <xdr:row>8</xdr:row>
      <xdr:rowOff>0</xdr:rowOff>
    </xdr:from>
    <xdr:ext cx="2571750" cy="619125"/>
    <xdr:grpSp>
      <xdr:nvGrpSpPr>
        <xdr:cNvPr id="34" name="Shape 2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GrpSpPr/>
      </xdr:nvGrpSpPr>
      <xdr:grpSpPr>
        <a:xfrm>
          <a:off x="27925123" y="5143500"/>
          <a:ext cx="2571750" cy="619125"/>
          <a:chOff x="4060124" y="3470438"/>
          <a:chExt cx="2571750" cy="619125"/>
        </a:xfrm>
      </xdr:grpSpPr>
      <xdr:grpSp>
        <xdr:nvGrpSpPr>
          <xdr:cNvPr id="35" name="Shape 30">
            <a:extLst>
              <a:ext uri="{FF2B5EF4-FFF2-40B4-BE49-F238E27FC236}">
                <a16:creationId xmlns:a16="http://schemas.microsoft.com/office/drawing/2014/main" id="{00000000-0008-0000-0000-000023000000}"/>
              </a:ext>
            </a:extLst>
          </xdr:cNvPr>
          <xdr:cNvGrpSpPr/>
        </xdr:nvGrpSpPr>
        <xdr:grpSpPr>
          <a:xfrm>
            <a:off x="4060124" y="3470438"/>
            <a:ext cx="2571750" cy="619125"/>
            <a:chOff x="4060123" y="3470438"/>
            <a:chExt cx="2571750" cy="619125"/>
          </a:xfrm>
        </xdr:grpSpPr>
        <xdr:sp macro="" textlink="">
          <xdr:nvSpPr>
            <xdr:cNvPr id="36" name="Shape 4">
              <a:extLs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/>
          </xdr:nvSpPr>
          <xdr:spPr>
            <a:xfrm>
              <a:off x="4060124" y="3470438"/>
              <a:ext cx="2571750" cy="6191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7" name="Shape 31">
              <a:extLs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:cNvPr>
            <xdr:cNvGrpSpPr/>
          </xdr:nvGrpSpPr>
          <xdr:grpSpPr>
            <a:xfrm>
              <a:off x="4060123" y="3470438"/>
              <a:ext cx="2571750" cy="619125"/>
              <a:chOff x="12280900" y="5022850"/>
              <a:chExt cx="2197100" cy="641350"/>
            </a:xfrm>
          </xdr:grpSpPr>
          <xdr:sp macro="" textlink="">
            <xdr:nvSpPr>
              <xdr:cNvPr id="38" name="Shape 32">
                <a:extLst>
                  <a:ext uri="{FF2B5EF4-FFF2-40B4-BE49-F238E27FC236}">
                    <a16:creationId xmlns:a16="http://schemas.microsoft.com/office/drawing/2014/main" id="{00000000-0008-0000-0000-000026000000}"/>
                  </a:ext>
                </a:extLst>
              </xdr:cNvPr>
              <xdr:cNvSpPr/>
            </xdr:nvSpPr>
            <xdr:spPr>
              <a:xfrm>
                <a:off x="12280900" y="5022850"/>
                <a:ext cx="2197100" cy="6413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9" name="Shape 33">
                <a:extLst>
                  <a:ext uri="{FF2B5EF4-FFF2-40B4-BE49-F238E27FC236}">
                    <a16:creationId xmlns:a16="http://schemas.microsoft.com/office/drawing/2014/main" id="{00000000-0008-0000-0000-000027000000}"/>
                  </a:ext>
                </a:extLst>
              </xdr:cNvPr>
              <xdr:cNvCxnSpPr/>
            </xdr:nvCxnSpPr>
            <xdr:spPr>
              <a:xfrm>
                <a:off x="12280900" y="5301698"/>
                <a:ext cx="2197100" cy="18590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40" name="Shape 34">
                <a:extLst>
                  <a:ext uri="{FF2B5EF4-FFF2-40B4-BE49-F238E27FC236}">
                    <a16:creationId xmlns:a16="http://schemas.microsoft.com/office/drawing/2014/main" id="{00000000-0008-0000-0000-000028000000}"/>
                  </a:ext>
                </a:extLst>
              </xdr:cNvPr>
              <xdr:cNvCxnSpPr/>
            </xdr:nvCxnSpPr>
            <xdr:spPr>
              <a:xfrm>
                <a:off x="12280900" y="5301698"/>
                <a:ext cx="0" cy="334617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41" name="Shape 35">
                <a:extLst>
                  <a:ext uri="{FF2B5EF4-FFF2-40B4-BE49-F238E27FC236}">
                    <a16:creationId xmlns:a16="http://schemas.microsoft.com/office/drawing/2014/main" id="{00000000-0008-0000-0000-000029000000}"/>
                  </a:ext>
                </a:extLst>
              </xdr:cNvPr>
              <xdr:cNvCxnSpPr/>
            </xdr:nvCxnSpPr>
            <xdr:spPr>
              <a:xfrm>
                <a:off x="14469384" y="5329583"/>
                <a:ext cx="0" cy="334617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42" name="Shape 36">
                <a:extLst>
                  <a:ext uri="{FF2B5EF4-FFF2-40B4-BE49-F238E27FC236}">
                    <a16:creationId xmlns:a16="http://schemas.microsoft.com/office/drawing/2014/main" id="{00000000-0008-0000-0000-00002A000000}"/>
                  </a:ext>
                </a:extLst>
              </xdr:cNvPr>
              <xdr:cNvCxnSpPr/>
            </xdr:nvCxnSpPr>
            <xdr:spPr>
              <a:xfrm>
                <a:off x="13392373" y="5022850"/>
                <a:ext cx="0" cy="334617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17</xdr:col>
      <xdr:colOff>1600200</xdr:colOff>
      <xdr:row>5</xdr:row>
      <xdr:rowOff>819150</xdr:rowOff>
    </xdr:from>
    <xdr:ext cx="9029700" cy="819150"/>
    <xdr:grpSp>
      <xdr:nvGrpSpPr>
        <xdr:cNvPr id="43" name="Shape 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GrpSpPr/>
      </xdr:nvGrpSpPr>
      <xdr:grpSpPr>
        <a:xfrm>
          <a:off x="20391664" y="3332661"/>
          <a:ext cx="9029700" cy="819150"/>
          <a:chOff x="831150" y="3370425"/>
          <a:chExt cx="9029700" cy="819150"/>
        </a:xfrm>
      </xdr:grpSpPr>
      <xdr:grpSp>
        <xdr:nvGrpSpPr>
          <xdr:cNvPr id="44" name="Shape 37">
            <a:extLst>
              <a:ext uri="{FF2B5EF4-FFF2-40B4-BE49-F238E27FC236}">
                <a16:creationId xmlns:a16="http://schemas.microsoft.com/office/drawing/2014/main" id="{00000000-0008-0000-0000-00002C000000}"/>
              </a:ext>
            </a:extLst>
          </xdr:cNvPr>
          <xdr:cNvGrpSpPr/>
        </xdr:nvGrpSpPr>
        <xdr:grpSpPr>
          <a:xfrm>
            <a:off x="831150" y="3370425"/>
            <a:ext cx="9029700" cy="819150"/>
            <a:chOff x="831150" y="3370425"/>
            <a:chExt cx="9029700" cy="819150"/>
          </a:xfrm>
        </xdr:grpSpPr>
        <xdr:sp macro="" textlink="">
          <xdr:nvSpPr>
            <xdr:cNvPr id="45" name="Shape 4">
              <a:extLst>
                <a:ext uri="{FF2B5EF4-FFF2-40B4-BE49-F238E27FC236}">
                  <a16:creationId xmlns:a16="http://schemas.microsoft.com/office/drawing/2014/main" id="{00000000-0008-0000-0000-00002D000000}"/>
                </a:ext>
              </a:extLst>
            </xdr:cNvPr>
            <xdr:cNvSpPr/>
          </xdr:nvSpPr>
          <xdr:spPr>
            <a:xfrm>
              <a:off x="831150" y="3370425"/>
              <a:ext cx="9029700" cy="8191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6" name="Shape 38">
              <a:extLst>
                <a:ext uri="{FF2B5EF4-FFF2-40B4-BE49-F238E27FC236}">
                  <a16:creationId xmlns:a16="http://schemas.microsoft.com/office/drawing/2014/main" id="{00000000-0008-0000-0000-00002E000000}"/>
                </a:ext>
              </a:extLst>
            </xdr:cNvPr>
            <xdr:cNvGrpSpPr/>
          </xdr:nvGrpSpPr>
          <xdr:grpSpPr>
            <a:xfrm>
              <a:off x="831150" y="3370425"/>
              <a:ext cx="9029700" cy="819150"/>
              <a:chOff x="17303750" y="3168650"/>
              <a:chExt cx="6810375" cy="619125"/>
            </a:xfrm>
          </xdr:grpSpPr>
          <xdr:sp macro="" textlink="">
            <xdr:nvSpPr>
              <xdr:cNvPr id="47" name="Shape 39">
                <a:extLst>
                  <a:ext uri="{FF2B5EF4-FFF2-40B4-BE49-F238E27FC236}">
                    <a16:creationId xmlns:a16="http://schemas.microsoft.com/office/drawing/2014/main" id="{00000000-0008-0000-0000-00002F000000}"/>
                  </a:ext>
                </a:extLst>
              </xdr:cNvPr>
              <xdr:cNvSpPr/>
            </xdr:nvSpPr>
            <xdr:spPr>
              <a:xfrm>
                <a:off x="17303750" y="3168650"/>
                <a:ext cx="6810375" cy="6191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8" name="Shape 40">
                <a:extLst>
                  <a:ext uri="{FF2B5EF4-FFF2-40B4-BE49-F238E27FC236}">
                    <a16:creationId xmlns:a16="http://schemas.microsoft.com/office/drawing/2014/main" id="{00000000-0008-0000-0000-000030000000}"/>
                  </a:ext>
                </a:extLst>
              </xdr:cNvPr>
              <xdr:cNvCxnSpPr/>
            </xdr:nvCxnSpPr>
            <xdr:spPr>
              <a:xfrm>
                <a:off x="17303750" y="3454400"/>
                <a:ext cx="6810375" cy="19050"/>
              </a:xfrm>
              <a:prstGeom prst="straightConnector1">
                <a:avLst/>
              </a:prstGeom>
              <a:noFill/>
              <a:ln w="28575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49" name="Shape 41">
                <a:extLst>
                  <a:ext uri="{FF2B5EF4-FFF2-40B4-BE49-F238E27FC236}">
                    <a16:creationId xmlns:a16="http://schemas.microsoft.com/office/drawing/2014/main" id="{00000000-0008-0000-0000-000031000000}"/>
                  </a:ext>
                </a:extLst>
              </xdr:cNvPr>
              <xdr:cNvCxnSpPr/>
            </xdr:nvCxnSpPr>
            <xdr:spPr>
              <a:xfrm>
                <a:off x="17318241" y="3473450"/>
                <a:ext cx="0" cy="314325"/>
              </a:xfrm>
              <a:prstGeom prst="straightConnector1">
                <a:avLst/>
              </a:prstGeom>
              <a:noFill/>
              <a:ln w="28575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50" name="Shape 42">
                <a:extLst>
                  <a:ext uri="{FF2B5EF4-FFF2-40B4-BE49-F238E27FC236}">
                    <a16:creationId xmlns:a16="http://schemas.microsoft.com/office/drawing/2014/main" id="{00000000-0008-0000-0000-000032000000}"/>
                  </a:ext>
                </a:extLst>
              </xdr:cNvPr>
              <xdr:cNvCxnSpPr/>
            </xdr:nvCxnSpPr>
            <xdr:spPr>
              <a:xfrm>
                <a:off x="24114125" y="3454400"/>
                <a:ext cx="0" cy="323850"/>
              </a:xfrm>
              <a:prstGeom prst="straightConnector1">
                <a:avLst/>
              </a:prstGeom>
              <a:noFill/>
              <a:ln w="28575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51" name="Shape 43">
                <a:extLst>
                  <a:ext uri="{FF2B5EF4-FFF2-40B4-BE49-F238E27FC236}">
                    <a16:creationId xmlns:a16="http://schemas.microsoft.com/office/drawing/2014/main" id="{00000000-0008-0000-0000-000033000000}"/>
                  </a:ext>
                </a:extLst>
              </xdr:cNvPr>
              <xdr:cNvCxnSpPr/>
            </xdr:nvCxnSpPr>
            <xdr:spPr>
              <a:xfrm>
                <a:off x="20882819" y="3168650"/>
                <a:ext cx="0" cy="304800"/>
              </a:xfrm>
              <a:prstGeom prst="straightConnector1">
                <a:avLst/>
              </a:prstGeom>
              <a:noFill/>
              <a:ln w="28575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30</xdr:col>
      <xdr:colOff>19050</xdr:colOff>
      <xdr:row>6</xdr:row>
      <xdr:rowOff>28575</xdr:rowOff>
    </xdr:from>
    <xdr:ext cx="26231850" cy="628650"/>
    <xdr:grpSp>
      <xdr:nvGrpSpPr>
        <xdr:cNvPr id="52" name="Shape 2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GrpSpPr/>
      </xdr:nvGrpSpPr>
      <xdr:grpSpPr>
        <a:xfrm>
          <a:off x="35774811" y="3578134"/>
          <a:ext cx="26231850" cy="628650"/>
          <a:chOff x="0" y="3465675"/>
          <a:chExt cx="10692000" cy="628650"/>
        </a:xfrm>
      </xdr:grpSpPr>
      <xdr:grpSp>
        <xdr:nvGrpSpPr>
          <xdr:cNvPr id="53" name="Shape 44">
            <a:extLst>
              <a:ext uri="{FF2B5EF4-FFF2-40B4-BE49-F238E27FC236}">
                <a16:creationId xmlns:a16="http://schemas.microsoft.com/office/drawing/2014/main" id="{00000000-0008-0000-0000-000035000000}"/>
              </a:ext>
            </a:extLst>
          </xdr:cNvPr>
          <xdr:cNvGrpSpPr/>
        </xdr:nvGrpSpPr>
        <xdr:grpSpPr>
          <a:xfrm>
            <a:off x="0" y="3465675"/>
            <a:ext cx="10692000" cy="628650"/>
            <a:chOff x="0" y="3465675"/>
            <a:chExt cx="10692000" cy="628650"/>
          </a:xfrm>
        </xdr:grpSpPr>
        <xdr:sp macro="" textlink="">
          <xdr:nvSpPr>
            <xdr:cNvPr id="54" name="Shape 4">
              <a:extLst>
                <a:ext uri="{FF2B5EF4-FFF2-40B4-BE49-F238E27FC236}">
                  <a16:creationId xmlns:a16="http://schemas.microsoft.com/office/drawing/2014/main" id="{00000000-0008-0000-0000-000036000000}"/>
                </a:ext>
              </a:extLst>
            </xdr:cNvPr>
            <xdr:cNvSpPr/>
          </xdr:nvSpPr>
          <xdr:spPr>
            <a:xfrm>
              <a:off x="0" y="3465675"/>
              <a:ext cx="10692000" cy="6286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5" name="Shape 45">
              <a:extLst>
                <a:ext uri="{FF2B5EF4-FFF2-40B4-BE49-F238E27FC236}">
                  <a16:creationId xmlns:a16="http://schemas.microsoft.com/office/drawing/2014/main" id="{00000000-0008-0000-0000-000037000000}"/>
                </a:ext>
              </a:extLst>
            </xdr:cNvPr>
            <xdr:cNvGrpSpPr/>
          </xdr:nvGrpSpPr>
          <xdr:grpSpPr>
            <a:xfrm>
              <a:off x="0" y="3465675"/>
              <a:ext cx="10692000" cy="628650"/>
              <a:chOff x="3571875" y="2746375"/>
              <a:chExt cx="13065125" cy="650875"/>
            </a:xfrm>
          </xdr:grpSpPr>
          <xdr:sp macro="" textlink="">
            <xdr:nvSpPr>
              <xdr:cNvPr id="56" name="Shape 46">
                <a:extLst>
                  <a:ext uri="{FF2B5EF4-FFF2-40B4-BE49-F238E27FC236}">
                    <a16:creationId xmlns:a16="http://schemas.microsoft.com/office/drawing/2014/main" id="{00000000-0008-0000-0000-000038000000}"/>
                  </a:ext>
                </a:extLst>
              </xdr:cNvPr>
              <xdr:cNvSpPr/>
            </xdr:nvSpPr>
            <xdr:spPr>
              <a:xfrm>
                <a:off x="3571875" y="2746375"/>
                <a:ext cx="13065125" cy="6508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7" name="Shape 47">
                <a:extLst>
                  <a:ext uri="{FF2B5EF4-FFF2-40B4-BE49-F238E27FC236}">
                    <a16:creationId xmlns:a16="http://schemas.microsoft.com/office/drawing/2014/main" id="{00000000-0008-0000-0000-000039000000}"/>
                  </a:ext>
                </a:extLst>
              </xdr:cNvPr>
              <xdr:cNvCxnSpPr/>
            </xdr:nvCxnSpPr>
            <xdr:spPr>
              <a:xfrm>
                <a:off x="3571875" y="3061951"/>
                <a:ext cx="13065125" cy="19723"/>
              </a:xfrm>
              <a:prstGeom prst="straightConnector1">
                <a:avLst/>
              </a:prstGeom>
              <a:noFill/>
              <a:ln w="28575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58" name="Shape 48">
                <a:extLst>
                  <a:ext uri="{FF2B5EF4-FFF2-40B4-BE49-F238E27FC236}">
                    <a16:creationId xmlns:a16="http://schemas.microsoft.com/office/drawing/2014/main" id="{00000000-0008-0000-0000-00003A000000}"/>
                  </a:ext>
                </a:extLst>
              </xdr:cNvPr>
              <xdr:cNvCxnSpPr/>
            </xdr:nvCxnSpPr>
            <xdr:spPr>
              <a:xfrm>
                <a:off x="3589176" y="3081674"/>
                <a:ext cx="0" cy="315576"/>
              </a:xfrm>
              <a:prstGeom prst="straightConnector1">
                <a:avLst/>
              </a:prstGeom>
              <a:noFill/>
              <a:ln w="28575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59" name="Shape 49">
                <a:extLst>
                  <a:ext uri="{FF2B5EF4-FFF2-40B4-BE49-F238E27FC236}">
                    <a16:creationId xmlns:a16="http://schemas.microsoft.com/office/drawing/2014/main" id="{00000000-0008-0000-0000-00003B000000}"/>
                  </a:ext>
                </a:extLst>
              </xdr:cNvPr>
              <xdr:cNvCxnSpPr/>
            </xdr:nvCxnSpPr>
            <xdr:spPr>
              <a:xfrm>
                <a:off x="10916142" y="3042227"/>
                <a:ext cx="0" cy="315576"/>
              </a:xfrm>
              <a:prstGeom prst="straightConnector1">
                <a:avLst/>
              </a:prstGeom>
              <a:noFill/>
              <a:ln w="28575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60" name="Shape 50">
                <a:extLst>
                  <a:ext uri="{FF2B5EF4-FFF2-40B4-BE49-F238E27FC236}">
                    <a16:creationId xmlns:a16="http://schemas.microsoft.com/office/drawing/2014/main" id="{00000000-0008-0000-0000-00003C000000}"/>
                  </a:ext>
                </a:extLst>
              </xdr:cNvPr>
              <xdr:cNvCxnSpPr/>
            </xdr:nvCxnSpPr>
            <xdr:spPr>
              <a:xfrm>
                <a:off x="16625466" y="3071813"/>
                <a:ext cx="0" cy="315576"/>
              </a:xfrm>
              <a:prstGeom prst="straightConnector1">
                <a:avLst/>
              </a:prstGeom>
              <a:noFill/>
              <a:ln w="28575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61" name="Shape 51">
                <a:extLst>
                  <a:ext uri="{FF2B5EF4-FFF2-40B4-BE49-F238E27FC236}">
                    <a16:creationId xmlns:a16="http://schemas.microsoft.com/office/drawing/2014/main" id="{00000000-0008-0000-0000-00003D000000}"/>
                  </a:ext>
                </a:extLst>
              </xdr:cNvPr>
              <xdr:cNvCxnSpPr/>
            </xdr:nvCxnSpPr>
            <xdr:spPr>
              <a:xfrm>
                <a:off x="9036102" y="2746375"/>
                <a:ext cx="0" cy="305714"/>
              </a:xfrm>
              <a:prstGeom prst="straightConnector1">
                <a:avLst/>
              </a:prstGeom>
              <a:noFill/>
              <a:ln w="28575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27</xdr:col>
      <xdr:colOff>742950</xdr:colOff>
      <xdr:row>8</xdr:row>
      <xdr:rowOff>0</xdr:rowOff>
    </xdr:from>
    <xdr:ext cx="6905625" cy="628650"/>
    <xdr:grpSp>
      <xdr:nvGrpSpPr>
        <xdr:cNvPr id="62" name="Shape 2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GrpSpPr/>
      </xdr:nvGrpSpPr>
      <xdr:grpSpPr>
        <a:xfrm>
          <a:off x="32647890" y="5143500"/>
          <a:ext cx="6905625" cy="628650"/>
          <a:chOff x="1893188" y="3465675"/>
          <a:chExt cx="6905626" cy="628650"/>
        </a:xfrm>
      </xdr:grpSpPr>
      <xdr:grpSp>
        <xdr:nvGrpSpPr>
          <xdr:cNvPr id="63" name="Shape 52">
            <a:extLst>
              <a:ext uri="{FF2B5EF4-FFF2-40B4-BE49-F238E27FC236}">
                <a16:creationId xmlns:a16="http://schemas.microsoft.com/office/drawing/2014/main" id="{00000000-0008-0000-0000-00003F000000}"/>
              </a:ext>
            </a:extLst>
          </xdr:cNvPr>
          <xdr:cNvGrpSpPr/>
        </xdr:nvGrpSpPr>
        <xdr:grpSpPr>
          <a:xfrm>
            <a:off x="1893188" y="3465675"/>
            <a:ext cx="6905626" cy="628650"/>
            <a:chOff x="1893189" y="3465675"/>
            <a:chExt cx="6905626" cy="628650"/>
          </a:xfrm>
        </xdr:grpSpPr>
        <xdr:sp macro="" textlink="">
          <xdr:nvSpPr>
            <xdr:cNvPr id="64" name="Shape 4">
              <a:extLst>
                <a:ext uri="{FF2B5EF4-FFF2-40B4-BE49-F238E27FC236}">
                  <a16:creationId xmlns:a16="http://schemas.microsoft.com/office/drawing/2014/main" id="{00000000-0008-0000-0000-000040000000}"/>
                </a:ext>
              </a:extLst>
            </xdr:cNvPr>
            <xdr:cNvSpPr/>
          </xdr:nvSpPr>
          <xdr:spPr>
            <a:xfrm>
              <a:off x="1893189" y="3465675"/>
              <a:ext cx="6905625" cy="6286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65" name="Shape 53">
              <a:extLst>
                <a:ext uri="{FF2B5EF4-FFF2-40B4-BE49-F238E27FC236}">
                  <a16:creationId xmlns:a16="http://schemas.microsoft.com/office/drawing/2014/main" id="{00000000-0008-0000-0000-000041000000}"/>
                </a:ext>
              </a:extLst>
            </xdr:cNvPr>
            <xdr:cNvGrpSpPr/>
          </xdr:nvGrpSpPr>
          <xdr:grpSpPr>
            <a:xfrm>
              <a:off x="1893189" y="3465675"/>
              <a:ext cx="6905625" cy="628650"/>
              <a:chOff x="34963100" y="4692650"/>
              <a:chExt cx="5105399" cy="609600"/>
            </a:xfrm>
          </xdr:grpSpPr>
          <xdr:sp macro="" textlink="">
            <xdr:nvSpPr>
              <xdr:cNvPr id="66" name="Shape 54">
                <a:extLst>
                  <a:ext uri="{FF2B5EF4-FFF2-40B4-BE49-F238E27FC236}">
                    <a16:creationId xmlns:a16="http://schemas.microsoft.com/office/drawing/2014/main" id="{00000000-0008-0000-0000-000042000000}"/>
                  </a:ext>
                </a:extLst>
              </xdr:cNvPr>
              <xdr:cNvSpPr/>
            </xdr:nvSpPr>
            <xdr:spPr>
              <a:xfrm>
                <a:off x="34963100" y="4692650"/>
                <a:ext cx="5105375" cy="6096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67" name="Shape 55">
                <a:extLst>
                  <a:ext uri="{FF2B5EF4-FFF2-40B4-BE49-F238E27FC236}">
                    <a16:creationId xmlns:a16="http://schemas.microsoft.com/office/drawing/2014/main" id="{00000000-0008-0000-0000-000043000000}"/>
                  </a:ext>
                </a:extLst>
              </xdr:cNvPr>
              <xdr:cNvCxnSpPr/>
            </xdr:nvCxnSpPr>
            <xdr:spPr>
              <a:xfrm>
                <a:off x="34963100" y="4960505"/>
                <a:ext cx="5105399" cy="27709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68" name="Shape 56">
                <a:extLst>
                  <a:ext uri="{FF2B5EF4-FFF2-40B4-BE49-F238E27FC236}">
                    <a16:creationId xmlns:a16="http://schemas.microsoft.com/office/drawing/2014/main" id="{00000000-0008-0000-0000-000044000000}"/>
                  </a:ext>
                </a:extLst>
              </xdr:cNvPr>
              <xdr:cNvCxnSpPr/>
            </xdr:nvCxnSpPr>
            <xdr:spPr>
              <a:xfrm>
                <a:off x="34963100" y="4960505"/>
                <a:ext cx="0" cy="332509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69" name="Shape 57">
                <a:extLst>
                  <a:ext uri="{FF2B5EF4-FFF2-40B4-BE49-F238E27FC236}">
                    <a16:creationId xmlns:a16="http://schemas.microsoft.com/office/drawing/2014/main" id="{00000000-0008-0000-0000-000045000000}"/>
                  </a:ext>
                </a:extLst>
              </xdr:cNvPr>
              <xdr:cNvCxnSpPr/>
            </xdr:nvCxnSpPr>
            <xdr:spPr>
              <a:xfrm>
                <a:off x="36667544" y="4997450"/>
                <a:ext cx="7928" cy="267855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70" name="Shape 58">
                <a:extLst>
                  <a:ext uri="{FF2B5EF4-FFF2-40B4-BE49-F238E27FC236}">
                    <a16:creationId xmlns:a16="http://schemas.microsoft.com/office/drawing/2014/main" id="{00000000-0008-0000-0000-000046000000}"/>
                  </a:ext>
                </a:extLst>
              </xdr:cNvPr>
              <xdr:cNvCxnSpPr/>
            </xdr:nvCxnSpPr>
            <xdr:spPr>
              <a:xfrm>
                <a:off x="38356131" y="4932795"/>
                <a:ext cx="0" cy="332509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71" name="Shape 59">
                <a:extLst>
                  <a:ext uri="{FF2B5EF4-FFF2-40B4-BE49-F238E27FC236}">
                    <a16:creationId xmlns:a16="http://schemas.microsoft.com/office/drawing/2014/main" id="{00000000-0008-0000-0000-000047000000}"/>
                  </a:ext>
                </a:extLst>
              </xdr:cNvPr>
              <xdr:cNvCxnSpPr/>
            </xdr:nvCxnSpPr>
            <xdr:spPr>
              <a:xfrm>
                <a:off x="40052644" y="4969741"/>
                <a:ext cx="0" cy="332509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72" name="Shape 60">
                <a:extLst>
                  <a:ext uri="{FF2B5EF4-FFF2-40B4-BE49-F238E27FC236}">
                    <a16:creationId xmlns:a16="http://schemas.microsoft.com/office/drawing/2014/main" id="{00000000-0008-0000-0000-000048000000}"/>
                  </a:ext>
                </a:extLst>
              </xdr:cNvPr>
              <xdr:cNvCxnSpPr/>
            </xdr:nvCxnSpPr>
            <xdr:spPr>
              <a:xfrm>
                <a:off x="37460306" y="4692650"/>
                <a:ext cx="0" cy="258618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35</xdr:col>
      <xdr:colOff>704850</xdr:colOff>
      <xdr:row>8</xdr:row>
      <xdr:rowOff>9525</xdr:rowOff>
    </xdr:from>
    <xdr:ext cx="5819775" cy="600075"/>
    <xdr:grpSp>
      <xdr:nvGrpSpPr>
        <xdr:cNvPr id="73" name="Shape 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GrpSpPr/>
      </xdr:nvGrpSpPr>
      <xdr:grpSpPr>
        <a:xfrm>
          <a:off x="40896540" y="5154930"/>
          <a:ext cx="5819775" cy="600075"/>
          <a:chOff x="2436113" y="3479963"/>
          <a:chExt cx="5819775" cy="600075"/>
        </a:xfrm>
      </xdr:grpSpPr>
      <xdr:grpSp>
        <xdr:nvGrpSpPr>
          <xdr:cNvPr id="74" name="Shape 61">
            <a:extLst>
              <a:ext uri="{FF2B5EF4-FFF2-40B4-BE49-F238E27FC236}">
                <a16:creationId xmlns:a16="http://schemas.microsoft.com/office/drawing/2014/main" id="{00000000-0008-0000-0000-00004A000000}"/>
              </a:ext>
            </a:extLst>
          </xdr:cNvPr>
          <xdr:cNvGrpSpPr/>
        </xdr:nvGrpSpPr>
        <xdr:grpSpPr>
          <a:xfrm>
            <a:off x="2436113" y="3479963"/>
            <a:ext cx="5819775" cy="600075"/>
            <a:chOff x="2436113" y="3479963"/>
            <a:chExt cx="5819775" cy="600075"/>
          </a:xfrm>
        </xdr:grpSpPr>
        <xdr:sp macro="" textlink="">
          <xdr:nvSpPr>
            <xdr:cNvPr id="75" name="Shape 4">
              <a:extLst>
                <a:ext uri="{FF2B5EF4-FFF2-40B4-BE49-F238E27FC236}">
                  <a16:creationId xmlns:a16="http://schemas.microsoft.com/office/drawing/2014/main" id="{00000000-0008-0000-0000-00004B000000}"/>
                </a:ext>
              </a:extLst>
            </xdr:cNvPr>
            <xdr:cNvSpPr/>
          </xdr:nvSpPr>
          <xdr:spPr>
            <a:xfrm>
              <a:off x="2436113" y="3479963"/>
              <a:ext cx="5819775" cy="6000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76" name="Shape 62">
              <a:extLst>
                <a:ext uri="{FF2B5EF4-FFF2-40B4-BE49-F238E27FC236}">
                  <a16:creationId xmlns:a16="http://schemas.microsoft.com/office/drawing/2014/main" id="{00000000-0008-0000-0000-00004C000000}"/>
                </a:ext>
              </a:extLst>
            </xdr:cNvPr>
            <xdr:cNvGrpSpPr/>
          </xdr:nvGrpSpPr>
          <xdr:grpSpPr>
            <a:xfrm>
              <a:off x="2436113" y="3479963"/>
              <a:ext cx="5819775" cy="600075"/>
              <a:chOff x="35966400" y="4591050"/>
              <a:chExt cx="7715250" cy="625475"/>
            </a:xfrm>
          </xdr:grpSpPr>
          <xdr:sp macro="" textlink="">
            <xdr:nvSpPr>
              <xdr:cNvPr id="77" name="Shape 63">
                <a:extLst>
                  <a:ext uri="{FF2B5EF4-FFF2-40B4-BE49-F238E27FC236}">
                    <a16:creationId xmlns:a16="http://schemas.microsoft.com/office/drawing/2014/main" id="{00000000-0008-0000-0000-00004D000000}"/>
                  </a:ext>
                </a:extLst>
              </xdr:cNvPr>
              <xdr:cNvSpPr/>
            </xdr:nvSpPr>
            <xdr:spPr>
              <a:xfrm>
                <a:off x="35966400" y="4591050"/>
                <a:ext cx="7715250" cy="6254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78" name="Shape 64">
                <a:extLst>
                  <a:ext uri="{FF2B5EF4-FFF2-40B4-BE49-F238E27FC236}">
                    <a16:creationId xmlns:a16="http://schemas.microsoft.com/office/drawing/2014/main" id="{00000000-0008-0000-0000-00004E000000}"/>
                  </a:ext>
                </a:extLst>
              </xdr:cNvPr>
              <xdr:cNvCxnSpPr/>
            </xdr:nvCxnSpPr>
            <xdr:spPr>
              <a:xfrm>
                <a:off x="35966400" y="4869039"/>
                <a:ext cx="7715250" cy="19856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79" name="Shape 65">
                <a:extLst>
                  <a:ext uri="{FF2B5EF4-FFF2-40B4-BE49-F238E27FC236}">
                    <a16:creationId xmlns:a16="http://schemas.microsoft.com/office/drawing/2014/main" id="{00000000-0008-0000-0000-00004F000000}"/>
                  </a:ext>
                </a:extLst>
              </xdr:cNvPr>
              <xdr:cNvCxnSpPr/>
            </xdr:nvCxnSpPr>
            <xdr:spPr>
              <a:xfrm>
                <a:off x="35966400" y="4869039"/>
                <a:ext cx="0" cy="337558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80" name="Shape 66">
                <a:extLst>
                  <a:ext uri="{FF2B5EF4-FFF2-40B4-BE49-F238E27FC236}">
                    <a16:creationId xmlns:a16="http://schemas.microsoft.com/office/drawing/2014/main" id="{00000000-0008-0000-0000-000050000000}"/>
                  </a:ext>
                </a:extLst>
              </xdr:cNvPr>
              <xdr:cNvCxnSpPr/>
            </xdr:nvCxnSpPr>
            <xdr:spPr>
              <a:xfrm>
                <a:off x="38034009" y="4908752"/>
                <a:ext cx="0" cy="268061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81" name="Shape 67">
                <a:extLst>
                  <a:ext uri="{FF2B5EF4-FFF2-40B4-BE49-F238E27FC236}">
                    <a16:creationId xmlns:a16="http://schemas.microsoft.com/office/drawing/2014/main" id="{00000000-0008-0000-0000-000051000000}"/>
                  </a:ext>
                </a:extLst>
              </xdr:cNvPr>
              <xdr:cNvCxnSpPr/>
            </xdr:nvCxnSpPr>
            <xdr:spPr>
              <a:xfrm>
                <a:off x="43652934" y="4878967"/>
                <a:ext cx="0" cy="337558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82" name="Shape 68">
                <a:extLst>
                  <a:ext uri="{FF2B5EF4-FFF2-40B4-BE49-F238E27FC236}">
                    <a16:creationId xmlns:a16="http://schemas.microsoft.com/office/drawing/2014/main" id="{00000000-0008-0000-0000-000052000000}"/>
                  </a:ext>
                </a:extLst>
              </xdr:cNvPr>
              <xdr:cNvCxnSpPr/>
            </xdr:nvCxnSpPr>
            <xdr:spPr>
              <a:xfrm>
                <a:off x="39737875" y="4591050"/>
                <a:ext cx="0" cy="268061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83" name="Shape 69">
                <a:extLst>
                  <a:ext uri="{FF2B5EF4-FFF2-40B4-BE49-F238E27FC236}">
                    <a16:creationId xmlns:a16="http://schemas.microsoft.com/office/drawing/2014/main" id="{00000000-0008-0000-0000-000053000000}"/>
                  </a:ext>
                </a:extLst>
              </xdr:cNvPr>
              <xdr:cNvCxnSpPr/>
            </xdr:nvCxnSpPr>
            <xdr:spPr>
              <a:xfrm>
                <a:off x="41300863" y="4869039"/>
                <a:ext cx="0" cy="347486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43</xdr:col>
      <xdr:colOff>285750</xdr:colOff>
      <xdr:row>8</xdr:row>
      <xdr:rowOff>114300</xdr:rowOff>
    </xdr:from>
    <xdr:ext cx="4733925" cy="504825"/>
    <xdr:grpSp>
      <xdr:nvGrpSpPr>
        <xdr:cNvPr id="84" name="Shape 2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GrpSpPr/>
      </xdr:nvGrpSpPr>
      <xdr:grpSpPr>
        <a:xfrm>
          <a:off x="48192690" y="5257800"/>
          <a:ext cx="4733925" cy="504825"/>
          <a:chOff x="2979037" y="3527588"/>
          <a:chExt cx="4733926" cy="504825"/>
        </a:xfrm>
      </xdr:grpSpPr>
      <xdr:grpSp>
        <xdr:nvGrpSpPr>
          <xdr:cNvPr id="85" name="Shape 70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GrpSpPr/>
        </xdr:nvGrpSpPr>
        <xdr:grpSpPr>
          <a:xfrm>
            <a:off x="2979037" y="3527588"/>
            <a:ext cx="4733926" cy="504825"/>
            <a:chOff x="2979036" y="3527588"/>
            <a:chExt cx="4733926" cy="504825"/>
          </a:xfrm>
        </xdr:grpSpPr>
        <xdr:sp macro="" textlink="">
          <xdr:nvSpPr>
            <xdr:cNvPr id="86" name="Shape 4">
              <a:extLst>
                <a:ext uri="{FF2B5EF4-FFF2-40B4-BE49-F238E27FC236}">
                  <a16:creationId xmlns:a16="http://schemas.microsoft.com/office/drawing/2014/main" id="{00000000-0008-0000-0000-000056000000}"/>
                </a:ext>
              </a:extLst>
            </xdr:cNvPr>
            <xdr:cNvSpPr/>
          </xdr:nvSpPr>
          <xdr:spPr>
            <a:xfrm>
              <a:off x="2979037" y="3527588"/>
              <a:ext cx="4733925" cy="5048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87" name="Shape 71">
              <a:extLst>
                <a:ext uri="{FF2B5EF4-FFF2-40B4-BE49-F238E27FC236}">
                  <a16:creationId xmlns:a16="http://schemas.microsoft.com/office/drawing/2014/main" id="{00000000-0008-0000-0000-000057000000}"/>
                </a:ext>
              </a:extLst>
            </xdr:cNvPr>
            <xdr:cNvGrpSpPr/>
          </xdr:nvGrpSpPr>
          <xdr:grpSpPr>
            <a:xfrm>
              <a:off x="2979036" y="3527588"/>
              <a:ext cx="4733925" cy="504825"/>
              <a:chOff x="35966400" y="4591050"/>
              <a:chExt cx="7715250" cy="625475"/>
            </a:xfrm>
          </xdr:grpSpPr>
          <xdr:sp macro="" textlink="">
            <xdr:nvSpPr>
              <xdr:cNvPr id="88" name="Shape 72">
                <a:extLst>
                  <a:ext uri="{FF2B5EF4-FFF2-40B4-BE49-F238E27FC236}">
                    <a16:creationId xmlns:a16="http://schemas.microsoft.com/office/drawing/2014/main" id="{00000000-0008-0000-0000-000058000000}"/>
                  </a:ext>
                </a:extLst>
              </xdr:cNvPr>
              <xdr:cNvSpPr/>
            </xdr:nvSpPr>
            <xdr:spPr>
              <a:xfrm>
                <a:off x="35966400" y="4591050"/>
                <a:ext cx="7715250" cy="6254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89" name="Shape 73">
                <a:extLst>
                  <a:ext uri="{FF2B5EF4-FFF2-40B4-BE49-F238E27FC236}">
                    <a16:creationId xmlns:a16="http://schemas.microsoft.com/office/drawing/2014/main" id="{00000000-0008-0000-0000-000059000000}"/>
                  </a:ext>
                </a:extLst>
              </xdr:cNvPr>
              <xdr:cNvCxnSpPr/>
            </xdr:nvCxnSpPr>
            <xdr:spPr>
              <a:xfrm>
                <a:off x="35966400" y="4860485"/>
                <a:ext cx="7715250" cy="28868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90" name="Shape 74">
                <a:extLst>
                  <a:ext uri="{FF2B5EF4-FFF2-40B4-BE49-F238E27FC236}">
                    <a16:creationId xmlns:a16="http://schemas.microsoft.com/office/drawing/2014/main" id="{00000000-0008-0000-0000-00005A000000}"/>
                  </a:ext>
                </a:extLst>
              </xdr:cNvPr>
              <xdr:cNvCxnSpPr/>
            </xdr:nvCxnSpPr>
            <xdr:spPr>
              <a:xfrm>
                <a:off x="35966400" y="4860485"/>
                <a:ext cx="0" cy="346417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91" name="Shape 75">
                <a:extLst>
                  <a:ext uri="{FF2B5EF4-FFF2-40B4-BE49-F238E27FC236}">
                    <a16:creationId xmlns:a16="http://schemas.microsoft.com/office/drawing/2014/main" id="{00000000-0008-0000-0000-00005B000000}"/>
                  </a:ext>
                </a:extLst>
              </xdr:cNvPr>
              <xdr:cNvCxnSpPr/>
            </xdr:nvCxnSpPr>
            <xdr:spPr>
              <a:xfrm>
                <a:off x="43658991" y="4870108"/>
                <a:ext cx="0" cy="346417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92" name="Shape 76">
                <a:extLst>
                  <a:ext uri="{FF2B5EF4-FFF2-40B4-BE49-F238E27FC236}">
                    <a16:creationId xmlns:a16="http://schemas.microsoft.com/office/drawing/2014/main" id="{00000000-0008-0000-0000-00005C000000}"/>
                  </a:ext>
                </a:extLst>
              </xdr:cNvPr>
              <xdr:cNvCxnSpPr/>
            </xdr:nvCxnSpPr>
            <xdr:spPr>
              <a:xfrm>
                <a:off x="39739056" y="4591050"/>
                <a:ext cx="0" cy="269435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93" name="Shape 77">
                <a:extLst>
                  <a:ext uri="{FF2B5EF4-FFF2-40B4-BE49-F238E27FC236}">
                    <a16:creationId xmlns:a16="http://schemas.microsoft.com/office/drawing/2014/main" id="{00000000-0008-0000-0000-00005D000000}"/>
                  </a:ext>
                </a:extLst>
              </xdr:cNvPr>
              <xdr:cNvCxnSpPr/>
            </xdr:nvCxnSpPr>
            <xdr:spPr>
              <a:xfrm>
                <a:off x="39852347" y="4870108"/>
                <a:ext cx="0" cy="346417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51</xdr:col>
      <xdr:colOff>400050</xdr:colOff>
      <xdr:row>8</xdr:row>
      <xdr:rowOff>47625</xdr:rowOff>
    </xdr:from>
    <xdr:ext cx="6724650" cy="495300"/>
    <xdr:grpSp>
      <xdr:nvGrpSpPr>
        <xdr:cNvPr id="94" name="Shape 2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GrpSpPr/>
      </xdr:nvGrpSpPr>
      <xdr:grpSpPr>
        <a:xfrm>
          <a:off x="54824811" y="5193030"/>
          <a:ext cx="6724650" cy="495300"/>
          <a:chOff x="1983675" y="3532350"/>
          <a:chExt cx="6724650" cy="495300"/>
        </a:xfrm>
      </xdr:grpSpPr>
      <xdr:grpSp>
        <xdr:nvGrpSpPr>
          <xdr:cNvPr id="95" name="Shape 78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GrpSpPr/>
        </xdr:nvGrpSpPr>
        <xdr:grpSpPr>
          <a:xfrm>
            <a:off x="1983675" y="3532350"/>
            <a:ext cx="6724650" cy="495300"/>
            <a:chOff x="1983676" y="3532350"/>
            <a:chExt cx="6724650" cy="495300"/>
          </a:xfrm>
        </xdr:grpSpPr>
        <xdr:sp macro="" textlink="">
          <xdr:nvSpPr>
            <xdr:cNvPr id="96" name="Shape 4">
              <a:extLst>
                <a:ext uri="{FF2B5EF4-FFF2-40B4-BE49-F238E27FC236}">
                  <a16:creationId xmlns:a16="http://schemas.microsoft.com/office/drawing/2014/main" id="{00000000-0008-0000-0000-000060000000}"/>
                </a:ext>
              </a:extLst>
            </xdr:cNvPr>
            <xdr:cNvSpPr/>
          </xdr:nvSpPr>
          <xdr:spPr>
            <a:xfrm>
              <a:off x="1983676" y="3532350"/>
              <a:ext cx="6724650" cy="4953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97" name="Shape 79">
              <a:extLst>
                <a:ext uri="{FF2B5EF4-FFF2-40B4-BE49-F238E27FC236}">
                  <a16:creationId xmlns:a16="http://schemas.microsoft.com/office/drawing/2014/main" id="{00000000-0008-0000-0000-000061000000}"/>
                </a:ext>
              </a:extLst>
            </xdr:cNvPr>
            <xdr:cNvGrpSpPr/>
          </xdr:nvGrpSpPr>
          <xdr:grpSpPr>
            <a:xfrm>
              <a:off x="1983676" y="3532350"/>
              <a:ext cx="6724650" cy="495300"/>
              <a:chOff x="57492900" y="4552950"/>
              <a:chExt cx="8172450" cy="727482"/>
            </a:xfrm>
          </xdr:grpSpPr>
          <xdr:sp macro="" textlink="">
            <xdr:nvSpPr>
              <xdr:cNvPr id="98" name="Shape 80">
                <a:extLst>
                  <a:ext uri="{FF2B5EF4-FFF2-40B4-BE49-F238E27FC236}">
                    <a16:creationId xmlns:a16="http://schemas.microsoft.com/office/drawing/2014/main" id="{00000000-0008-0000-0000-000062000000}"/>
                  </a:ext>
                </a:extLst>
              </xdr:cNvPr>
              <xdr:cNvSpPr/>
            </xdr:nvSpPr>
            <xdr:spPr>
              <a:xfrm>
                <a:off x="57492900" y="4552950"/>
                <a:ext cx="8172450" cy="7274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99" name="Shape 81">
                <a:extLst>
                  <a:ext uri="{FF2B5EF4-FFF2-40B4-BE49-F238E27FC236}">
                    <a16:creationId xmlns:a16="http://schemas.microsoft.com/office/drawing/2014/main" id="{00000000-0008-0000-0000-000063000000}"/>
                  </a:ext>
                </a:extLst>
              </xdr:cNvPr>
              <xdr:cNvCxnSpPr/>
            </xdr:nvCxnSpPr>
            <xdr:spPr>
              <a:xfrm>
                <a:off x="57492900" y="4887151"/>
                <a:ext cx="8172450" cy="19659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00" name="Shape 82">
                <a:extLst>
                  <a:ext uri="{FF2B5EF4-FFF2-40B4-BE49-F238E27FC236}">
                    <a16:creationId xmlns:a16="http://schemas.microsoft.com/office/drawing/2014/main" id="{00000000-0008-0000-0000-000064000000}"/>
                  </a:ext>
                </a:extLst>
              </xdr:cNvPr>
              <xdr:cNvCxnSpPr/>
            </xdr:nvCxnSpPr>
            <xdr:spPr>
              <a:xfrm>
                <a:off x="57492900" y="4887151"/>
                <a:ext cx="0" cy="344031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01" name="Shape 83">
                <a:extLst>
                  <a:ext uri="{FF2B5EF4-FFF2-40B4-BE49-F238E27FC236}">
                    <a16:creationId xmlns:a16="http://schemas.microsoft.com/office/drawing/2014/main" id="{00000000-0008-0000-0000-000065000000}"/>
                  </a:ext>
                </a:extLst>
              </xdr:cNvPr>
              <xdr:cNvCxnSpPr/>
            </xdr:nvCxnSpPr>
            <xdr:spPr>
              <a:xfrm>
                <a:off x="61574000" y="4552950"/>
                <a:ext cx="10254" cy="363690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02" name="Shape 84">
                <a:extLst>
                  <a:ext uri="{FF2B5EF4-FFF2-40B4-BE49-F238E27FC236}">
                    <a16:creationId xmlns:a16="http://schemas.microsoft.com/office/drawing/2014/main" id="{00000000-0008-0000-0000-000066000000}"/>
                  </a:ext>
                </a:extLst>
              </xdr:cNvPr>
              <xdr:cNvCxnSpPr/>
            </xdr:nvCxnSpPr>
            <xdr:spPr>
              <a:xfrm>
                <a:off x="65644844" y="4906810"/>
                <a:ext cx="0" cy="344031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03" name="Shape 85">
                <a:extLst>
                  <a:ext uri="{FF2B5EF4-FFF2-40B4-BE49-F238E27FC236}">
                    <a16:creationId xmlns:a16="http://schemas.microsoft.com/office/drawing/2014/main" id="{00000000-0008-0000-0000-000067000000}"/>
                  </a:ext>
                </a:extLst>
              </xdr:cNvPr>
              <xdr:cNvCxnSpPr/>
            </xdr:nvCxnSpPr>
            <xdr:spPr>
              <a:xfrm>
                <a:off x="62858150" y="4926469"/>
                <a:ext cx="0" cy="344031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04" name="Shape 86">
                <a:extLst>
                  <a:ext uri="{FF2B5EF4-FFF2-40B4-BE49-F238E27FC236}">
                    <a16:creationId xmlns:a16="http://schemas.microsoft.com/office/drawing/2014/main" id="{00000000-0008-0000-0000-000068000000}"/>
                  </a:ext>
                </a:extLst>
              </xdr:cNvPr>
              <xdr:cNvCxnSpPr/>
            </xdr:nvCxnSpPr>
            <xdr:spPr>
              <a:xfrm>
                <a:off x="60550556" y="4936401"/>
                <a:ext cx="0" cy="344031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9</xdr:col>
      <xdr:colOff>790575</xdr:colOff>
      <xdr:row>8</xdr:row>
      <xdr:rowOff>0</xdr:rowOff>
    </xdr:from>
    <xdr:ext cx="7410450" cy="590550"/>
    <xdr:grpSp>
      <xdr:nvGrpSpPr>
        <xdr:cNvPr id="105" name="Shape 2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GrpSpPr/>
      </xdr:nvGrpSpPr>
      <xdr:grpSpPr>
        <a:xfrm>
          <a:off x="9646920" y="5143500"/>
          <a:ext cx="7410450" cy="590550"/>
          <a:chOff x="1640775" y="3484725"/>
          <a:chExt cx="7410450" cy="590550"/>
        </a:xfrm>
      </xdr:grpSpPr>
      <xdr:grpSp>
        <xdr:nvGrpSpPr>
          <xdr:cNvPr id="106" name="Shape 87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GrpSpPr/>
        </xdr:nvGrpSpPr>
        <xdr:grpSpPr>
          <a:xfrm>
            <a:off x="1640775" y="3484725"/>
            <a:ext cx="7410450" cy="590550"/>
            <a:chOff x="1640772" y="3484725"/>
            <a:chExt cx="7410450" cy="590550"/>
          </a:xfrm>
        </xdr:grpSpPr>
        <xdr:sp macro="" textlink="">
          <xdr:nvSpPr>
            <xdr:cNvPr id="107" name="Shape 4">
              <a:extLst>
                <a:ext uri="{FF2B5EF4-FFF2-40B4-BE49-F238E27FC236}">
                  <a16:creationId xmlns:a16="http://schemas.microsoft.com/office/drawing/2014/main" id="{00000000-0008-0000-0000-00006B000000}"/>
                </a:ext>
              </a:extLst>
            </xdr:cNvPr>
            <xdr:cNvSpPr/>
          </xdr:nvSpPr>
          <xdr:spPr>
            <a:xfrm>
              <a:off x="1640772" y="3484725"/>
              <a:ext cx="7410450" cy="5905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08" name="Shape 88">
              <a:extLst>
                <a:ext uri="{FF2B5EF4-FFF2-40B4-BE49-F238E27FC236}">
                  <a16:creationId xmlns:a16="http://schemas.microsoft.com/office/drawing/2014/main" id="{00000000-0008-0000-0000-00006C000000}"/>
                </a:ext>
              </a:extLst>
            </xdr:cNvPr>
            <xdr:cNvGrpSpPr/>
          </xdr:nvGrpSpPr>
          <xdr:grpSpPr>
            <a:xfrm>
              <a:off x="1640772" y="3484725"/>
              <a:ext cx="7410450" cy="590550"/>
              <a:chOff x="34963100" y="4692650"/>
              <a:chExt cx="5105399" cy="609600"/>
            </a:xfrm>
          </xdr:grpSpPr>
          <xdr:sp macro="" textlink="">
            <xdr:nvSpPr>
              <xdr:cNvPr id="109" name="Shape 89">
                <a:extLst>
                  <a:ext uri="{FF2B5EF4-FFF2-40B4-BE49-F238E27FC236}">
                    <a16:creationId xmlns:a16="http://schemas.microsoft.com/office/drawing/2014/main" id="{00000000-0008-0000-0000-00006D000000}"/>
                  </a:ext>
                </a:extLst>
              </xdr:cNvPr>
              <xdr:cNvSpPr/>
            </xdr:nvSpPr>
            <xdr:spPr>
              <a:xfrm>
                <a:off x="34963100" y="4692650"/>
                <a:ext cx="5105375" cy="6096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10" name="Shape 90">
                <a:extLst>
                  <a:ext uri="{FF2B5EF4-FFF2-40B4-BE49-F238E27FC236}">
                    <a16:creationId xmlns:a16="http://schemas.microsoft.com/office/drawing/2014/main" id="{00000000-0008-0000-0000-00006E000000}"/>
                  </a:ext>
                </a:extLst>
              </xdr:cNvPr>
              <xdr:cNvCxnSpPr/>
            </xdr:nvCxnSpPr>
            <xdr:spPr>
              <a:xfrm>
                <a:off x="34963100" y="4960505"/>
                <a:ext cx="5105399" cy="27709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11" name="Shape 91">
                <a:extLst>
                  <a:ext uri="{FF2B5EF4-FFF2-40B4-BE49-F238E27FC236}">
                    <a16:creationId xmlns:a16="http://schemas.microsoft.com/office/drawing/2014/main" id="{00000000-0008-0000-0000-00006F000000}"/>
                  </a:ext>
                </a:extLst>
              </xdr:cNvPr>
              <xdr:cNvCxnSpPr/>
            </xdr:nvCxnSpPr>
            <xdr:spPr>
              <a:xfrm>
                <a:off x="34963100" y="4960505"/>
                <a:ext cx="0" cy="332509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12" name="Shape 92">
                <a:extLst>
                  <a:ext uri="{FF2B5EF4-FFF2-40B4-BE49-F238E27FC236}">
                    <a16:creationId xmlns:a16="http://schemas.microsoft.com/office/drawing/2014/main" id="{00000000-0008-0000-0000-000070000000}"/>
                  </a:ext>
                </a:extLst>
              </xdr:cNvPr>
              <xdr:cNvCxnSpPr/>
            </xdr:nvCxnSpPr>
            <xdr:spPr>
              <a:xfrm>
                <a:off x="36672778" y="4997450"/>
                <a:ext cx="0" cy="267855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13" name="Shape 93">
                <a:extLst>
                  <a:ext uri="{FF2B5EF4-FFF2-40B4-BE49-F238E27FC236}">
                    <a16:creationId xmlns:a16="http://schemas.microsoft.com/office/drawing/2014/main" id="{00000000-0008-0000-0000-000071000000}"/>
                  </a:ext>
                </a:extLst>
              </xdr:cNvPr>
              <xdr:cNvCxnSpPr/>
            </xdr:nvCxnSpPr>
            <xdr:spPr>
              <a:xfrm>
                <a:off x="38350944" y="4932795"/>
                <a:ext cx="0" cy="332509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14" name="Shape 94">
                <a:extLst>
                  <a:ext uri="{FF2B5EF4-FFF2-40B4-BE49-F238E27FC236}">
                    <a16:creationId xmlns:a16="http://schemas.microsoft.com/office/drawing/2014/main" id="{00000000-0008-0000-0000-000072000000}"/>
                  </a:ext>
                </a:extLst>
              </xdr:cNvPr>
              <xdr:cNvCxnSpPr/>
            </xdr:nvCxnSpPr>
            <xdr:spPr>
              <a:xfrm>
                <a:off x="40052744" y="4969741"/>
                <a:ext cx="0" cy="332509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15" name="Shape 95">
                <a:extLst>
                  <a:ext uri="{FF2B5EF4-FFF2-40B4-BE49-F238E27FC236}">
                    <a16:creationId xmlns:a16="http://schemas.microsoft.com/office/drawing/2014/main" id="{00000000-0008-0000-0000-000073000000}"/>
                  </a:ext>
                </a:extLst>
              </xdr:cNvPr>
              <xdr:cNvCxnSpPr/>
            </xdr:nvCxnSpPr>
            <xdr:spPr>
              <a:xfrm>
                <a:off x="37460650" y="4692650"/>
                <a:ext cx="0" cy="258618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9</xdr:col>
      <xdr:colOff>476250</xdr:colOff>
      <xdr:row>6</xdr:row>
      <xdr:rowOff>19050</xdr:rowOff>
    </xdr:from>
    <xdr:ext cx="10258425" cy="638175"/>
    <xdr:grpSp>
      <xdr:nvGrpSpPr>
        <xdr:cNvPr id="116" name="Shape 2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GrpSpPr/>
      </xdr:nvGrpSpPr>
      <xdr:grpSpPr>
        <a:xfrm>
          <a:off x="9330690" y="3566704"/>
          <a:ext cx="10258425" cy="638175"/>
          <a:chOff x="216788" y="3460913"/>
          <a:chExt cx="10258426" cy="638175"/>
        </a:xfrm>
      </xdr:grpSpPr>
      <xdr:grpSp>
        <xdr:nvGrpSpPr>
          <xdr:cNvPr id="117" name="Shape 96" title="Dibujo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GrpSpPr/>
        </xdr:nvGrpSpPr>
        <xdr:grpSpPr>
          <a:xfrm>
            <a:off x="216788" y="3460913"/>
            <a:ext cx="10258426" cy="638175"/>
            <a:chOff x="216788" y="3460914"/>
            <a:chExt cx="10258426" cy="638175"/>
          </a:xfrm>
        </xdr:grpSpPr>
        <xdr:sp macro="" textlink="">
          <xdr:nvSpPr>
            <xdr:cNvPr id="118" name="Shape 4">
              <a:extLst>
                <a:ext uri="{FF2B5EF4-FFF2-40B4-BE49-F238E27FC236}">
                  <a16:creationId xmlns:a16="http://schemas.microsoft.com/office/drawing/2014/main" id="{00000000-0008-0000-0000-000076000000}"/>
                </a:ext>
              </a:extLst>
            </xdr:cNvPr>
            <xdr:cNvSpPr/>
          </xdr:nvSpPr>
          <xdr:spPr>
            <a:xfrm>
              <a:off x="216788" y="3460914"/>
              <a:ext cx="10258425" cy="6381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19" name="Shape 97">
              <a:extLst>
                <a:ext uri="{FF2B5EF4-FFF2-40B4-BE49-F238E27FC236}">
                  <a16:creationId xmlns:a16="http://schemas.microsoft.com/office/drawing/2014/main" id="{00000000-0008-0000-0000-000077000000}"/>
                </a:ext>
              </a:extLst>
            </xdr:cNvPr>
            <xdr:cNvGrpSpPr/>
          </xdr:nvGrpSpPr>
          <xdr:grpSpPr>
            <a:xfrm>
              <a:off x="216788" y="3460914"/>
              <a:ext cx="10258425" cy="638175"/>
              <a:chOff x="3667125" y="18843625"/>
              <a:chExt cx="16605250" cy="650875"/>
            </a:xfrm>
          </xdr:grpSpPr>
          <xdr:sp macro="" textlink="">
            <xdr:nvSpPr>
              <xdr:cNvPr id="120" name="Shape 98">
                <a:extLst>
                  <a:ext uri="{FF2B5EF4-FFF2-40B4-BE49-F238E27FC236}">
                    <a16:creationId xmlns:a16="http://schemas.microsoft.com/office/drawing/2014/main" id="{00000000-0008-0000-0000-000078000000}"/>
                  </a:ext>
                </a:extLst>
              </xdr:cNvPr>
              <xdr:cNvSpPr/>
            </xdr:nvSpPr>
            <xdr:spPr>
              <a:xfrm>
                <a:off x="3667125" y="18843625"/>
                <a:ext cx="16605250" cy="6508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21" name="Shape 99">
                <a:extLst>
                  <a:ext uri="{FF2B5EF4-FFF2-40B4-BE49-F238E27FC236}">
                    <a16:creationId xmlns:a16="http://schemas.microsoft.com/office/drawing/2014/main" id="{00000000-0008-0000-0000-000079000000}"/>
                  </a:ext>
                </a:extLst>
              </xdr:cNvPr>
              <xdr:cNvCxnSpPr/>
            </xdr:nvCxnSpPr>
            <xdr:spPr>
              <a:xfrm>
                <a:off x="3667125" y="19164205"/>
                <a:ext cx="16605250" cy="29144"/>
              </a:xfrm>
              <a:prstGeom prst="straightConnector1">
                <a:avLst/>
              </a:prstGeom>
              <a:noFill/>
              <a:ln w="28575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22" name="Shape 100">
                <a:extLst>
                  <a:ext uri="{FF2B5EF4-FFF2-40B4-BE49-F238E27FC236}">
                    <a16:creationId xmlns:a16="http://schemas.microsoft.com/office/drawing/2014/main" id="{00000000-0008-0000-0000-00007A000000}"/>
                  </a:ext>
                </a:extLst>
              </xdr:cNvPr>
              <xdr:cNvCxnSpPr/>
            </xdr:nvCxnSpPr>
            <xdr:spPr>
              <a:xfrm>
                <a:off x="3676625" y="19173920"/>
                <a:ext cx="0" cy="320580"/>
              </a:xfrm>
              <a:prstGeom prst="straightConnector1">
                <a:avLst/>
              </a:prstGeom>
              <a:noFill/>
              <a:ln w="28575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23" name="Shape 101">
                <a:extLst>
                  <a:ext uri="{FF2B5EF4-FFF2-40B4-BE49-F238E27FC236}">
                    <a16:creationId xmlns:a16="http://schemas.microsoft.com/office/drawing/2014/main" id="{00000000-0008-0000-0000-00007B000000}"/>
                  </a:ext>
                </a:extLst>
              </xdr:cNvPr>
              <xdr:cNvCxnSpPr/>
            </xdr:nvCxnSpPr>
            <xdr:spPr>
              <a:xfrm>
                <a:off x="12169241" y="18843625"/>
                <a:ext cx="0" cy="301151"/>
              </a:xfrm>
              <a:prstGeom prst="straightConnector1">
                <a:avLst/>
              </a:prstGeom>
              <a:noFill/>
              <a:ln w="28575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24" name="Shape 102">
                <a:extLst>
                  <a:ext uri="{FF2B5EF4-FFF2-40B4-BE49-F238E27FC236}">
                    <a16:creationId xmlns:a16="http://schemas.microsoft.com/office/drawing/2014/main" id="{00000000-0008-0000-0000-00007C000000}"/>
                  </a:ext>
                </a:extLst>
              </xdr:cNvPr>
              <xdr:cNvCxnSpPr/>
            </xdr:nvCxnSpPr>
            <xdr:spPr>
              <a:xfrm>
                <a:off x="20272375" y="19173920"/>
                <a:ext cx="0" cy="320580"/>
              </a:xfrm>
              <a:prstGeom prst="straightConnector1">
                <a:avLst/>
              </a:prstGeom>
              <a:noFill/>
              <a:ln w="28575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17</xdr:col>
      <xdr:colOff>828675</xdr:colOff>
      <xdr:row>8</xdr:row>
      <xdr:rowOff>0</xdr:rowOff>
    </xdr:from>
    <xdr:ext cx="6400800" cy="666750"/>
    <xdr:grpSp>
      <xdr:nvGrpSpPr>
        <xdr:cNvPr id="125" name="Shape 2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GrpSpPr/>
      </xdr:nvGrpSpPr>
      <xdr:grpSpPr>
        <a:xfrm>
          <a:off x="19618234" y="5143500"/>
          <a:ext cx="6400800" cy="666750"/>
          <a:chOff x="2145600" y="3446625"/>
          <a:chExt cx="6400800" cy="666750"/>
        </a:xfrm>
      </xdr:grpSpPr>
      <xdr:grpSp>
        <xdr:nvGrpSpPr>
          <xdr:cNvPr id="126" name="Shape 103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GrpSpPr/>
        </xdr:nvGrpSpPr>
        <xdr:grpSpPr>
          <a:xfrm>
            <a:off x="2145600" y="3446625"/>
            <a:ext cx="6400800" cy="666750"/>
            <a:chOff x="2145600" y="3446625"/>
            <a:chExt cx="6400800" cy="666750"/>
          </a:xfrm>
        </xdr:grpSpPr>
        <xdr:sp macro="" textlink="">
          <xdr:nvSpPr>
            <xdr:cNvPr id="127" name="Shape 4">
              <a:extLst>
                <a:ext uri="{FF2B5EF4-FFF2-40B4-BE49-F238E27FC236}">
                  <a16:creationId xmlns:a16="http://schemas.microsoft.com/office/drawing/2014/main" id="{00000000-0008-0000-0000-00007F000000}"/>
                </a:ext>
              </a:extLst>
            </xdr:cNvPr>
            <xdr:cNvSpPr/>
          </xdr:nvSpPr>
          <xdr:spPr>
            <a:xfrm>
              <a:off x="2145600" y="3446625"/>
              <a:ext cx="6400800" cy="6667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28" name="Shape 104">
              <a:extLst>
                <a:ext uri="{FF2B5EF4-FFF2-40B4-BE49-F238E27FC236}">
                  <a16:creationId xmlns:a16="http://schemas.microsoft.com/office/drawing/2014/main" id="{00000000-0008-0000-0000-000080000000}"/>
                </a:ext>
              </a:extLst>
            </xdr:cNvPr>
            <xdr:cNvGrpSpPr/>
          </xdr:nvGrpSpPr>
          <xdr:grpSpPr>
            <a:xfrm>
              <a:off x="2145600" y="3446625"/>
              <a:ext cx="6400800" cy="666750"/>
              <a:chOff x="1190625" y="4667250"/>
              <a:chExt cx="5445125" cy="654050"/>
            </a:xfrm>
          </xdr:grpSpPr>
          <xdr:sp macro="" textlink="">
            <xdr:nvSpPr>
              <xdr:cNvPr id="129" name="Shape 105">
                <a:extLst>
                  <a:ext uri="{FF2B5EF4-FFF2-40B4-BE49-F238E27FC236}">
                    <a16:creationId xmlns:a16="http://schemas.microsoft.com/office/drawing/2014/main" id="{00000000-0008-0000-0000-000081000000}"/>
                  </a:ext>
                </a:extLst>
              </xdr:cNvPr>
              <xdr:cNvSpPr/>
            </xdr:nvSpPr>
            <xdr:spPr>
              <a:xfrm>
                <a:off x="1190625" y="4667250"/>
                <a:ext cx="5445125" cy="6540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30" name="Shape 106">
                <a:extLst>
                  <a:ext uri="{FF2B5EF4-FFF2-40B4-BE49-F238E27FC236}">
                    <a16:creationId xmlns:a16="http://schemas.microsoft.com/office/drawing/2014/main" id="{00000000-0008-0000-0000-000082000000}"/>
                  </a:ext>
                </a:extLst>
              </xdr:cNvPr>
              <xdr:cNvCxnSpPr/>
            </xdr:nvCxnSpPr>
            <xdr:spPr>
              <a:xfrm>
                <a:off x="1190625" y="4970346"/>
                <a:ext cx="5445125" cy="15952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31" name="Shape 107">
                <a:extLst>
                  <a:ext uri="{FF2B5EF4-FFF2-40B4-BE49-F238E27FC236}">
                    <a16:creationId xmlns:a16="http://schemas.microsoft.com/office/drawing/2014/main" id="{00000000-0008-0000-0000-000083000000}"/>
                  </a:ext>
                </a:extLst>
              </xdr:cNvPr>
              <xdr:cNvCxnSpPr/>
            </xdr:nvCxnSpPr>
            <xdr:spPr>
              <a:xfrm>
                <a:off x="1190625" y="4970346"/>
                <a:ext cx="0" cy="335001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32" name="Shape 108">
                <a:extLst>
                  <a:ext uri="{FF2B5EF4-FFF2-40B4-BE49-F238E27FC236}">
                    <a16:creationId xmlns:a16="http://schemas.microsoft.com/office/drawing/2014/main" id="{00000000-0008-0000-0000-000084000000}"/>
                  </a:ext>
                </a:extLst>
              </xdr:cNvPr>
              <xdr:cNvCxnSpPr/>
            </xdr:nvCxnSpPr>
            <xdr:spPr>
              <a:xfrm>
                <a:off x="3937826" y="4667250"/>
                <a:ext cx="0" cy="590240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33" name="Shape 109">
                <a:extLst>
                  <a:ext uri="{FF2B5EF4-FFF2-40B4-BE49-F238E27FC236}">
                    <a16:creationId xmlns:a16="http://schemas.microsoft.com/office/drawing/2014/main" id="{00000000-0008-0000-0000-000085000000}"/>
                  </a:ext>
                </a:extLst>
              </xdr:cNvPr>
              <xdr:cNvCxnSpPr/>
            </xdr:nvCxnSpPr>
            <xdr:spPr>
              <a:xfrm>
                <a:off x="6623431" y="4986299"/>
                <a:ext cx="0" cy="335001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59</xdr:col>
      <xdr:colOff>1009650</xdr:colOff>
      <xdr:row>8</xdr:row>
      <xdr:rowOff>19050</xdr:rowOff>
    </xdr:from>
    <xdr:ext cx="3019425" cy="647700"/>
    <xdr:grpSp>
      <xdr:nvGrpSpPr>
        <xdr:cNvPr id="134" name="Shape 2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GrpSpPr/>
      </xdr:nvGrpSpPr>
      <xdr:grpSpPr>
        <a:xfrm>
          <a:off x="64551197" y="5158740"/>
          <a:ext cx="3019425" cy="647700"/>
          <a:chOff x="3836288" y="3456150"/>
          <a:chExt cx="3019425" cy="647700"/>
        </a:xfrm>
      </xdr:grpSpPr>
      <xdr:grpSp>
        <xdr:nvGrpSpPr>
          <xdr:cNvPr id="135" name="Shape 110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GrpSpPr/>
        </xdr:nvGrpSpPr>
        <xdr:grpSpPr>
          <a:xfrm>
            <a:off x="3836288" y="3456150"/>
            <a:ext cx="3019425" cy="647700"/>
            <a:chOff x="3836287" y="3456150"/>
            <a:chExt cx="3019425" cy="647700"/>
          </a:xfrm>
        </xdr:grpSpPr>
        <xdr:sp macro="" textlink="">
          <xdr:nvSpPr>
            <xdr:cNvPr id="136" name="Shape 4">
              <a:extLst>
                <a:ext uri="{FF2B5EF4-FFF2-40B4-BE49-F238E27FC236}">
                  <a16:creationId xmlns:a16="http://schemas.microsoft.com/office/drawing/2014/main" id="{00000000-0008-0000-0000-000088000000}"/>
                </a:ext>
              </a:extLst>
            </xdr:cNvPr>
            <xdr:cNvSpPr/>
          </xdr:nvSpPr>
          <xdr:spPr>
            <a:xfrm>
              <a:off x="3836287" y="3456150"/>
              <a:ext cx="3019425" cy="6477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37" name="Shape 111">
              <a:extLst>
                <a:ext uri="{FF2B5EF4-FFF2-40B4-BE49-F238E27FC236}">
                  <a16:creationId xmlns:a16="http://schemas.microsoft.com/office/drawing/2014/main" id="{00000000-0008-0000-0000-000089000000}"/>
                </a:ext>
              </a:extLst>
            </xdr:cNvPr>
            <xdr:cNvGrpSpPr/>
          </xdr:nvGrpSpPr>
          <xdr:grpSpPr>
            <a:xfrm>
              <a:off x="3836287" y="3456150"/>
              <a:ext cx="3019425" cy="647700"/>
              <a:chOff x="34963100" y="4692650"/>
              <a:chExt cx="5105399" cy="609600"/>
            </a:xfrm>
          </xdr:grpSpPr>
          <xdr:sp macro="" textlink="">
            <xdr:nvSpPr>
              <xdr:cNvPr id="138" name="Shape 112">
                <a:extLst>
                  <a:ext uri="{FF2B5EF4-FFF2-40B4-BE49-F238E27FC236}">
                    <a16:creationId xmlns:a16="http://schemas.microsoft.com/office/drawing/2014/main" id="{00000000-0008-0000-0000-00008A000000}"/>
                  </a:ext>
                </a:extLst>
              </xdr:cNvPr>
              <xdr:cNvSpPr/>
            </xdr:nvSpPr>
            <xdr:spPr>
              <a:xfrm>
                <a:off x="34963100" y="4692650"/>
                <a:ext cx="5105375" cy="6096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39" name="Shape 113">
                <a:extLst>
                  <a:ext uri="{FF2B5EF4-FFF2-40B4-BE49-F238E27FC236}">
                    <a16:creationId xmlns:a16="http://schemas.microsoft.com/office/drawing/2014/main" id="{00000000-0008-0000-0000-00008B000000}"/>
                  </a:ext>
                </a:extLst>
              </xdr:cNvPr>
              <xdr:cNvCxnSpPr/>
            </xdr:nvCxnSpPr>
            <xdr:spPr>
              <a:xfrm>
                <a:off x="34963100" y="4957693"/>
                <a:ext cx="5105399" cy="26504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40" name="Shape 114">
                <a:extLst>
                  <a:ext uri="{FF2B5EF4-FFF2-40B4-BE49-F238E27FC236}">
                    <a16:creationId xmlns:a16="http://schemas.microsoft.com/office/drawing/2014/main" id="{00000000-0008-0000-0000-00008C000000}"/>
                  </a:ext>
                </a:extLst>
              </xdr:cNvPr>
              <xdr:cNvCxnSpPr/>
            </xdr:nvCxnSpPr>
            <xdr:spPr>
              <a:xfrm>
                <a:off x="34963100" y="4957693"/>
                <a:ext cx="0" cy="335722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41" name="Shape 115">
                <a:extLst>
                  <a:ext uri="{FF2B5EF4-FFF2-40B4-BE49-F238E27FC236}">
                    <a16:creationId xmlns:a16="http://schemas.microsoft.com/office/drawing/2014/main" id="{00000000-0008-0000-0000-00008D000000}"/>
                  </a:ext>
                </a:extLst>
              </xdr:cNvPr>
              <xdr:cNvCxnSpPr/>
            </xdr:nvCxnSpPr>
            <xdr:spPr>
              <a:xfrm>
                <a:off x="40052619" y="4966528"/>
                <a:ext cx="0" cy="335722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42" name="Shape 116">
                <a:extLst>
                  <a:ext uri="{FF2B5EF4-FFF2-40B4-BE49-F238E27FC236}">
                    <a16:creationId xmlns:a16="http://schemas.microsoft.com/office/drawing/2014/main" id="{00000000-0008-0000-0000-00008E000000}"/>
                  </a:ext>
                </a:extLst>
              </xdr:cNvPr>
              <xdr:cNvCxnSpPr/>
            </xdr:nvCxnSpPr>
            <xdr:spPr>
              <a:xfrm>
                <a:off x="37456250" y="4692650"/>
                <a:ext cx="0" cy="256209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59</xdr:col>
      <xdr:colOff>609600</xdr:colOff>
      <xdr:row>5</xdr:row>
      <xdr:rowOff>781050</xdr:rowOff>
    </xdr:from>
    <xdr:ext cx="11820525" cy="146685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63309500" y="3304540"/>
          <a:ext cx="11820525" cy="1466850"/>
          <a:chOff x="0" y="3046575"/>
          <a:chExt cx="10692000" cy="1466850"/>
        </a:xfrm>
      </xdr:grpSpPr>
      <xdr:grpSp>
        <xdr:nvGrpSpPr>
          <xdr:cNvPr id="117" name="Shape 117">
            <a:extLst>
              <a:ext uri="{FF2B5EF4-FFF2-40B4-BE49-F238E27FC236}">
                <a16:creationId xmlns:a16="http://schemas.microsoft.com/office/drawing/2014/main" id="{00000000-0008-0000-0100-000075000000}"/>
              </a:ext>
            </a:extLst>
          </xdr:cNvPr>
          <xdr:cNvGrpSpPr/>
        </xdr:nvGrpSpPr>
        <xdr:grpSpPr>
          <a:xfrm>
            <a:off x="0" y="3046575"/>
            <a:ext cx="10692000" cy="1466850"/>
            <a:chOff x="0" y="3046575"/>
            <a:chExt cx="10692000" cy="146685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/>
          </xdr:nvSpPr>
          <xdr:spPr>
            <a:xfrm>
              <a:off x="0" y="3046575"/>
              <a:ext cx="10692000" cy="14668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18" name="Shape 118">
              <a:extLst>
                <a:ext uri="{FF2B5EF4-FFF2-40B4-BE49-F238E27FC236}">
                  <a16:creationId xmlns:a16="http://schemas.microsoft.com/office/drawing/2014/main" id="{00000000-0008-0000-0100-000076000000}"/>
                </a:ext>
              </a:extLst>
            </xdr:cNvPr>
            <xdr:cNvGrpSpPr/>
          </xdr:nvGrpSpPr>
          <xdr:grpSpPr>
            <a:xfrm>
              <a:off x="0" y="3046575"/>
              <a:ext cx="10692000" cy="1466850"/>
              <a:chOff x="3571875" y="2746375"/>
              <a:chExt cx="13361213" cy="2672841"/>
            </a:xfrm>
          </xdr:grpSpPr>
          <xdr:sp macro="" textlink="">
            <xdr:nvSpPr>
              <xdr:cNvPr id="119" name="Shape 119">
                <a:extLst>
                  <a:ext uri="{FF2B5EF4-FFF2-40B4-BE49-F238E27FC236}">
                    <a16:creationId xmlns:a16="http://schemas.microsoft.com/office/drawing/2014/main" id="{00000000-0008-0000-0100-000077000000}"/>
                  </a:ext>
                </a:extLst>
              </xdr:cNvPr>
              <xdr:cNvSpPr/>
            </xdr:nvSpPr>
            <xdr:spPr>
              <a:xfrm>
                <a:off x="3571875" y="2746375"/>
                <a:ext cx="13361200" cy="26728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20" name="Shape 120">
                <a:extLst>
                  <a:ext uri="{FF2B5EF4-FFF2-40B4-BE49-F238E27FC236}">
                    <a16:creationId xmlns:a16="http://schemas.microsoft.com/office/drawing/2014/main" id="{00000000-0008-0000-0100-000078000000}"/>
                  </a:ext>
                </a:extLst>
              </xdr:cNvPr>
              <xdr:cNvCxnSpPr/>
            </xdr:nvCxnSpPr>
            <xdr:spPr>
              <a:xfrm>
                <a:off x="3571875" y="3062241"/>
                <a:ext cx="13065125" cy="19143"/>
              </a:xfrm>
              <a:prstGeom prst="straightConnector1">
                <a:avLst/>
              </a:prstGeom>
              <a:noFill/>
              <a:ln w="28575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21" name="Shape 121">
                <a:extLst>
                  <a:ext uri="{FF2B5EF4-FFF2-40B4-BE49-F238E27FC236}">
                    <a16:creationId xmlns:a16="http://schemas.microsoft.com/office/drawing/2014/main" id="{00000000-0008-0000-0100-000079000000}"/>
                  </a:ext>
                </a:extLst>
              </xdr:cNvPr>
              <xdr:cNvCxnSpPr/>
            </xdr:nvCxnSpPr>
            <xdr:spPr>
              <a:xfrm>
                <a:off x="3589748" y="3081384"/>
                <a:ext cx="0" cy="315866"/>
              </a:xfrm>
              <a:prstGeom prst="straightConnector1">
                <a:avLst/>
              </a:prstGeom>
              <a:noFill/>
              <a:ln w="28575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22" name="Shape 122">
                <a:extLst>
                  <a:ext uri="{FF2B5EF4-FFF2-40B4-BE49-F238E27FC236}">
                    <a16:creationId xmlns:a16="http://schemas.microsoft.com/office/drawing/2014/main" id="{00000000-0008-0000-0100-00007A000000}"/>
                  </a:ext>
                </a:extLst>
              </xdr:cNvPr>
              <xdr:cNvCxnSpPr/>
            </xdr:nvCxnSpPr>
            <xdr:spPr>
              <a:xfrm>
                <a:off x="11301925" y="3070561"/>
                <a:ext cx="0" cy="315866"/>
              </a:xfrm>
              <a:prstGeom prst="straightConnector1">
                <a:avLst/>
              </a:prstGeom>
              <a:noFill/>
              <a:ln w="28575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23" name="Shape 123">
                <a:extLst>
                  <a:ext uri="{FF2B5EF4-FFF2-40B4-BE49-F238E27FC236}">
                    <a16:creationId xmlns:a16="http://schemas.microsoft.com/office/drawing/2014/main" id="{00000000-0008-0000-0100-00007B000000}"/>
                  </a:ext>
                </a:extLst>
              </xdr:cNvPr>
              <xdr:cNvCxnSpPr/>
            </xdr:nvCxnSpPr>
            <xdr:spPr>
              <a:xfrm>
                <a:off x="16628064" y="3071813"/>
                <a:ext cx="0" cy="315866"/>
              </a:xfrm>
              <a:prstGeom prst="straightConnector1">
                <a:avLst/>
              </a:prstGeom>
              <a:noFill/>
              <a:ln w="28575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24" name="Shape 124">
                <a:extLst>
                  <a:ext uri="{FF2B5EF4-FFF2-40B4-BE49-F238E27FC236}">
                    <a16:creationId xmlns:a16="http://schemas.microsoft.com/office/drawing/2014/main" id="{00000000-0008-0000-0100-00007C000000}"/>
                  </a:ext>
                </a:extLst>
              </xdr:cNvPr>
              <xdr:cNvCxnSpPr/>
            </xdr:nvCxnSpPr>
            <xdr:spPr>
              <a:xfrm>
                <a:off x="9032061" y="2746375"/>
                <a:ext cx="0" cy="306294"/>
              </a:xfrm>
              <a:prstGeom prst="straightConnector1">
                <a:avLst/>
              </a:prstGeom>
              <a:noFill/>
              <a:ln w="28575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25" name="Shape 125">
                <a:extLst>
                  <a:ext uri="{FF2B5EF4-FFF2-40B4-BE49-F238E27FC236}">
                    <a16:creationId xmlns:a16="http://schemas.microsoft.com/office/drawing/2014/main" id="{00000000-0008-0000-0100-00007D000000}"/>
                  </a:ext>
                </a:extLst>
              </xdr:cNvPr>
              <xdr:cNvCxnSpPr/>
            </xdr:nvCxnSpPr>
            <xdr:spPr>
              <a:xfrm>
                <a:off x="7496428" y="3088869"/>
                <a:ext cx="0" cy="315866"/>
              </a:xfrm>
              <a:prstGeom prst="straightConnector1">
                <a:avLst/>
              </a:prstGeom>
              <a:noFill/>
              <a:ln w="28575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26" name="Shape 126">
                <a:extLst>
                  <a:ext uri="{FF2B5EF4-FFF2-40B4-BE49-F238E27FC236}">
                    <a16:creationId xmlns:a16="http://schemas.microsoft.com/office/drawing/2014/main" id="{00000000-0008-0000-0100-00007E000000}"/>
                  </a:ext>
                </a:extLst>
              </xdr:cNvPr>
              <xdr:cNvCxnSpPr/>
            </xdr:nvCxnSpPr>
            <xdr:spPr>
              <a:xfrm>
                <a:off x="16933088" y="5103350"/>
                <a:ext cx="0" cy="315866"/>
              </a:xfrm>
              <a:prstGeom prst="straightConnector1">
                <a:avLst/>
              </a:prstGeom>
              <a:noFill/>
              <a:ln w="28575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63</xdr:col>
      <xdr:colOff>523875</xdr:colOff>
      <xdr:row>8</xdr:row>
      <xdr:rowOff>0</xdr:rowOff>
    </xdr:from>
    <xdr:ext cx="2971800" cy="647700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pSpPr/>
      </xdr:nvGrpSpPr>
      <xdr:grpSpPr>
        <a:xfrm>
          <a:off x="69279770" y="4356100"/>
          <a:ext cx="2971800" cy="647700"/>
          <a:chOff x="3860100" y="3456150"/>
          <a:chExt cx="2971800" cy="647700"/>
        </a:xfrm>
      </xdr:grpSpPr>
      <xdr:grpSp>
        <xdr:nvGrpSpPr>
          <xdr:cNvPr id="127" name="Shape 127">
            <a:extLst>
              <a:ext uri="{FF2B5EF4-FFF2-40B4-BE49-F238E27FC236}">
                <a16:creationId xmlns:a16="http://schemas.microsoft.com/office/drawing/2014/main" id="{00000000-0008-0000-0100-00007F000000}"/>
              </a:ext>
            </a:extLst>
          </xdr:cNvPr>
          <xdr:cNvGrpSpPr/>
        </xdr:nvGrpSpPr>
        <xdr:grpSpPr>
          <a:xfrm>
            <a:off x="3860100" y="3456150"/>
            <a:ext cx="2971800" cy="647700"/>
            <a:chOff x="3860100" y="3456150"/>
            <a:chExt cx="2971800" cy="647700"/>
          </a:xfrm>
        </xdr:grpSpPr>
        <xdr:sp macro="" textlink="">
          <xdr:nvSpPr>
            <xdr:cNvPr id="5" name="Shape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/>
          </xdr:nvSpPr>
          <xdr:spPr>
            <a:xfrm>
              <a:off x="3860100" y="3456150"/>
              <a:ext cx="2971800" cy="6477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28" name="Shape 128">
              <a:extLst>
                <a:ext uri="{FF2B5EF4-FFF2-40B4-BE49-F238E27FC236}">
                  <a16:creationId xmlns:a16="http://schemas.microsoft.com/office/drawing/2014/main" id="{00000000-0008-0000-0100-000080000000}"/>
                </a:ext>
              </a:extLst>
            </xdr:cNvPr>
            <xdr:cNvGrpSpPr/>
          </xdr:nvGrpSpPr>
          <xdr:grpSpPr>
            <a:xfrm>
              <a:off x="3860100" y="3456150"/>
              <a:ext cx="2971800" cy="647700"/>
              <a:chOff x="34963100" y="4692650"/>
              <a:chExt cx="5105399" cy="609600"/>
            </a:xfrm>
          </xdr:grpSpPr>
          <xdr:sp macro="" textlink="">
            <xdr:nvSpPr>
              <xdr:cNvPr id="129" name="Shape 129">
                <a:extLst>
                  <a:ext uri="{FF2B5EF4-FFF2-40B4-BE49-F238E27FC236}">
                    <a16:creationId xmlns:a16="http://schemas.microsoft.com/office/drawing/2014/main" id="{00000000-0008-0000-0100-000081000000}"/>
                  </a:ext>
                </a:extLst>
              </xdr:cNvPr>
              <xdr:cNvSpPr/>
            </xdr:nvSpPr>
            <xdr:spPr>
              <a:xfrm>
                <a:off x="34963100" y="4692650"/>
                <a:ext cx="5105375" cy="6096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30" name="Shape 130">
                <a:extLst>
                  <a:ext uri="{FF2B5EF4-FFF2-40B4-BE49-F238E27FC236}">
                    <a16:creationId xmlns:a16="http://schemas.microsoft.com/office/drawing/2014/main" id="{00000000-0008-0000-0100-000082000000}"/>
                  </a:ext>
                </a:extLst>
              </xdr:cNvPr>
              <xdr:cNvCxnSpPr/>
            </xdr:nvCxnSpPr>
            <xdr:spPr>
              <a:xfrm>
                <a:off x="34963100" y="4957693"/>
                <a:ext cx="5105399" cy="26504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31" name="Shape 131">
                <a:extLst>
                  <a:ext uri="{FF2B5EF4-FFF2-40B4-BE49-F238E27FC236}">
                    <a16:creationId xmlns:a16="http://schemas.microsoft.com/office/drawing/2014/main" id="{00000000-0008-0000-0100-000083000000}"/>
                  </a:ext>
                </a:extLst>
              </xdr:cNvPr>
              <xdr:cNvCxnSpPr/>
            </xdr:nvCxnSpPr>
            <xdr:spPr>
              <a:xfrm>
                <a:off x="34963100" y="4957693"/>
                <a:ext cx="0" cy="335722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32" name="Shape 132">
                <a:extLst>
                  <a:ext uri="{FF2B5EF4-FFF2-40B4-BE49-F238E27FC236}">
                    <a16:creationId xmlns:a16="http://schemas.microsoft.com/office/drawing/2014/main" id="{00000000-0008-0000-0100-000084000000}"/>
                  </a:ext>
                </a:extLst>
              </xdr:cNvPr>
              <xdr:cNvCxnSpPr/>
            </xdr:nvCxnSpPr>
            <xdr:spPr>
              <a:xfrm>
                <a:off x="40052619" y="4966528"/>
                <a:ext cx="0" cy="335722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33" name="Shape 133">
                <a:extLst>
                  <a:ext uri="{FF2B5EF4-FFF2-40B4-BE49-F238E27FC236}">
                    <a16:creationId xmlns:a16="http://schemas.microsoft.com/office/drawing/2014/main" id="{00000000-0008-0000-0100-000085000000}"/>
                  </a:ext>
                </a:extLst>
              </xdr:cNvPr>
              <xdr:cNvCxnSpPr/>
            </xdr:nvCxnSpPr>
            <xdr:spPr>
              <a:xfrm>
                <a:off x="37456250" y="4692650"/>
                <a:ext cx="0" cy="256209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23</xdr:col>
      <xdr:colOff>695325</xdr:colOff>
      <xdr:row>8</xdr:row>
      <xdr:rowOff>0</xdr:rowOff>
    </xdr:from>
    <xdr:ext cx="2571750" cy="619125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pSpPr/>
      </xdr:nvGrpSpPr>
      <xdr:grpSpPr>
        <a:xfrm>
          <a:off x="27087830" y="4356100"/>
          <a:ext cx="2571750" cy="619125"/>
          <a:chOff x="4060124" y="3470438"/>
          <a:chExt cx="2571750" cy="619125"/>
        </a:xfrm>
      </xdr:grpSpPr>
      <xdr:grpSp>
        <xdr:nvGrpSpPr>
          <xdr:cNvPr id="134" name="Shape 134">
            <a:extLst>
              <a:ext uri="{FF2B5EF4-FFF2-40B4-BE49-F238E27FC236}">
                <a16:creationId xmlns:a16="http://schemas.microsoft.com/office/drawing/2014/main" id="{00000000-0008-0000-0100-000086000000}"/>
              </a:ext>
            </a:extLst>
          </xdr:cNvPr>
          <xdr:cNvGrpSpPr/>
        </xdr:nvGrpSpPr>
        <xdr:grpSpPr>
          <a:xfrm>
            <a:off x="4060124" y="3470438"/>
            <a:ext cx="2571750" cy="619125"/>
            <a:chOff x="4060123" y="3470438"/>
            <a:chExt cx="2571750" cy="619125"/>
          </a:xfrm>
        </xdr:grpSpPr>
        <xdr:sp macro="" textlink="">
          <xdr:nvSpPr>
            <xdr:cNvPr id="7" name="Shape 4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SpPr/>
          </xdr:nvSpPr>
          <xdr:spPr>
            <a:xfrm>
              <a:off x="4060124" y="3470438"/>
              <a:ext cx="2571750" cy="6191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35" name="Shape 135">
              <a:extLst>
                <a:ext uri="{FF2B5EF4-FFF2-40B4-BE49-F238E27FC236}">
                  <a16:creationId xmlns:a16="http://schemas.microsoft.com/office/drawing/2014/main" id="{00000000-0008-0000-0100-000087000000}"/>
                </a:ext>
              </a:extLst>
            </xdr:cNvPr>
            <xdr:cNvGrpSpPr/>
          </xdr:nvGrpSpPr>
          <xdr:grpSpPr>
            <a:xfrm>
              <a:off x="4060123" y="3470438"/>
              <a:ext cx="2571750" cy="619125"/>
              <a:chOff x="12280900" y="5022850"/>
              <a:chExt cx="2197100" cy="641350"/>
            </a:xfrm>
          </xdr:grpSpPr>
          <xdr:sp macro="" textlink="">
            <xdr:nvSpPr>
              <xdr:cNvPr id="136" name="Shape 136">
                <a:extLst>
                  <a:ext uri="{FF2B5EF4-FFF2-40B4-BE49-F238E27FC236}">
                    <a16:creationId xmlns:a16="http://schemas.microsoft.com/office/drawing/2014/main" id="{00000000-0008-0000-0100-000088000000}"/>
                  </a:ext>
                </a:extLst>
              </xdr:cNvPr>
              <xdr:cNvSpPr/>
            </xdr:nvSpPr>
            <xdr:spPr>
              <a:xfrm>
                <a:off x="12280900" y="5022850"/>
                <a:ext cx="2197100" cy="6413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37" name="Shape 137">
                <a:extLst>
                  <a:ext uri="{FF2B5EF4-FFF2-40B4-BE49-F238E27FC236}">
                    <a16:creationId xmlns:a16="http://schemas.microsoft.com/office/drawing/2014/main" id="{00000000-0008-0000-0100-000089000000}"/>
                  </a:ext>
                </a:extLst>
              </xdr:cNvPr>
              <xdr:cNvCxnSpPr/>
            </xdr:nvCxnSpPr>
            <xdr:spPr>
              <a:xfrm>
                <a:off x="12280900" y="5301698"/>
                <a:ext cx="2197100" cy="18590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38" name="Shape 138">
                <a:extLst>
                  <a:ext uri="{FF2B5EF4-FFF2-40B4-BE49-F238E27FC236}">
                    <a16:creationId xmlns:a16="http://schemas.microsoft.com/office/drawing/2014/main" id="{00000000-0008-0000-0100-00008A000000}"/>
                  </a:ext>
                </a:extLst>
              </xdr:cNvPr>
              <xdr:cNvCxnSpPr/>
            </xdr:nvCxnSpPr>
            <xdr:spPr>
              <a:xfrm>
                <a:off x="12280900" y="5301698"/>
                <a:ext cx="0" cy="334617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39" name="Shape 139">
                <a:extLst>
                  <a:ext uri="{FF2B5EF4-FFF2-40B4-BE49-F238E27FC236}">
                    <a16:creationId xmlns:a16="http://schemas.microsoft.com/office/drawing/2014/main" id="{00000000-0008-0000-0100-00008B000000}"/>
                  </a:ext>
                </a:extLst>
              </xdr:cNvPr>
              <xdr:cNvCxnSpPr/>
            </xdr:nvCxnSpPr>
            <xdr:spPr>
              <a:xfrm>
                <a:off x="14469384" y="5329583"/>
                <a:ext cx="0" cy="334617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40" name="Shape 140">
                <a:extLst>
                  <a:ext uri="{FF2B5EF4-FFF2-40B4-BE49-F238E27FC236}">
                    <a16:creationId xmlns:a16="http://schemas.microsoft.com/office/drawing/2014/main" id="{00000000-0008-0000-0100-00008C000000}"/>
                  </a:ext>
                </a:extLst>
              </xdr:cNvPr>
              <xdr:cNvCxnSpPr/>
            </xdr:nvCxnSpPr>
            <xdr:spPr>
              <a:xfrm>
                <a:off x="13392373" y="5022850"/>
                <a:ext cx="0" cy="334617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17</xdr:col>
      <xdr:colOff>1600200</xdr:colOff>
      <xdr:row>5</xdr:row>
      <xdr:rowOff>819150</xdr:rowOff>
    </xdr:from>
    <xdr:ext cx="9029700" cy="819150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pSpPr/>
      </xdr:nvGrpSpPr>
      <xdr:grpSpPr>
        <a:xfrm>
          <a:off x="19532600" y="3342640"/>
          <a:ext cx="9029700" cy="819150"/>
          <a:chOff x="831150" y="3370425"/>
          <a:chExt cx="9029700" cy="819150"/>
        </a:xfrm>
      </xdr:grpSpPr>
      <xdr:grpSp>
        <xdr:nvGrpSpPr>
          <xdr:cNvPr id="141" name="Shape 141">
            <a:extLst>
              <a:ext uri="{FF2B5EF4-FFF2-40B4-BE49-F238E27FC236}">
                <a16:creationId xmlns:a16="http://schemas.microsoft.com/office/drawing/2014/main" id="{00000000-0008-0000-0100-00008D000000}"/>
              </a:ext>
            </a:extLst>
          </xdr:cNvPr>
          <xdr:cNvGrpSpPr/>
        </xdr:nvGrpSpPr>
        <xdr:grpSpPr>
          <a:xfrm>
            <a:off x="831150" y="3370425"/>
            <a:ext cx="9029700" cy="819150"/>
            <a:chOff x="831150" y="3370425"/>
            <a:chExt cx="9029700" cy="819150"/>
          </a:xfrm>
        </xdr:grpSpPr>
        <xdr:sp macro="" textlink="">
          <xdr:nvSpPr>
            <xdr:cNvPr id="9" name="Shape 4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/>
          </xdr:nvSpPr>
          <xdr:spPr>
            <a:xfrm>
              <a:off x="831150" y="3370425"/>
              <a:ext cx="9029700" cy="8191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42" name="Shape 142">
              <a:extLst>
                <a:ext uri="{FF2B5EF4-FFF2-40B4-BE49-F238E27FC236}">
                  <a16:creationId xmlns:a16="http://schemas.microsoft.com/office/drawing/2014/main" id="{00000000-0008-0000-0100-00008E000000}"/>
                </a:ext>
              </a:extLst>
            </xdr:cNvPr>
            <xdr:cNvGrpSpPr/>
          </xdr:nvGrpSpPr>
          <xdr:grpSpPr>
            <a:xfrm>
              <a:off x="831150" y="3370425"/>
              <a:ext cx="9029700" cy="819150"/>
              <a:chOff x="17303750" y="3168650"/>
              <a:chExt cx="6810375" cy="619125"/>
            </a:xfrm>
          </xdr:grpSpPr>
          <xdr:sp macro="" textlink="">
            <xdr:nvSpPr>
              <xdr:cNvPr id="143" name="Shape 143">
                <a:extLst>
                  <a:ext uri="{FF2B5EF4-FFF2-40B4-BE49-F238E27FC236}">
                    <a16:creationId xmlns:a16="http://schemas.microsoft.com/office/drawing/2014/main" id="{00000000-0008-0000-0100-00008F000000}"/>
                  </a:ext>
                </a:extLst>
              </xdr:cNvPr>
              <xdr:cNvSpPr/>
            </xdr:nvSpPr>
            <xdr:spPr>
              <a:xfrm>
                <a:off x="17303750" y="3168650"/>
                <a:ext cx="6810375" cy="6191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44" name="Shape 144">
                <a:extLst>
                  <a:ext uri="{FF2B5EF4-FFF2-40B4-BE49-F238E27FC236}">
                    <a16:creationId xmlns:a16="http://schemas.microsoft.com/office/drawing/2014/main" id="{00000000-0008-0000-0100-000090000000}"/>
                  </a:ext>
                </a:extLst>
              </xdr:cNvPr>
              <xdr:cNvCxnSpPr/>
            </xdr:nvCxnSpPr>
            <xdr:spPr>
              <a:xfrm>
                <a:off x="17303750" y="3454400"/>
                <a:ext cx="6810375" cy="19050"/>
              </a:xfrm>
              <a:prstGeom prst="straightConnector1">
                <a:avLst/>
              </a:prstGeom>
              <a:noFill/>
              <a:ln w="28575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45" name="Shape 145">
                <a:extLst>
                  <a:ext uri="{FF2B5EF4-FFF2-40B4-BE49-F238E27FC236}">
                    <a16:creationId xmlns:a16="http://schemas.microsoft.com/office/drawing/2014/main" id="{00000000-0008-0000-0100-000091000000}"/>
                  </a:ext>
                </a:extLst>
              </xdr:cNvPr>
              <xdr:cNvCxnSpPr/>
            </xdr:nvCxnSpPr>
            <xdr:spPr>
              <a:xfrm>
                <a:off x="17318241" y="3473450"/>
                <a:ext cx="0" cy="314325"/>
              </a:xfrm>
              <a:prstGeom prst="straightConnector1">
                <a:avLst/>
              </a:prstGeom>
              <a:noFill/>
              <a:ln w="28575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46" name="Shape 146">
                <a:extLst>
                  <a:ext uri="{FF2B5EF4-FFF2-40B4-BE49-F238E27FC236}">
                    <a16:creationId xmlns:a16="http://schemas.microsoft.com/office/drawing/2014/main" id="{00000000-0008-0000-0100-000092000000}"/>
                  </a:ext>
                </a:extLst>
              </xdr:cNvPr>
              <xdr:cNvCxnSpPr/>
            </xdr:nvCxnSpPr>
            <xdr:spPr>
              <a:xfrm>
                <a:off x="24114125" y="3454400"/>
                <a:ext cx="0" cy="323850"/>
              </a:xfrm>
              <a:prstGeom prst="straightConnector1">
                <a:avLst/>
              </a:prstGeom>
              <a:noFill/>
              <a:ln w="28575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47" name="Shape 147">
                <a:extLst>
                  <a:ext uri="{FF2B5EF4-FFF2-40B4-BE49-F238E27FC236}">
                    <a16:creationId xmlns:a16="http://schemas.microsoft.com/office/drawing/2014/main" id="{00000000-0008-0000-0100-000093000000}"/>
                  </a:ext>
                </a:extLst>
              </xdr:cNvPr>
              <xdr:cNvCxnSpPr/>
            </xdr:nvCxnSpPr>
            <xdr:spPr>
              <a:xfrm>
                <a:off x="20882819" y="3168650"/>
                <a:ext cx="0" cy="304800"/>
              </a:xfrm>
              <a:prstGeom prst="straightConnector1">
                <a:avLst/>
              </a:prstGeom>
              <a:noFill/>
              <a:ln w="28575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30</xdr:col>
      <xdr:colOff>19050</xdr:colOff>
      <xdr:row>6</xdr:row>
      <xdr:rowOff>28575</xdr:rowOff>
    </xdr:from>
    <xdr:ext cx="26231850" cy="628650"/>
    <xdr:grpSp>
      <xdr:nvGrpSpPr>
        <xdr:cNvPr id="10" name="Shape 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pSpPr/>
      </xdr:nvGrpSpPr>
      <xdr:grpSpPr>
        <a:xfrm>
          <a:off x="34952940" y="3582670"/>
          <a:ext cx="26231850" cy="628650"/>
          <a:chOff x="0" y="3465675"/>
          <a:chExt cx="10692000" cy="628650"/>
        </a:xfrm>
      </xdr:grpSpPr>
      <xdr:grpSp>
        <xdr:nvGrpSpPr>
          <xdr:cNvPr id="148" name="Shape 148">
            <a:extLst>
              <a:ext uri="{FF2B5EF4-FFF2-40B4-BE49-F238E27FC236}">
                <a16:creationId xmlns:a16="http://schemas.microsoft.com/office/drawing/2014/main" id="{00000000-0008-0000-0100-000094000000}"/>
              </a:ext>
            </a:extLst>
          </xdr:cNvPr>
          <xdr:cNvGrpSpPr/>
        </xdr:nvGrpSpPr>
        <xdr:grpSpPr>
          <a:xfrm>
            <a:off x="0" y="3465675"/>
            <a:ext cx="10692000" cy="628650"/>
            <a:chOff x="0" y="3465675"/>
            <a:chExt cx="10692000" cy="628650"/>
          </a:xfrm>
        </xdr:grpSpPr>
        <xdr:sp macro="" textlink="">
          <xdr:nvSpPr>
            <xdr:cNvPr id="11" name="Shape 4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SpPr/>
          </xdr:nvSpPr>
          <xdr:spPr>
            <a:xfrm>
              <a:off x="0" y="3465675"/>
              <a:ext cx="10692000" cy="6286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49" name="Shape 149">
              <a:extLst>
                <a:ext uri="{FF2B5EF4-FFF2-40B4-BE49-F238E27FC236}">
                  <a16:creationId xmlns:a16="http://schemas.microsoft.com/office/drawing/2014/main" id="{00000000-0008-0000-0100-000095000000}"/>
                </a:ext>
              </a:extLst>
            </xdr:cNvPr>
            <xdr:cNvGrpSpPr/>
          </xdr:nvGrpSpPr>
          <xdr:grpSpPr>
            <a:xfrm>
              <a:off x="0" y="3465675"/>
              <a:ext cx="10692000" cy="628650"/>
              <a:chOff x="3571875" y="2746375"/>
              <a:chExt cx="13065125" cy="650875"/>
            </a:xfrm>
          </xdr:grpSpPr>
          <xdr:sp macro="" textlink="">
            <xdr:nvSpPr>
              <xdr:cNvPr id="150" name="Shape 150">
                <a:extLst>
                  <a:ext uri="{FF2B5EF4-FFF2-40B4-BE49-F238E27FC236}">
                    <a16:creationId xmlns:a16="http://schemas.microsoft.com/office/drawing/2014/main" id="{00000000-0008-0000-0100-000096000000}"/>
                  </a:ext>
                </a:extLst>
              </xdr:cNvPr>
              <xdr:cNvSpPr/>
            </xdr:nvSpPr>
            <xdr:spPr>
              <a:xfrm>
                <a:off x="3571875" y="2746375"/>
                <a:ext cx="13065125" cy="6508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51" name="Shape 151">
                <a:extLst>
                  <a:ext uri="{FF2B5EF4-FFF2-40B4-BE49-F238E27FC236}">
                    <a16:creationId xmlns:a16="http://schemas.microsoft.com/office/drawing/2014/main" id="{00000000-0008-0000-0100-000097000000}"/>
                  </a:ext>
                </a:extLst>
              </xdr:cNvPr>
              <xdr:cNvCxnSpPr/>
            </xdr:nvCxnSpPr>
            <xdr:spPr>
              <a:xfrm>
                <a:off x="3571875" y="3061951"/>
                <a:ext cx="13065125" cy="19723"/>
              </a:xfrm>
              <a:prstGeom prst="straightConnector1">
                <a:avLst/>
              </a:prstGeom>
              <a:noFill/>
              <a:ln w="28575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52" name="Shape 152">
                <a:extLst>
                  <a:ext uri="{FF2B5EF4-FFF2-40B4-BE49-F238E27FC236}">
                    <a16:creationId xmlns:a16="http://schemas.microsoft.com/office/drawing/2014/main" id="{00000000-0008-0000-0100-000098000000}"/>
                  </a:ext>
                </a:extLst>
              </xdr:cNvPr>
              <xdr:cNvCxnSpPr/>
            </xdr:nvCxnSpPr>
            <xdr:spPr>
              <a:xfrm>
                <a:off x="3589176" y="3081674"/>
                <a:ext cx="0" cy="315576"/>
              </a:xfrm>
              <a:prstGeom prst="straightConnector1">
                <a:avLst/>
              </a:prstGeom>
              <a:noFill/>
              <a:ln w="28575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53" name="Shape 153">
                <a:extLst>
                  <a:ext uri="{FF2B5EF4-FFF2-40B4-BE49-F238E27FC236}">
                    <a16:creationId xmlns:a16="http://schemas.microsoft.com/office/drawing/2014/main" id="{00000000-0008-0000-0100-000099000000}"/>
                  </a:ext>
                </a:extLst>
              </xdr:cNvPr>
              <xdr:cNvCxnSpPr/>
            </xdr:nvCxnSpPr>
            <xdr:spPr>
              <a:xfrm>
                <a:off x="10916142" y="3042227"/>
                <a:ext cx="0" cy="315576"/>
              </a:xfrm>
              <a:prstGeom prst="straightConnector1">
                <a:avLst/>
              </a:prstGeom>
              <a:noFill/>
              <a:ln w="28575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54" name="Shape 154">
                <a:extLst>
                  <a:ext uri="{FF2B5EF4-FFF2-40B4-BE49-F238E27FC236}">
                    <a16:creationId xmlns:a16="http://schemas.microsoft.com/office/drawing/2014/main" id="{00000000-0008-0000-0100-00009A000000}"/>
                  </a:ext>
                </a:extLst>
              </xdr:cNvPr>
              <xdr:cNvCxnSpPr/>
            </xdr:nvCxnSpPr>
            <xdr:spPr>
              <a:xfrm>
                <a:off x="16625466" y="3071813"/>
                <a:ext cx="0" cy="315576"/>
              </a:xfrm>
              <a:prstGeom prst="straightConnector1">
                <a:avLst/>
              </a:prstGeom>
              <a:noFill/>
              <a:ln w="28575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55" name="Shape 155">
                <a:extLst>
                  <a:ext uri="{FF2B5EF4-FFF2-40B4-BE49-F238E27FC236}">
                    <a16:creationId xmlns:a16="http://schemas.microsoft.com/office/drawing/2014/main" id="{00000000-0008-0000-0100-00009B000000}"/>
                  </a:ext>
                </a:extLst>
              </xdr:cNvPr>
              <xdr:cNvCxnSpPr/>
            </xdr:nvCxnSpPr>
            <xdr:spPr>
              <a:xfrm>
                <a:off x="9036102" y="2746375"/>
                <a:ext cx="0" cy="305714"/>
              </a:xfrm>
              <a:prstGeom prst="straightConnector1">
                <a:avLst/>
              </a:prstGeom>
              <a:noFill/>
              <a:ln w="28575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27</xdr:col>
      <xdr:colOff>742950</xdr:colOff>
      <xdr:row>8</xdr:row>
      <xdr:rowOff>0</xdr:rowOff>
    </xdr:from>
    <xdr:ext cx="6905625" cy="628650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pSpPr/>
      </xdr:nvGrpSpPr>
      <xdr:grpSpPr>
        <a:xfrm>
          <a:off x="31816040" y="4356100"/>
          <a:ext cx="6905625" cy="628650"/>
          <a:chOff x="1893188" y="3465675"/>
          <a:chExt cx="6905626" cy="628650"/>
        </a:xfrm>
      </xdr:grpSpPr>
      <xdr:grpSp>
        <xdr:nvGrpSpPr>
          <xdr:cNvPr id="156" name="Shape 156">
            <a:extLst>
              <a:ext uri="{FF2B5EF4-FFF2-40B4-BE49-F238E27FC236}">
                <a16:creationId xmlns:a16="http://schemas.microsoft.com/office/drawing/2014/main" id="{00000000-0008-0000-0100-00009C000000}"/>
              </a:ext>
            </a:extLst>
          </xdr:cNvPr>
          <xdr:cNvGrpSpPr/>
        </xdr:nvGrpSpPr>
        <xdr:grpSpPr>
          <a:xfrm>
            <a:off x="1893188" y="3465675"/>
            <a:ext cx="6905626" cy="628650"/>
            <a:chOff x="1893189" y="3465675"/>
            <a:chExt cx="6905626" cy="628650"/>
          </a:xfrm>
        </xdr:grpSpPr>
        <xdr:sp macro="" textlink="">
          <xdr:nvSpPr>
            <xdr:cNvPr id="13" name="Shape 4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SpPr/>
          </xdr:nvSpPr>
          <xdr:spPr>
            <a:xfrm>
              <a:off x="1893189" y="3465675"/>
              <a:ext cx="6905625" cy="6286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57" name="Shape 157">
              <a:extLst>
                <a:ext uri="{FF2B5EF4-FFF2-40B4-BE49-F238E27FC236}">
                  <a16:creationId xmlns:a16="http://schemas.microsoft.com/office/drawing/2014/main" id="{00000000-0008-0000-0100-00009D000000}"/>
                </a:ext>
              </a:extLst>
            </xdr:cNvPr>
            <xdr:cNvGrpSpPr/>
          </xdr:nvGrpSpPr>
          <xdr:grpSpPr>
            <a:xfrm>
              <a:off x="1893189" y="3465675"/>
              <a:ext cx="6905625" cy="628650"/>
              <a:chOff x="34963100" y="4692650"/>
              <a:chExt cx="5105399" cy="609600"/>
            </a:xfrm>
          </xdr:grpSpPr>
          <xdr:sp macro="" textlink="">
            <xdr:nvSpPr>
              <xdr:cNvPr id="158" name="Shape 158">
                <a:extLst>
                  <a:ext uri="{FF2B5EF4-FFF2-40B4-BE49-F238E27FC236}">
                    <a16:creationId xmlns:a16="http://schemas.microsoft.com/office/drawing/2014/main" id="{00000000-0008-0000-0100-00009E000000}"/>
                  </a:ext>
                </a:extLst>
              </xdr:cNvPr>
              <xdr:cNvSpPr/>
            </xdr:nvSpPr>
            <xdr:spPr>
              <a:xfrm>
                <a:off x="34963100" y="4692650"/>
                <a:ext cx="5105375" cy="6096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59" name="Shape 159">
                <a:extLst>
                  <a:ext uri="{FF2B5EF4-FFF2-40B4-BE49-F238E27FC236}">
                    <a16:creationId xmlns:a16="http://schemas.microsoft.com/office/drawing/2014/main" id="{00000000-0008-0000-0100-00009F000000}"/>
                  </a:ext>
                </a:extLst>
              </xdr:cNvPr>
              <xdr:cNvCxnSpPr/>
            </xdr:nvCxnSpPr>
            <xdr:spPr>
              <a:xfrm>
                <a:off x="34963100" y="4960505"/>
                <a:ext cx="5105399" cy="27709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60" name="Shape 160">
                <a:extLst>
                  <a:ext uri="{FF2B5EF4-FFF2-40B4-BE49-F238E27FC236}">
                    <a16:creationId xmlns:a16="http://schemas.microsoft.com/office/drawing/2014/main" id="{00000000-0008-0000-0100-0000A0000000}"/>
                  </a:ext>
                </a:extLst>
              </xdr:cNvPr>
              <xdr:cNvCxnSpPr/>
            </xdr:nvCxnSpPr>
            <xdr:spPr>
              <a:xfrm>
                <a:off x="34963100" y="4960505"/>
                <a:ext cx="0" cy="332509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61" name="Shape 161">
                <a:extLst>
                  <a:ext uri="{FF2B5EF4-FFF2-40B4-BE49-F238E27FC236}">
                    <a16:creationId xmlns:a16="http://schemas.microsoft.com/office/drawing/2014/main" id="{00000000-0008-0000-0100-0000A1000000}"/>
                  </a:ext>
                </a:extLst>
              </xdr:cNvPr>
              <xdr:cNvCxnSpPr/>
            </xdr:nvCxnSpPr>
            <xdr:spPr>
              <a:xfrm>
                <a:off x="36667544" y="4997450"/>
                <a:ext cx="7928" cy="267855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62" name="Shape 162">
                <a:extLst>
                  <a:ext uri="{FF2B5EF4-FFF2-40B4-BE49-F238E27FC236}">
                    <a16:creationId xmlns:a16="http://schemas.microsoft.com/office/drawing/2014/main" id="{00000000-0008-0000-0100-0000A2000000}"/>
                  </a:ext>
                </a:extLst>
              </xdr:cNvPr>
              <xdr:cNvCxnSpPr/>
            </xdr:nvCxnSpPr>
            <xdr:spPr>
              <a:xfrm>
                <a:off x="38356131" y="4932795"/>
                <a:ext cx="0" cy="332509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63" name="Shape 163">
                <a:extLst>
                  <a:ext uri="{FF2B5EF4-FFF2-40B4-BE49-F238E27FC236}">
                    <a16:creationId xmlns:a16="http://schemas.microsoft.com/office/drawing/2014/main" id="{00000000-0008-0000-0100-0000A3000000}"/>
                  </a:ext>
                </a:extLst>
              </xdr:cNvPr>
              <xdr:cNvCxnSpPr/>
            </xdr:nvCxnSpPr>
            <xdr:spPr>
              <a:xfrm>
                <a:off x="40052644" y="4969741"/>
                <a:ext cx="0" cy="332509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64" name="Shape 164">
                <a:extLst>
                  <a:ext uri="{FF2B5EF4-FFF2-40B4-BE49-F238E27FC236}">
                    <a16:creationId xmlns:a16="http://schemas.microsoft.com/office/drawing/2014/main" id="{00000000-0008-0000-0100-0000A4000000}"/>
                  </a:ext>
                </a:extLst>
              </xdr:cNvPr>
              <xdr:cNvCxnSpPr/>
            </xdr:nvCxnSpPr>
            <xdr:spPr>
              <a:xfrm>
                <a:off x="37460306" y="4692650"/>
                <a:ext cx="0" cy="258618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35</xdr:col>
      <xdr:colOff>704850</xdr:colOff>
      <xdr:row>8</xdr:row>
      <xdr:rowOff>9525</xdr:rowOff>
    </xdr:from>
    <xdr:ext cx="5819775" cy="600075"/>
    <xdr:grpSp>
      <xdr:nvGrpSpPr>
        <xdr:cNvPr id="14" name="Shape 2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pSpPr/>
      </xdr:nvGrpSpPr>
      <xdr:grpSpPr>
        <a:xfrm>
          <a:off x="40083740" y="4367530"/>
          <a:ext cx="5819775" cy="600075"/>
          <a:chOff x="2436113" y="3479963"/>
          <a:chExt cx="5819775" cy="600075"/>
        </a:xfrm>
      </xdr:grpSpPr>
      <xdr:grpSp>
        <xdr:nvGrpSpPr>
          <xdr:cNvPr id="165" name="Shape 165">
            <a:extLst>
              <a:ext uri="{FF2B5EF4-FFF2-40B4-BE49-F238E27FC236}">
                <a16:creationId xmlns:a16="http://schemas.microsoft.com/office/drawing/2014/main" id="{00000000-0008-0000-0100-0000A5000000}"/>
              </a:ext>
            </a:extLst>
          </xdr:cNvPr>
          <xdr:cNvGrpSpPr/>
        </xdr:nvGrpSpPr>
        <xdr:grpSpPr>
          <a:xfrm>
            <a:off x="2436113" y="3479963"/>
            <a:ext cx="5819775" cy="600075"/>
            <a:chOff x="2436113" y="3479963"/>
            <a:chExt cx="5819775" cy="600075"/>
          </a:xfrm>
        </xdr:grpSpPr>
        <xdr:sp macro="" textlink="">
          <xdr:nvSpPr>
            <xdr:cNvPr id="15" name="Shape 4">
              <a:extLst>
                <a:ext uri="{FF2B5EF4-FFF2-40B4-BE49-F238E27FC236}">
                  <a16:creationId xmlns:a16="http://schemas.microsoft.com/office/drawing/2014/main" id="{00000000-0008-0000-0100-00000F000000}"/>
                </a:ext>
              </a:extLst>
            </xdr:cNvPr>
            <xdr:cNvSpPr/>
          </xdr:nvSpPr>
          <xdr:spPr>
            <a:xfrm>
              <a:off x="2436113" y="3479963"/>
              <a:ext cx="5819775" cy="6000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66" name="Shape 166">
              <a:extLst>
                <a:ext uri="{FF2B5EF4-FFF2-40B4-BE49-F238E27FC236}">
                  <a16:creationId xmlns:a16="http://schemas.microsoft.com/office/drawing/2014/main" id="{00000000-0008-0000-0100-0000A6000000}"/>
                </a:ext>
              </a:extLst>
            </xdr:cNvPr>
            <xdr:cNvGrpSpPr/>
          </xdr:nvGrpSpPr>
          <xdr:grpSpPr>
            <a:xfrm>
              <a:off x="2436113" y="3479963"/>
              <a:ext cx="5819775" cy="600075"/>
              <a:chOff x="35966400" y="4591050"/>
              <a:chExt cx="7715250" cy="625475"/>
            </a:xfrm>
          </xdr:grpSpPr>
          <xdr:sp macro="" textlink="">
            <xdr:nvSpPr>
              <xdr:cNvPr id="167" name="Shape 167">
                <a:extLst>
                  <a:ext uri="{FF2B5EF4-FFF2-40B4-BE49-F238E27FC236}">
                    <a16:creationId xmlns:a16="http://schemas.microsoft.com/office/drawing/2014/main" id="{00000000-0008-0000-0100-0000A7000000}"/>
                  </a:ext>
                </a:extLst>
              </xdr:cNvPr>
              <xdr:cNvSpPr/>
            </xdr:nvSpPr>
            <xdr:spPr>
              <a:xfrm>
                <a:off x="35966400" y="4591050"/>
                <a:ext cx="7715250" cy="6254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68" name="Shape 168">
                <a:extLst>
                  <a:ext uri="{FF2B5EF4-FFF2-40B4-BE49-F238E27FC236}">
                    <a16:creationId xmlns:a16="http://schemas.microsoft.com/office/drawing/2014/main" id="{00000000-0008-0000-0100-0000A8000000}"/>
                  </a:ext>
                </a:extLst>
              </xdr:cNvPr>
              <xdr:cNvCxnSpPr/>
            </xdr:nvCxnSpPr>
            <xdr:spPr>
              <a:xfrm>
                <a:off x="35966400" y="4869039"/>
                <a:ext cx="7715250" cy="19856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69" name="Shape 169">
                <a:extLst>
                  <a:ext uri="{FF2B5EF4-FFF2-40B4-BE49-F238E27FC236}">
                    <a16:creationId xmlns:a16="http://schemas.microsoft.com/office/drawing/2014/main" id="{00000000-0008-0000-0100-0000A9000000}"/>
                  </a:ext>
                </a:extLst>
              </xdr:cNvPr>
              <xdr:cNvCxnSpPr/>
            </xdr:nvCxnSpPr>
            <xdr:spPr>
              <a:xfrm>
                <a:off x="35966400" y="4869039"/>
                <a:ext cx="0" cy="337558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70" name="Shape 170">
                <a:extLst>
                  <a:ext uri="{FF2B5EF4-FFF2-40B4-BE49-F238E27FC236}">
                    <a16:creationId xmlns:a16="http://schemas.microsoft.com/office/drawing/2014/main" id="{00000000-0008-0000-0100-0000AA000000}"/>
                  </a:ext>
                </a:extLst>
              </xdr:cNvPr>
              <xdr:cNvCxnSpPr/>
            </xdr:nvCxnSpPr>
            <xdr:spPr>
              <a:xfrm>
                <a:off x="38034009" y="4908752"/>
                <a:ext cx="0" cy="268061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71" name="Shape 171">
                <a:extLst>
                  <a:ext uri="{FF2B5EF4-FFF2-40B4-BE49-F238E27FC236}">
                    <a16:creationId xmlns:a16="http://schemas.microsoft.com/office/drawing/2014/main" id="{00000000-0008-0000-0100-0000AB000000}"/>
                  </a:ext>
                </a:extLst>
              </xdr:cNvPr>
              <xdr:cNvCxnSpPr/>
            </xdr:nvCxnSpPr>
            <xdr:spPr>
              <a:xfrm>
                <a:off x="43652934" y="4878967"/>
                <a:ext cx="0" cy="337558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72" name="Shape 172">
                <a:extLst>
                  <a:ext uri="{FF2B5EF4-FFF2-40B4-BE49-F238E27FC236}">
                    <a16:creationId xmlns:a16="http://schemas.microsoft.com/office/drawing/2014/main" id="{00000000-0008-0000-0100-0000AC000000}"/>
                  </a:ext>
                </a:extLst>
              </xdr:cNvPr>
              <xdr:cNvCxnSpPr/>
            </xdr:nvCxnSpPr>
            <xdr:spPr>
              <a:xfrm>
                <a:off x="39737875" y="4591050"/>
                <a:ext cx="0" cy="268061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73" name="Shape 173">
                <a:extLst>
                  <a:ext uri="{FF2B5EF4-FFF2-40B4-BE49-F238E27FC236}">
                    <a16:creationId xmlns:a16="http://schemas.microsoft.com/office/drawing/2014/main" id="{00000000-0008-0000-0100-0000AD000000}"/>
                  </a:ext>
                </a:extLst>
              </xdr:cNvPr>
              <xdr:cNvCxnSpPr/>
            </xdr:nvCxnSpPr>
            <xdr:spPr>
              <a:xfrm>
                <a:off x="41300863" y="4869039"/>
                <a:ext cx="0" cy="347486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43</xdr:col>
      <xdr:colOff>285750</xdr:colOff>
      <xdr:row>8</xdr:row>
      <xdr:rowOff>114300</xdr:rowOff>
    </xdr:from>
    <xdr:ext cx="4733925" cy="504825"/>
    <xdr:grpSp>
      <xdr:nvGrpSpPr>
        <xdr:cNvPr id="16" name="Shape 2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pSpPr/>
      </xdr:nvGrpSpPr>
      <xdr:grpSpPr>
        <a:xfrm>
          <a:off x="47348140" y="4470400"/>
          <a:ext cx="4733925" cy="504825"/>
          <a:chOff x="2979037" y="3527588"/>
          <a:chExt cx="4733926" cy="504825"/>
        </a:xfrm>
      </xdr:grpSpPr>
      <xdr:grpSp>
        <xdr:nvGrpSpPr>
          <xdr:cNvPr id="174" name="Shape 174">
            <a:extLst>
              <a:ext uri="{FF2B5EF4-FFF2-40B4-BE49-F238E27FC236}">
                <a16:creationId xmlns:a16="http://schemas.microsoft.com/office/drawing/2014/main" id="{00000000-0008-0000-0100-0000AE000000}"/>
              </a:ext>
            </a:extLst>
          </xdr:cNvPr>
          <xdr:cNvGrpSpPr/>
        </xdr:nvGrpSpPr>
        <xdr:grpSpPr>
          <a:xfrm>
            <a:off x="2979037" y="3527588"/>
            <a:ext cx="4733926" cy="504825"/>
            <a:chOff x="2979036" y="3527588"/>
            <a:chExt cx="4733926" cy="504825"/>
          </a:xfrm>
        </xdr:grpSpPr>
        <xdr:sp macro="" textlink="">
          <xdr:nvSpPr>
            <xdr:cNvPr id="17" name="Shape 4">
              <a:extLst>
                <a:ext uri="{FF2B5EF4-FFF2-40B4-BE49-F238E27FC236}">
                  <a16:creationId xmlns:a16="http://schemas.microsoft.com/office/drawing/2014/main" id="{00000000-0008-0000-0100-000011000000}"/>
                </a:ext>
              </a:extLst>
            </xdr:cNvPr>
            <xdr:cNvSpPr/>
          </xdr:nvSpPr>
          <xdr:spPr>
            <a:xfrm>
              <a:off x="2979037" y="3527588"/>
              <a:ext cx="4733925" cy="5048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75" name="Shape 175">
              <a:extLst>
                <a:ext uri="{FF2B5EF4-FFF2-40B4-BE49-F238E27FC236}">
                  <a16:creationId xmlns:a16="http://schemas.microsoft.com/office/drawing/2014/main" id="{00000000-0008-0000-0100-0000AF000000}"/>
                </a:ext>
              </a:extLst>
            </xdr:cNvPr>
            <xdr:cNvGrpSpPr/>
          </xdr:nvGrpSpPr>
          <xdr:grpSpPr>
            <a:xfrm>
              <a:off x="2979036" y="3527588"/>
              <a:ext cx="4733925" cy="504825"/>
              <a:chOff x="35966400" y="4591050"/>
              <a:chExt cx="7715250" cy="625475"/>
            </a:xfrm>
          </xdr:grpSpPr>
          <xdr:sp macro="" textlink="">
            <xdr:nvSpPr>
              <xdr:cNvPr id="176" name="Shape 176">
                <a:extLst>
                  <a:ext uri="{FF2B5EF4-FFF2-40B4-BE49-F238E27FC236}">
                    <a16:creationId xmlns:a16="http://schemas.microsoft.com/office/drawing/2014/main" id="{00000000-0008-0000-0100-0000B0000000}"/>
                  </a:ext>
                </a:extLst>
              </xdr:cNvPr>
              <xdr:cNvSpPr/>
            </xdr:nvSpPr>
            <xdr:spPr>
              <a:xfrm>
                <a:off x="35966400" y="4591050"/>
                <a:ext cx="7715250" cy="6254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77" name="Shape 177">
                <a:extLst>
                  <a:ext uri="{FF2B5EF4-FFF2-40B4-BE49-F238E27FC236}">
                    <a16:creationId xmlns:a16="http://schemas.microsoft.com/office/drawing/2014/main" id="{00000000-0008-0000-0100-0000B1000000}"/>
                  </a:ext>
                </a:extLst>
              </xdr:cNvPr>
              <xdr:cNvCxnSpPr/>
            </xdr:nvCxnSpPr>
            <xdr:spPr>
              <a:xfrm>
                <a:off x="35966400" y="4860485"/>
                <a:ext cx="7715250" cy="28868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78" name="Shape 178">
                <a:extLst>
                  <a:ext uri="{FF2B5EF4-FFF2-40B4-BE49-F238E27FC236}">
                    <a16:creationId xmlns:a16="http://schemas.microsoft.com/office/drawing/2014/main" id="{00000000-0008-0000-0100-0000B2000000}"/>
                  </a:ext>
                </a:extLst>
              </xdr:cNvPr>
              <xdr:cNvCxnSpPr/>
            </xdr:nvCxnSpPr>
            <xdr:spPr>
              <a:xfrm>
                <a:off x="35966400" y="4860485"/>
                <a:ext cx="0" cy="346417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79" name="Shape 179">
                <a:extLst>
                  <a:ext uri="{FF2B5EF4-FFF2-40B4-BE49-F238E27FC236}">
                    <a16:creationId xmlns:a16="http://schemas.microsoft.com/office/drawing/2014/main" id="{00000000-0008-0000-0100-0000B3000000}"/>
                  </a:ext>
                </a:extLst>
              </xdr:cNvPr>
              <xdr:cNvCxnSpPr/>
            </xdr:nvCxnSpPr>
            <xdr:spPr>
              <a:xfrm>
                <a:off x="43658991" y="4870108"/>
                <a:ext cx="0" cy="346417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80" name="Shape 180">
                <a:extLst>
                  <a:ext uri="{FF2B5EF4-FFF2-40B4-BE49-F238E27FC236}">
                    <a16:creationId xmlns:a16="http://schemas.microsoft.com/office/drawing/2014/main" id="{00000000-0008-0000-0100-0000B4000000}"/>
                  </a:ext>
                </a:extLst>
              </xdr:cNvPr>
              <xdr:cNvCxnSpPr/>
            </xdr:nvCxnSpPr>
            <xdr:spPr>
              <a:xfrm>
                <a:off x="39739056" y="4591050"/>
                <a:ext cx="0" cy="269435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81" name="Shape 181">
                <a:extLst>
                  <a:ext uri="{FF2B5EF4-FFF2-40B4-BE49-F238E27FC236}">
                    <a16:creationId xmlns:a16="http://schemas.microsoft.com/office/drawing/2014/main" id="{00000000-0008-0000-0100-0000B5000000}"/>
                  </a:ext>
                </a:extLst>
              </xdr:cNvPr>
              <xdr:cNvCxnSpPr/>
            </xdr:nvCxnSpPr>
            <xdr:spPr>
              <a:xfrm>
                <a:off x="39852347" y="4870108"/>
                <a:ext cx="0" cy="346417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51</xdr:col>
      <xdr:colOff>400050</xdr:colOff>
      <xdr:row>8</xdr:row>
      <xdr:rowOff>47625</xdr:rowOff>
    </xdr:from>
    <xdr:ext cx="6724650" cy="495300"/>
    <xdr:grpSp>
      <xdr:nvGrpSpPr>
        <xdr:cNvPr id="18" name="Shape 2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pSpPr/>
      </xdr:nvGrpSpPr>
      <xdr:grpSpPr>
        <a:xfrm>
          <a:off x="53977540" y="4405630"/>
          <a:ext cx="6724650" cy="495300"/>
          <a:chOff x="1983675" y="3532350"/>
          <a:chExt cx="6724650" cy="495300"/>
        </a:xfrm>
      </xdr:grpSpPr>
      <xdr:grpSp>
        <xdr:nvGrpSpPr>
          <xdr:cNvPr id="182" name="Shape 182">
            <a:extLst>
              <a:ext uri="{FF2B5EF4-FFF2-40B4-BE49-F238E27FC236}">
                <a16:creationId xmlns:a16="http://schemas.microsoft.com/office/drawing/2014/main" id="{00000000-0008-0000-0100-0000B6000000}"/>
              </a:ext>
            </a:extLst>
          </xdr:cNvPr>
          <xdr:cNvGrpSpPr/>
        </xdr:nvGrpSpPr>
        <xdr:grpSpPr>
          <a:xfrm>
            <a:off x="1983675" y="3532350"/>
            <a:ext cx="6724650" cy="495300"/>
            <a:chOff x="1983676" y="3532350"/>
            <a:chExt cx="6724650" cy="495300"/>
          </a:xfrm>
        </xdr:grpSpPr>
        <xdr:sp macro="" textlink="">
          <xdr:nvSpPr>
            <xdr:cNvPr id="19" name="Shape 4"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:cNvPr>
            <xdr:cNvSpPr/>
          </xdr:nvSpPr>
          <xdr:spPr>
            <a:xfrm>
              <a:off x="1983676" y="3532350"/>
              <a:ext cx="6724650" cy="4953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83" name="Shape 183">
              <a:extLst>
                <a:ext uri="{FF2B5EF4-FFF2-40B4-BE49-F238E27FC236}">
                  <a16:creationId xmlns:a16="http://schemas.microsoft.com/office/drawing/2014/main" id="{00000000-0008-0000-0100-0000B7000000}"/>
                </a:ext>
              </a:extLst>
            </xdr:cNvPr>
            <xdr:cNvGrpSpPr/>
          </xdr:nvGrpSpPr>
          <xdr:grpSpPr>
            <a:xfrm>
              <a:off x="1983676" y="3532350"/>
              <a:ext cx="6724650" cy="495300"/>
              <a:chOff x="57492900" y="4552950"/>
              <a:chExt cx="8172450" cy="727482"/>
            </a:xfrm>
          </xdr:grpSpPr>
          <xdr:sp macro="" textlink="">
            <xdr:nvSpPr>
              <xdr:cNvPr id="184" name="Shape 184">
                <a:extLst>
                  <a:ext uri="{FF2B5EF4-FFF2-40B4-BE49-F238E27FC236}">
                    <a16:creationId xmlns:a16="http://schemas.microsoft.com/office/drawing/2014/main" id="{00000000-0008-0000-0100-0000B8000000}"/>
                  </a:ext>
                </a:extLst>
              </xdr:cNvPr>
              <xdr:cNvSpPr/>
            </xdr:nvSpPr>
            <xdr:spPr>
              <a:xfrm>
                <a:off x="57492900" y="4552950"/>
                <a:ext cx="8172450" cy="7274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85" name="Shape 185">
                <a:extLst>
                  <a:ext uri="{FF2B5EF4-FFF2-40B4-BE49-F238E27FC236}">
                    <a16:creationId xmlns:a16="http://schemas.microsoft.com/office/drawing/2014/main" id="{00000000-0008-0000-0100-0000B9000000}"/>
                  </a:ext>
                </a:extLst>
              </xdr:cNvPr>
              <xdr:cNvCxnSpPr/>
            </xdr:nvCxnSpPr>
            <xdr:spPr>
              <a:xfrm>
                <a:off x="57492900" y="4887151"/>
                <a:ext cx="8172450" cy="19659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86" name="Shape 186">
                <a:extLst>
                  <a:ext uri="{FF2B5EF4-FFF2-40B4-BE49-F238E27FC236}">
                    <a16:creationId xmlns:a16="http://schemas.microsoft.com/office/drawing/2014/main" id="{00000000-0008-0000-0100-0000BA000000}"/>
                  </a:ext>
                </a:extLst>
              </xdr:cNvPr>
              <xdr:cNvCxnSpPr/>
            </xdr:nvCxnSpPr>
            <xdr:spPr>
              <a:xfrm>
                <a:off x="57492900" y="4887151"/>
                <a:ext cx="0" cy="344031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87" name="Shape 187">
                <a:extLst>
                  <a:ext uri="{FF2B5EF4-FFF2-40B4-BE49-F238E27FC236}">
                    <a16:creationId xmlns:a16="http://schemas.microsoft.com/office/drawing/2014/main" id="{00000000-0008-0000-0100-0000BB000000}"/>
                  </a:ext>
                </a:extLst>
              </xdr:cNvPr>
              <xdr:cNvCxnSpPr/>
            </xdr:nvCxnSpPr>
            <xdr:spPr>
              <a:xfrm>
                <a:off x="61574000" y="4552950"/>
                <a:ext cx="10254" cy="363690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88" name="Shape 188">
                <a:extLst>
                  <a:ext uri="{FF2B5EF4-FFF2-40B4-BE49-F238E27FC236}">
                    <a16:creationId xmlns:a16="http://schemas.microsoft.com/office/drawing/2014/main" id="{00000000-0008-0000-0100-0000BC000000}"/>
                  </a:ext>
                </a:extLst>
              </xdr:cNvPr>
              <xdr:cNvCxnSpPr/>
            </xdr:nvCxnSpPr>
            <xdr:spPr>
              <a:xfrm>
                <a:off x="65644844" y="4906810"/>
                <a:ext cx="0" cy="344031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89" name="Shape 189">
                <a:extLst>
                  <a:ext uri="{FF2B5EF4-FFF2-40B4-BE49-F238E27FC236}">
                    <a16:creationId xmlns:a16="http://schemas.microsoft.com/office/drawing/2014/main" id="{00000000-0008-0000-0100-0000BD000000}"/>
                  </a:ext>
                </a:extLst>
              </xdr:cNvPr>
              <xdr:cNvCxnSpPr/>
            </xdr:nvCxnSpPr>
            <xdr:spPr>
              <a:xfrm>
                <a:off x="62858150" y="4926469"/>
                <a:ext cx="0" cy="344031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90" name="Shape 190">
                <a:extLst>
                  <a:ext uri="{FF2B5EF4-FFF2-40B4-BE49-F238E27FC236}">
                    <a16:creationId xmlns:a16="http://schemas.microsoft.com/office/drawing/2014/main" id="{00000000-0008-0000-0100-0000BE000000}"/>
                  </a:ext>
                </a:extLst>
              </xdr:cNvPr>
              <xdr:cNvCxnSpPr/>
            </xdr:nvCxnSpPr>
            <xdr:spPr>
              <a:xfrm>
                <a:off x="60550556" y="4936401"/>
                <a:ext cx="0" cy="344031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9</xdr:col>
      <xdr:colOff>790575</xdr:colOff>
      <xdr:row>8</xdr:row>
      <xdr:rowOff>0</xdr:rowOff>
    </xdr:from>
    <xdr:ext cx="6534150" cy="590550"/>
    <xdr:grpSp>
      <xdr:nvGrpSpPr>
        <xdr:cNvPr id="20" name="Shape 2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pSpPr/>
      </xdr:nvGrpSpPr>
      <xdr:grpSpPr>
        <a:xfrm>
          <a:off x="9665970" y="4356100"/>
          <a:ext cx="6534150" cy="590550"/>
          <a:chOff x="2078925" y="3484725"/>
          <a:chExt cx="6534150" cy="590550"/>
        </a:xfrm>
      </xdr:grpSpPr>
      <xdr:grpSp>
        <xdr:nvGrpSpPr>
          <xdr:cNvPr id="191" name="Shape 191">
            <a:extLst>
              <a:ext uri="{FF2B5EF4-FFF2-40B4-BE49-F238E27FC236}">
                <a16:creationId xmlns:a16="http://schemas.microsoft.com/office/drawing/2014/main" id="{00000000-0008-0000-0100-0000BF000000}"/>
              </a:ext>
            </a:extLst>
          </xdr:cNvPr>
          <xdr:cNvGrpSpPr/>
        </xdr:nvGrpSpPr>
        <xdr:grpSpPr>
          <a:xfrm>
            <a:off x="2078925" y="3484725"/>
            <a:ext cx="6534150" cy="590550"/>
            <a:chOff x="2078923" y="3484725"/>
            <a:chExt cx="6534150" cy="590550"/>
          </a:xfrm>
        </xdr:grpSpPr>
        <xdr:sp macro="" textlink="">
          <xdr:nvSpPr>
            <xdr:cNvPr id="21" name="Shape 4">
              <a:extLst>
                <a:ext uri="{FF2B5EF4-FFF2-40B4-BE49-F238E27FC236}">
                  <a16:creationId xmlns:a16="http://schemas.microsoft.com/office/drawing/2014/main" id="{00000000-0008-0000-0100-000015000000}"/>
                </a:ext>
              </a:extLst>
            </xdr:cNvPr>
            <xdr:cNvSpPr/>
          </xdr:nvSpPr>
          <xdr:spPr>
            <a:xfrm>
              <a:off x="2078923" y="3484725"/>
              <a:ext cx="6534150" cy="5905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92" name="Shape 192">
              <a:extLst>
                <a:ext uri="{FF2B5EF4-FFF2-40B4-BE49-F238E27FC236}">
                  <a16:creationId xmlns:a16="http://schemas.microsoft.com/office/drawing/2014/main" id="{00000000-0008-0000-0100-0000C0000000}"/>
                </a:ext>
              </a:extLst>
            </xdr:cNvPr>
            <xdr:cNvGrpSpPr/>
          </xdr:nvGrpSpPr>
          <xdr:grpSpPr>
            <a:xfrm>
              <a:off x="2078923" y="3484725"/>
              <a:ext cx="6534150" cy="590550"/>
              <a:chOff x="34963100" y="4692650"/>
              <a:chExt cx="5105399" cy="609600"/>
            </a:xfrm>
          </xdr:grpSpPr>
          <xdr:sp macro="" textlink="">
            <xdr:nvSpPr>
              <xdr:cNvPr id="193" name="Shape 193">
                <a:extLst>
                  <a:ext uri="{FF2B5EF4-FFF2-40B4-BE49-F238E27FC236}">
                    <a16:creationId xmlns:a16="http://schemas.microsoft.com/office/drawing/2014/main" id="{00000000-0008-0000-0100-0000C1000000}"/>
                  </a:ext>
                </a:extLst>
              </xdr:cNvPr>
              <xdr:cNvSpPr/>
            </xdr:nvSpPr>
            <xdr:spPr>
              <a:xfrm>
                <a:off x="34963100" y="4692650"/>
                <a:ext cx="5105375" cy="6096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94" name="Shape 194">
                <a:extLst>
                  <a:ext uri="{FF2B5EF4-FFF2-40B4-BE49-F238E27FC236}">
                    <a16:creationId xmlns:a16="http://schemas.microsoft.com/office/drawing/2014/main" id="{00000000-0008-0000-0100-0000C2000000}"/>
                  </a:ext>
                </a:extLst>
              </xdr:cNvPr>
              <xdr:cNvCxnSpPr/>
            </xdr:nvCxnSpPr>
            <xdr:spPr>
              <a:xfrm>
                <a:off x="34963100" y="4960505"/>
                <a:ext cx="5105399" cy="27709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95" name="Shape 195">
                <a:extLst>
                  <a:ext uri="{FF2B5EF4-FFF2-40B4-BE49-F238E27FC236}">
                    <a16:creationId xmlns:a16="http://schemas.microsoft.com/office/drawing/2014/main" id="{00000000-0008-0000-0100-0000C3000000}"/>
                  </a:ext>
                </a:extLst>
              </xdr:cNvPr>
              <xdr:cNvCxnSpPr/>
            </xdr:nvCxnSpPr>
            <xdr:spPr>
              <a:xfrm>
                <a:off x="34963100" y="4960505"/>
                <a:ext cx="0" cy="332509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96" name="Shape 196">
                <a:extLst>
                  <a:ext uri="{FF2B5EF4-FFF2-40B4-BE49-F238E27FC236}">
                    <a16:creationId xmlns:a16="http://schemas.microsoft.com/office/drawing/2014/main" id="{00000000-0008-0000-0100-0000C4000000}"/>
                  </a:ext>
                </a:extLst>
              </xdr:cNvPr>
              <xdr:cNvCxnSpPr/>
            </xdr:nvCxnSpPr>
            <xdr:spPr>
              <a:xfrm>
                <a:off x="36672778" y="4997450"/>
                <a:ext cx="0" cy="267855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97" name="Shape 197">
                <a:extLst>
                  <a:ext uri="{FF2B5EF4-FFF2-40B4-BE49-F238E27FC236}">
                    <a16:creationId xmlns:a16="http://schemas.microsoft.com/office/drawing/2014/main" id="{00000000-0008-0000-0100-0000C5000000}"/>
                  </a:ext>
                </a:extLst>
              </xdr:cNvPr>
              <xdr:cNvCxnSpPr/>
            </xdr:nvCxnSpPr>
            <xdr:spPr>
              <a:xfrm>
                <a:off x="38350944" y="4932795"/>
                <a:ext cx="0" cy="332509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98" name="Shape 198">
                <a:extLst>
                  <a:ext uri="{FF2B5EF4-FFF2-40B4-BE49-F238E27FC236}">
                    <a16:creationId xmlns:a16="http://schemas.microsoft.com/office/drawing/2014/main" id="{00000000-0008-0000-0100-0000C6000000}"/>
                  </a:ext>
                </a:extLst>
              </xdr:cNvPr>
              <xdr:cNvCxnSpPr/>
            </xdr:nvCxnSpPr>
            <xdr:spPr>
              <a:xfrm>
                <a:off x="40052744" y="4969741"/>
                <a:ext cx="0" cy="332509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99" name="Shape 199">
                <a:extLst>
                  <a:ext uri="{FF2B5EF4-FFF2-40B4-BE49-F238E27FC236}">
                    <a16:creationId xmlns:a16="http://schemas.microsoft.com/office/drawing/2014/main" id="{00000000-0008-0000-0100-0000C7000000}"/>
                  </a:ext>
                </a:extLst>
              </xdr:cNvPr>
              <xdr:cNvCxnSpPr/>
            </xdr:nvCxnSpPr>
            <xdr:spPr>
              <a:xfrm>
                <a:off x="37460650" y="4692650"/>
                <a:ext cx="0" cy="258618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3</xdr:col>
      <xdr:colOff>714375</xdr:colOff>
      <xdr:row>6</xdr:row>
      <xdr:rowOff>19050</xdr:rowOff>
    </xdr:from>
    <xdr:ext cx="9982200" cy="638175"/>
    <xdr:grpSp>
      <xdr:nvGrpSpPr>
        <xdr:cNvPr id="22" name="Shape 2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pSpPr/>
      </xdr:nvGrpSpPr>
      <xdr:grpSpPr>
        <a:xfrm>
          <a:off x="3036570" y="3571240"/>
          <a:ext cx="9982200" cy="638175"/>
          <a:chOff x="354900" y="3460913"/>
          <a:chExt cx="9982200" cy="638175"/>
        </a:xfrm>
      </xdr:grpSpPr>
      <xdr:grpSp>
        <xdr:nvGrpSpPr>
          <xdr:cNvPr id="200" name="Shape 200">
            <a:extLst>
              <a:ext uri="{FF2B5EF4-FFF2-40B4-BE49-F238E27FC236}">
                <a16:creationId xmlns:a16="http://schemas.microsoft.com/office/drawing/2014/main" id="{00000000-0008-0000-0100-0000C8000000}"/>
              </a:ext>
            </a:extLst>
          </xdr:cNvPr>
          <xdr:cNvGrpSpPr/>
        </xdr:nvGrpSpPr>
        <xdr:grpSpPr>
          <a:xfrm>
            <a:off x="354900" y="3460913"/>
            <a:ext cx="9982200" cy="638175"/>
            <a:chOff x="354900" y="3460914"/>
            <a:chExt cx="9982200" cy="638175"/>
          </a:xfrm>
        </xdr:grpSpPr>
        <xdr:sp macro="" textlink="">
          <xdr:nvSpPr>
            <xdr:cNvPr id="23" name="Shape 4">
              <a:extLst>
                <a:ext uri="{FF2B5EF4-FFF2-40B4-BE49-F238E27FC236}">
                  <a16:creationId xmlns:a16="http://schemas.microsoft.com/office/drawing/2014/main" id="{00000000-0008-0000-0100-000017000000}"/>
                </a:ext>
              </a:extLst>
            </xdr:cNvPr>
            <xdr:cNvSpPr/>
          </xdr:nvSpPr>
          <xdr:spPr>
            <a:xfrm>
              <a:off x="354900" y="3460914"/>
              <a:ext cx="9982200" cy="6381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01" name="Shape 201">
              <a:extLst>
                <a:ext uri="{FF2B5EF4-FFF2-40B4-BE49-F238E27FC236}">
                  <a16:creationId xmlns:a16="http://schemas.microsoft.com/office/drawing/2014/main" id="{00000000-0008-0000-0100-0000C9000000}"/>
                </a:ext>
              </a:extLst>
            </xdr:cNvPr>
            <xdr:cNvGrpSpPr/>
          </xdr:nvGrpSpPr>
          <xdr:grpSpPr>
            <a:xfrm>
              <a:off x="354900" y="3460914"/>
              <a:ext cx="9982200" cy="638175"/>
              <a:chOff x="3667125" y="18843625"/>
              <a:chExt cx="16605250" cy="650875"/>
            </a:xfrm>
          </xdr:grpSpPr>
          <xdr:sp macro="" textlink="">
            <xdr:nvSpPr>
              <xdr:cNvPr id="202" name="Shape 202">
                <a:extLst>
                  <a:ext uri="{FF2B5EF4-FFF2-40B4-BE49-F238E27FC236}">
                    <a16:creationId xmlns:a16="http://schemas.microsoft.com/office/drawing/2014/main" id="{00000000-0008-0000-0100-0000CA000000}"/>
                  </a:ext>
                </a:extLst>
              </xdr:cNvPr>
              <xdr:cNvSpPr/>
            </xdr:nvSpPr>
            <xdr:spPr>
              <a:xfrm>
                <a:off x="3667125" y="18843625"/>
                <a:ext cx="16605250" cy="6508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03" name="Shape 203">
                <a:extLst>
                  <a:ext uri="{FF2B5EF4-FFF2-40B4-BE49-F238E27FC236}">
                    <a16:creationId xmlns:a16="http://schemas.microsoft.com/office/drawing/2014/main" id="{00000000-0008-0000-0100-0000CB000000}"/>
                  </a:ext>
                </a:extLst>
              </xdr:cNvPr>
              <xdr:cNvCxnSpPr/>
            </xdr:nvCxnSpPr>
            <xdr:spPr>
              <a:xfrm>
                <a:off x="3667125" y="19164205"/>
                <a:ext cx="16605250" cy="29144"/>
              </a:xfrm>
              <a:prstGeom prst="straightConnector1">
                <a:avLst/>
              </a:prstGeom>
              <a:noFill/>
              <a:ln w="28575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204" name="Shape 204">
                <a:extLst>
                  <a:ext uri="{FF2B5EF4-FFF2-40B4-BE49-F238E27FC236}">
                    <a16:creationId xmlns:a16="http://schemas.microsoft.com/office/drawing/2014/main" id="{00000000-0008-0000-0100-0000CC000000}"/>
                  </a:ext>
                </a:extLst>
              </xdr:cNvPr>
              <xdr:cNvCxnSpPr/>
            </xdr:nvCxnSpPr>
            <xdr:spPr>
              <a:xfrm>
                <a:off x="3676625" y="19173920"/>
                <a:ext cx="0" cy="320580"/>
              </a:xfrm>
              <a:prstGeom prst="straightConnector1">
                <a:avLst/>
              </a:prstGeom>
              <a:noFill/>
              <a:ln w="28575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205" name="Shape 205">
                <a:extLst>
                  <a:ext uri="{FF2B5EF4-FFF2-40B4-BE49-F238E27FC236}">
                    <a16:creationId xmlns:a16="http://schemas.microsoft.com/office/drawing/2014/main" id="{00000000-0008-0000-0100-0000CD000000}"/>
                  </a:ext>
                </a:extLst>
              </xdr:cNvPr>
              <xdr:cNvCxnSpPr/>
            </xdr:nvCxnSpPr>
            <xdr:spPr>
              <a:xfrm>
                <a:off x="12169241" y="18843625"/>
                <a:ext cx="0" cy="301151"/>
              </a:xfrm>
              <a:prstGeom prst="straightConnector1">
                <a:avLst/>
              </a:prstGeom>
              <a:noFill/>
              <a:ln w="28575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206" name="Shape 206">
                <a:extLst>
                  <a:ext uri="{FF2B5EF4-FFF2-40B4-BE49-F238E27FC236}">
                    <a16:creationId xmlns:a16="http://schemas.microsoft.com/office/drawing/2014/main" id="{00000000-0008-0000-0100-0000CE000000}"/>
                  </a:ext>
                </a:extLst>
              </xdr:cNvPr>
              <xdr:cNvCxnSpPr/>
            </xdr:nvCxnSpPr>
            <xdr:spPr>
              <a:xfrm>
                <a:off x="20272375" y="19173920"/>
                <a:ext cx="0" cy="320580"/>
              </a:xfrm>
              <a:prstGeom prst="straightConnector1">
                <a:avLst/>
              </a:prstGeom>
              <a:noFill/>
              <a:ln w="28575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17</xdr:col>
      <xdr:colOff>828675</xdr:colOff>
      <xdr:row>8</xdr:row>
      <xdr:rowOff>0</xdr:rowOff>
    </xdr:from>
    <xdr:ext cx="6400800" cy="666750"/>
    <xdr:grpSp>
      <xdr:nvGrpSpPr>
        <xdr:cNvPr id="24" name="Shape 2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pSpPr/>
      </xdr:nvGrpSpPr>
      <xdr:grpSpPr>
        <a:xfrm>
          <a:off x="18759170" y="4356100"/>
          <a:ext cx="6400800" cy="666750"/>
          <a:chOff x="2145600" y="3446625"/>
          <a:chExt cx="6400800" cy="666750"/>
        </a:xfrm>
      </xdr:grpSpPr>
      <xdr:grpSp>
        <xdr:nvGrpSpPr>
          <xdr:cNvPr id="207" name="Shape 207">
            <a:extLst>
              <a:ext uri="{FF2B5EF4-FFF2-40B4-BE49-F238E27FC236}">
                <a16:creationId xmlns:a16="http://schemas.microsoft.com/office/drawing/2014/main" id="{00000000-0008-0000-0100-0000CF000000}"/>
              </a:ext>
            </a:extLst>
          </xdr:cNvPr>
          <xdr:cNvGrpSpPr/>
        </xdr:nvGrpSpPr>
        <xdr:grpSpPr>
          <a:xfrm>
            <a:off x="2145600" y="3446625"/>
            <a:ext cx="6400800" cy="666750"/>
            <a:chOff x="2145600" y="3446625"/>
            <a:chExt cx="6400800" cy="666750"/>
          </a:xfrm>
        </xdr:grpSpPr>
        <xdr:sp macro="" textlink="">
          <xdr:nvSpPr>
            <xdr:cNvPr id="25" name="Shape 4">
              <a:extLst>
                <a:ext uri="{FF2B5EF4-FFF2-40B4-BE49-F238E27FC236}">
                  <a16:creationId xmlns:a16="http://schemas.microsoft.com/office/drawing/2014/main" id="{00000000-0008-0000-0100-000019000000}"/>
                </a:ext>
              </a:extLst>
            </xdr:cNvPr>
            <xdr:cNvSpPr/>
          </xdr:nvSpPr>
          <xdr:spPr>
            <a:xfrm>
              <a:off x="2145600" y="3446625"/>
              <a:ext cx="6400800" cy="6667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08" name="Shape 208">
              <a:extLst>
                <a:ext uri="{FF2B5EF4-FFF2-40B4-BE49-F238E27FC236}">
                  <a16:creationId xmlns:a16="http://schemas.microsoft.com/office/drawing/2014/main" id="{00000000-0008-0000-0100-0000D0000000}"/>
                </a:ext>
              </a:extLst>
            </xdr:cNvPr>
            <xdr:cNvGrpSpPr/>
          </xdr:nvGrpSpPr>
          <xdr:grpSpPr>
            <a:xfrm>
              <a:off x="2145600" y="3446625"/>
              <a:ext cx="6400800" cy="666750"/>
              <a:chOff x="1190625" y="4667250"/>
              <a:chExt cx="5445125" cy="654050"/>
            </a:xfrm>
          </xdr:grpSpPr>
          <xdr:sp macro="" textlink="">
            <xdr:nvSpPr>
              <xdr:cNvPr id="209" name="Shape 209">
                <a:extLst>
                  <a:ext uri="{FF2B5EF4-FFF2-40B4-BE49-F238E27FC236}">
                    <a16:creationId xmlns:a16="http://schemas.microsoft.com/office/drawing/2014/main" id="{00000000-0008-0000-0100-0000D1000000}"/>
                  </a:ext>
                </a:extLst>
              </xdr:cNvPr>
              <xdr:cNvSpPr/>
            </xdr:nvSpPr>
            <xdr:spPr>
              <a:xfrm>
                <a:off x="1190625" y="4667250"/>
                <a:ext cx="5445125" cy="6540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10" name="Shape 210">
                <a:extLst>
                  <a:ext uri="{FF2B5EF4-FFF2-40B4-BE49-F238E27FC236}">
                    <a16:creationId xmlns:a16="http://schemas.microsoft.com/office/drawing/2014/main" id="{00000000-0008-0000-0100-0000D2000000}"/>
                  </a:ext>
                </a:extLst>
              </xdr:cNvPr>
              <xdr:cNvCxnSpPr/>
            </xdr:nvCxnSpPr>
            <xdr:spPr>
              <a:xfrm>
                <a:off x="1190625" y="4970346"/>
                <a:ext cx="5445125" cy="15952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211" name="Shape 211">
                <a:extLst>
                  <a:ext uri="{FF2B5EF4-FFF2-40B4-BE49-F238E27FC236}">
                    <a16:creationId xmlns:a16="http://schemas.microsoft.com/office/drawing/2014/main" id="{00000000-0008-0000-0100-0000D3000000}"/>
                  </a:ext>
                </a:extLst>
              </xdr:cNvPr>
              <xdr:cNvCxnSpPr/>
            </xdr:nvCxnSpPr>
            <xdr:spPr>
              <a:xfrm>
                <a:off x="1190625" y="4970346"/>
                <a:ext cx="0" cy="335001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212" name="Shape 212">
                <a:extLst>
                  <a:ext uri="{FF2B5EF4-FFF2-40B4-BE49-F238E27FC236}">
                    <a16:creationId xmlns:a16="http://schemas.microsoft.com/office/drawing/2014/main" id="{00000000-0008-0000-0100-0000D4000000}"/>
                  </a:ext>
                </a:extLst>
              </xdr:cNvPr>
              <xdr:cNvCxnSpPr/>
            </xdr:nvCxnSpPr>
            <xdr:spPr>
              <a:xfrm>
                <a:off x="3937826" y="4667250"/>
                <a:ext cx="0" cy="590240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213" name="Shape 213">
                <a:extLst>
                  <a:ext uri="{FF2B5EF4-FFF2-40B4-BE49-F238E27FC236}">
                    <a16:creationId xmlns:a16="http://schemas.microsoft.com/office/drawing/2014/main" id="{00000000-0008-0000-0100-0000D5000000}"/>
                  </a:ext>
                </a:extLst>
              </xdr:cNvPr>
              <xdr:cNvCxnSpPr/>
            </xdr:nvCxnSpPr>
            <xdr:spPr>
              <a:xfrm>
                <a:off x="6623431" y="4986299"/>
                <a:ext cx="0" cy="335001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59</xdr:col>
      <xdr:colOff>1009650</xdr:colOff>
      <xdr:row>8</xdr:row>
      <xdr:rowOff>19050</xdr:rowOff>
    </xdr:from>
    <xdr:ext cx="3019425" cy="647700"/>
    <xdr:grpSp>
      <xdr:nvGrpSpPr>
        <xdr:cNvPr id="26" name="Shap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pSpPr/>
      </xdr:nvGrpSpPr>
      <xdr:grpSpPr>
        <a:xfrm>
          <a:off x="63705740" y="4371340"/>
          <a:ext cx="3019425" cy="647700"/>
          <a:chOff x="3836288" y="3456150"/>
          <a:chExt cx="3019425" cy="647700"/>
        </a:xfrm>
      </xdr:grpSpPr>
      <xdr:grpSp>
        <xdr:nvGrpSpPr>
          <xdr:cNvPr id="214" name="Shape 214">
            <a:extLst>
              <a:ext uri="{FF2B5EF4-FFF2-40B4-BE49-F238E27FC236}">
                <a16:creationId xmlns:a16="http://schemas.microsoft.com/office/drawing/2014/main" id="{00000000-0008-0000-0100-0000D6000000}"/>
              </a:ext>
            </a:extLst>
          </xdr:cNvPr>
          <xdr:cNvGrpSpPr/>
        </xdr:nvGrpSpPr>
        <xdr:grpSpPr>
          <a:xfrm>
            <a:off x="3836288" y="3456150"/>
            <a:ext cx="3019425" cy="647700"/>
            <a:chOff x="3836287" y="3456150"/>
            <a:chExt cx="3019425" cy="647700"/>
          </a:xfrm>
        </xdr:grpSpPr>
        <xdr:sp macro="" textlink="">
          <xdr:nvSpPr>
            <xdr:cNvPr id="27" name="Shape 4">
              <a:extLst>
                <a:ext uri="{FF2B5EF4-FFF2-40B4-BE49-F238E27FC236}">
                  <a16:creationId xmlns:a16="http://schemas.microsoft.com/office/drawing/2014/main" id="{00000000-0008-0000-0100-00001B000000}"/>
                </a:ext>
              </a:extLst>
            </xdr:cNvPr>
            <xdr:cNvSpPr/>
          </xdr:nvSpPr>
          <xdr:spPr>
            <a:xfrm>
              <a:off x="3836287" y="3456150"/>
              <a:ext cx="3019425" cy="6477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15" name="Shape 215">
              <a:extLst>
                <a:ext uri="{FF2B5EF4-FFF2-40B4-BE49-F238E27FC236}">
                  <a16:creationId xmlns:a16="http://schemas.microsoft.com/office/drawing/2014/main" id="{00000000-0008-0000-0100-0000D7000000}"/>
                </a:ext>
              </a:extLst>
            </xdr:cNvPr>
            <xdr:cNvGrpSpPr/>
          </xdr:nvGrpSpPr>
          <xdr:grpSpPr>
            <a:xfrm>
              <a:off x="3836287" y="3456150"/>
              <a:ext cx="3019425" cy="647700"/>
              <a:chOff x="34963100" y="4692650"/>
              <a:chExt cx="5105399" cy="609600"/>
            </a:xfrm>
          </xdr:grpSpPr>
          <xdr:sp macro="" textlink="">
            <xdr:nvSpPr>
              <xdr:cNvPr id="216" name="Shape 216">
                <a:extLst>
                  <a:ext uri="{FF2B5EF4-FFF2-40B4-BE49-F238E27FC236}">
                    <a16:creationId xmlns:a16="http://schemas.microsoft.com/office/drawing/2014/main" id="{00000000-0008-0000-0100-0000D8000000}"/>
                  </a:ext>
                </a:extLst>
              </xdr:cNvPr>
              <xdr:cNvSpPr/>
            </xdr:nvSpPr>
            <xdr:spPr>
              <a:xfrm>
                <a:off x="34963100" y="4692650"/>
                <a:ext cx="5105375" cy="6096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17" name="Shape 217">
                <a:extLst>
                  <a:ext uri="{FF2B5EF4-FFF2-40B4-BE49-F238E27FC236}">
                    <a16:creationId xmlns:a16="http://schemas.microsoft.com/office/drawing/2014/main" id="{00000000-0008-0000-0100-0000D9000000}"/>
                  </a:ext>
                </a:extLst>
              </xdr:cNvPr>
              <xdr:cNvCxnSpPr/>
            </xdr:nvCxnSpPr>
            <xdr:spPr>
              <a:xfrm>
                <a:off x="34963100" y="4957693"/>
                <a:ext cx="5105399" cy="26504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218" name="Shape 218">
                <a:extLst>
                  <a:ext uri="{FF2B5EF4-FFF2-40B4-BE49-F238E27FC236}">
                    <a16:creationId xmlns:a16="http://schemas.microsoft.com/office/drawing/2014/main" id="{00000000-0008-0000-0100-0000DA000000}"/>
                  </a:ext>
                </a:extLst>
              </xdr:cNvPr>
              <xdr:cNvCxnSpPr/>
            </xdr:nvCxnSpPr>
            <xdr:spPr>
              <a:xfrm>
                <a:off x="34963100" y="4957693"/>
                <a:ext cx="0" cy="335722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219" name="Shape 219">
                <a:extLst>
                  <a:ext uri="{FF2B5EF4-FFF2-40B4-BE49-F238E27FC236}">
                    <a16:creationId xmlns:a16="http://schemas.microsoft.com/office/drawing/2014/main" id="{00000000-0008-0000-0100-0000DB000000}"/>
                  </a:ext>
                </a:extLst>
              </xdr:cNvPr>
              <xdr:cNvCxnSpPr/>
            </xdr:nvCxnSpPr>
            <xdr:spPr>
              <a:xfrm>
                <a:off x="40052619" y="4966528"/>
                <a:ext cx="0" cy="335722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220" name="Shape 220">
                <a:extLst>
                  <a:ext uri="{FF2B5EF4-FFF2-40B4-BE49-F238E27FC236}">
                    <a16:creationId xmlns:a16="http://schemas.microsoft.com/office/drawing/2014/main" id="{00000000-0008-0000-0100-0000DC000000}"/>
                  </a:ext>
                </a:extLst>
              </xdr:cNvPr>
              <xdr:cNvCxnSpPr/>
            </xdr:nvCxnSpPr>
            <xdr:spPr>
              <a:xfrm>
                <a:off x="37456250" y="4692650"/>
                <a:ext cx="0" cy="256209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63</xdr:col>
      <xdr:colOff>523875</xdr:colOff>
      <xdr:row>10</xdr:row>
      <xdr:rowOff>0</xdr:rowOff>
    </xdr:from>
    <xdr:ext cx="2971800" cy="200025"/>
    <xdr:grpSp>
      <xdr:nvGrpSpPr>
        <xdr:cNvPr id="28" name="Shape 2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GrpSpPr/>
      </xdr:nvGrpSpPr>
      <xdr:grpSpPr>
        <a:xfrm>
          <a:off x="69279770" y="8915400"/>
          <a:ext cx="2971800" cy="200025"/>
          <a:chOff x="3860100" y="3679988"/>
          <a:chExt cx="2971800" cy="200025"/>
        </a:xfrm>
      </xdr:grpSpPr>
      <xdr:grpSp>
        <xdr:nvGrpSpPr>
          <xdr:cNvPr id="221" name="Shape 221">
            <a:extLst>
              <a:ext uri="{FF2B5EF4-FFF2-40B4-BE49-F238E27FC236}">
                <a16:creationId xmlns:a16="http://schemas.microsoft.com/office/drawing/2014/main" id="{00000000-0008-0000-0100-0000DD000000}"/>
              </a:ext>
            </a:extLst>
          </xdr:cNvPr>
          <xdr:cNvGrpSpPr/>
        </xdr:nvGrpSpPr>
        <xdr:grpSpPr>
          <a:xfrm>
            <a:off x="3860100" y="3679988"/>
            <a:ext cx="2971800" cy="200025"/>
            <a:chOff x="3860100" y="3679988"/>
            <a:chExt cx="2971800" cy="200025"/>
          </a:xfrm>
        </xdr:grpSpPr>
        <xdr:sp macro="" textlink="">
          <xdr:nvSpPr>
            <xdr:cNvPr id="29" name="Shape 4">
              <a:extLst>
                <a:ext uri="{FF2B5EF4-FFF2-40B4-BE49-F238E27FC236}">
                  <a16:creationId xmlns:a16="http://schemas.microsoft.com/office/drawing/2014/main" id="{00000000-0008-0000-0100-00001D000000}"/>
                </a:ext>
              </a:extLst>
            </xdr:cNvPr>
            <xdr:cNvSpPr/>
          </xdr:nvSpPr>
          <xdr:spPr>
            <a:xfrm>
              <a:off x="3860100" y="3679988"/>
              <a:ext cx="2971800" cy="2000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22" name="Shape 222">
              <a:extLst>
                <a:ext uri="{FF2B5EF4-FFF2-40B4-BE49-F238E27FC236}">
                  <a16:creationId xmlns:a16="http://schemas.microsoft.com/office/drawing/2014/main" id="{00000000-0008-0000-0100-0000DE000000}"/>
                </a:ext>
              </a:extLst>
            </xdr:cNvPr>
            <xdr:cNvGrpSpPr/>
          </xdr:nvGrpSpPr>
          <xdr:grpSpPr>
            <a:xfrm>
              <a:off x="3860100" y="3679988"/>
              <a:ext cx="2971800" cy="200025"/>
              <a:chOff x="34963100" y="4692650"/>
              <a:chExt cx="5105399" cy="609600"/>
            </a:xfrm>
          </xdr:grpSpPr>
          <xdr:sp macro="" textlink="">
            <xdr:nvSpPr>
              <xdr:cNvPr id="223" name="Shape 223">
                <a:extLst>
                  <a:ext uri="{FF2B5EF4-FFF2-40B4-BE49-F238E27FC236}">
                    <a16:creationId xmlns:a16="http://schemas.microsoft.com/office/drawing/2014/main" id="{00000000-0008-0000-0100-0000DF000000}"/>
                  </a:ext>
                </a:extLst>
              </xdr:cNvPr>
              <xdr:cNvSpPr/>
            </xdr:nvSpPr>
            <xdr:spPr>
              <a:xfrm>
                <a:off x="34963100" y="4692650"/>
                <a:ext cx="5105375" cy="6096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24" name="Shape 224">
                <a:extLst>
                  <a:ext uri="{FF2B5EF4-FFF2-40B4-BE49-F238E27FC236}">
                    <a16:creationId xmlns:a16="http://schemas.microsoft.com/office/drawing/2014/main" id="{00000000-0008-0000-0100-0000E0000000}"/>
                  </a:ext>
                </a:extLst>
              </xdr:cNvPr>
              <xdr:cNvCxnSpPr/>
            </xdr:nvCxnSpPr>
            <xdr:spPr>
              <a:xfrm>
                <a:off x="34963100" y="4957693"/>
                <a:ext cx="5105399" cy="26504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225" name="Shape 225">
                <a:extLst>
                  <a:ext uri="{FF2B5EF4-FFF2-40B4-BE49-F238E27FC236}">
                    <a16:creationId xmlns:a16="http://schemas.microsoft.com/office/drawing/2014/main" id="{00000000-0008-0000-0100-0000E1000000}"/>
                  </a:ext>
                </a:extLst>
              </xdr:cNvPr>
              <xdr:cNvCxnSpPr/>
            </xdr:nvCxnSpPr>
            <xdr:spPr>
              <a:xfrm>
                <a:off x="34963100" y="4957693"/>
                <a:ext cx="0" cy="335722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226" name="Shape 226">
                <a:extLst>
                  <a:ext uri="{FF2B5EF4-FFF2-40B4-BE49-F238E27FC236}">
                    <a16:creationId xmlns:a16="http://schemas.microsoft.com/office/drawing/2014/main" id="{00000000-0008-0000-0100-0000E2000000}"/>
                  </a:ext>
                </a:extLst>
              </xdr:cNvPr>
              <xdr:cNvCxnSpPr/>
            </xdr:nvCxnSpPr>
            <xdr:spPr>
              <a:xfrm>
                <a:off x="40052619" y="4966528"/>
                <a:ext cx="0" cy="335722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227" name="Shape 227">
                <a:extLst>
                  <a:ext uri="{FF2B5EF4-FFF2-40B4-BE49-F238E27FC236}">
                    <a16:creationId xmlns:a16="http://schemas.microsoft.com/office/drawing/2014/main" id="{00000000-0008-0000-0100-0000E3000000}"/>
                  </a:ext>
                </a:extLst>
              </xdr:cNvPr>
              <xdr:cNvCxnSpPr/>
            </xdr:nvCxnSpPr>
            <xdr:spPr>
              <a:xfrm>
                <a:off x="37456250" y="4692650"/>
                <a:ext cx="0" cy="256209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23</xdr:col>
      <xdr:colOff>695325</xdr:colOff>
      <xdr:row>10</xdr:row>
      <xdr:rowOff>0</xdr:rowOff>
    </xdr:from>
    <xdr:ext cx="2571750" cy="171450"/>
    <xdr:grpSp>
      <xdr:nvGrpSpPr>
        <xdr:cNvPr id="30" name="Shape 2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GrpSpPr/>
      </xdr:nvGrpSpPr>
      <xdr:grpSpPr>
        <a:xfrm>
          <a:off x="27087830" y="8915400"/>
          <a:ext cx="2571750" cy="171450"/>
          <a:chOff x="4060124" y="3694275"/>
          <a:chExt cx="2571750" cy="171450"/>
        </a:xfrm>
      </xdr:grpSpPr>
      <xdr:grpSp>
        <xdr:nvGrpSpPr>
          <xdr:cNvPr id="228" name="Shape 228">
            <a:extLst>
              <a:ext uri="{FF2B5EF4-FFF2-40B4-BE49-F238E27FC236}">
                <a16:creationId xmlns:a16="http://schemas.microsoft.com/office/drawing/2014/main" id="{00000000-0008-0000-0100-0000E4000000}"/>
              </a:ext>
            </a:extLst>
          </xdr:cNvPr>
          <xdr:cNvGrpSpPr/>
        </xdr:nvGrpSpPr>
        <xdr:grpSpPr>
          <a:xfrm>
            <a:off x="4060124" y="3694275"/>
            <a:ext cx="2571750" cy="171450"/>
            <a:chOff x="4060123" y="3694275"/>
            <a:chExt cx="2571750" cy="171450"/>
          </a:xfrm>
        </xdr:grpSpPr>
        <xdr:sp macro="" textlink="">
          <xdr:nvSpPr>
            <xdr:cNvPr id="31" name="Shape 4">
              <a:extLst>
                <a:ext uri="{FF2B5EF4-FFF2-40B4-BE49-F238E27FC236}">
                  <a16:creationId xmlns:a16="http://schemas.microsoft.com/office/drawing/2014/main" id="{00000000-0008-0000-0100-00001F000000}"/>
                </a:ext>
              </a:extLst>
            </xdr:cNvPr>
            <xdr:cNvSpPr/>
          </xdr:nvSpPr>
          <xdr:spPr>
            <a:xfrm>
              <a:off x="4060124" y="3694275"/>
              <a:ext cx="2571750" cy="1714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29" name="Shape 229">
              <a:extLst>
                <a:ext uri="{FF2B5EF4-FFF2-40B4-BE49-F238E27FC236}">
                  <a16:creationId xmlns:a16="http://schemas.microsoft.com/office/drawing/2014/main" id="{00000000-0008-0000-0100-0000E5000000}"/>
                </a:ext>
              </a:extLst>
            </xdr:cNvPr>
            <xdr:cNvGrpSpPr/>
          </xdr:nvGrpSpPr>
          <xdr:grpSpPr>
            <a:xfrm>
              <a:off x="4060123" y="3694275"/>
              <a:ext cx="2571750" cy="171450"/>
              <a:chOff x="12280900" y="5022850"/>
              <a:chExt cx="2197100" cy="641350"/>
            </a:xfrm>
          </xdr:grpSpPr>
          <xdr:sp macro="" textlink="">
            <xdr:nvSpPr>
              <xdr:cNvPr id="230" name="Shape 230">
                <a:extLst>
                  <a:ext uri="{FF2B5EF4-FFF2-40B4-BE49-F238E27FC236}">
                    <a16:creationId xmlns:a16="http://schemas.microsoft.com/office/drawing/2014/main" id="{00000000-0008-0000-0100-0000E6000000}"/>
                  </a:ext>
                </a:extLst>
              </xdr:cNvPr>
              <xdr:cNvSpPr/>
            </xdr:nvSpPr>
            <xdr:spPr>
              <a:xfrm>
                <a:off x="12280900" y="5022850"/>
                <a:ext cx="2197100" cy="6413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31" name="Shape 231">
                <a:extLst>
                  <a:ext uri="{FF2B5EF4-FFF2-40B4-BE49-F238E27FC236}">
                    <a16:creationId xmlns:a16="http://schemas.microsoft.com/office/drawing/2014/main" id="{00000000-0008-0000-0100-0000E7000000}"/>
                  </a:ext>
                </a:extLst>
              </xdr:cNvPr>
              <xdr:cNvCxnSpPr/>
            </xdr:nvCxnSpPr>
            <xdr:spPr>
              <a:xfrm>
                <a:off x="12280900" y="5301698"/>
                <a:ext cx="2197100" cy="18590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232" name="Shape 232">
                <a:extLst>
                  <a:ext uri="{FF2B5EF4-FFF2-40B4-BE49-F238E27FC236}">
                    <a16:creationId xmlns:a16="http://schemas.microsoft.com/office/drawing/2014/main" id="{00000000-0008-0000-0100-0000E8000000}"/>
                  </a:ext>
                </a:extLst>
              </xdr:cNvPr>
              <xdr:cNvCxnSpPr/>
            </xdr:nvCxnSpPr>
            <xdr:spPr>
              <a:xfrm>
                <a:off x="12280900" y="5301698"/>
                <a:ext cx="0" cy="334617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233" name="Shape 233">
                <a:extLst>
                  <a:ext uri="{FF2B5EF4-FFF2-40B4-BE49-F238E27FC236}">
                    <a16:creationId xmlns:a16="http://schemas.microsoft.com/office/drawing/2014/main" id="{00000000-0008-0000-0100-0000E9000000}"/>
                  </a:ext>
                </a:extLst>
              </xdr:cNvPr>
              <xdr:cNvCxnSpPr/>
            </xdr:nvCxnSpPr>
            <xdr:spPr>
              <a:xfrm>
                <a:off x="14469384" y="5329583"/>
                <a:ext cx="0" cy="334617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234" name="Shape 234">
                <a:extLst>
                  <a:ext uri="{FF2B5EF4-FFF2-40B4-BE49-F238E27FC236}">
                    <a16:creationId xmlns:a16="http://schemas.microsoft.com/office/drawing/2014/main" id="{00000000-0008-0000-0100-0000EA000000}"/>
                  </a:ext>
                </a:extLst>
              </xdr:cNvPr>
              <xdr:cNvCxnSpPr/>
            </xdr:nvCxnSpPr>
            <xdr:spPr>
              <a:xfrm>
                <a:off x="13392373" y="5022850"/>
                <a:ext cx="0" cy="334617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27</xdr:col>
      <xdr:colOff>742950</xdr:colOff>
      <xdr:row>10</xdr:row>
      <xdr:rowOff>0</xdr:rowOff>
    </xdr:from>
    <xdr:ext cx="6905625" cy="180975"/>
    <xdr:grpSp>
      <xdr:nvGrpSpPr>
        <xdr:cNvPr id="32" name="Shape 2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GrpSpPr/>
      </xdr:nvGrpSpPr>
      <xdr:grpSpPr>
        <a:xfrm>
          <a:off x="31816040" y="8915400"/>
          <a:ext cx="6905625" cy="180975"/>
          <a:chOff x="1893188" y="3689513"/>
          <a:chExt cx="6905626" cy="180975"/>
        </a:xfrm>
      </xdr:grpSpPr>
      <xdr:grpSp>
        <xdr:nvGrpSpPr>
          <xdr:cNvPr id="235" name="Shape 235">
            <a:extLst>
              <a:ext uri="{FF2B5EF4-FFF2-40B4-BE49-F238E27FC236}">
                <a16:creationId xmlns:a16="http://schemas.microsoft.com/office/drawing/2014/main" id="{00000000-0008-0000-0100-0000EB000000}"/>
              </a:ext>
            </a:extLst>
          </xdr:cNvPr>
          <xdr:cNvGrpSpPr/>
        </xdr:nvGrpSpPr>
        <xdr:grpSpPr>
          <a:xfrm>
            <a:off x="1893188" y="3689513"/>
            <a:ext cx="6905626" cy="180975"/>
            <a:chOff x="1893189" y="3689513"/>
            <a:chExt cx="6905626" cy="180975"/>
          </a:xfrm>
        </xdr:grpSpPr>
        <xdr:sp macro="" textlink="">
          <xdr:nvSpPr>
            <xdr:cNvPr id="33" name="Shape 4">
              <a:extLst>
                <a:ext uri="{FF2B5EF4-FFF2-40B4-BE49-F238E27FC236}">
                  <a16:creationId xmlns:a16="http://schemas.microsoft.com/office/drawing/2014/main" id="{00000000-0008-0000-0100-000021000000}"/>
                </a:ext>
              </a:extLst>
            </xdr:cNvPr>
            <xdr:cNvSpPr/>
          </xdr:nvSpPr>
          <xdr:spPr>
            <a:xfrm>
              <a:off x="1893189" y="3689513"/>
              <a:ext cx="6905625" cy="1809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36" name="Shape 236">
              <a:extLst>
                <a:ext uri="{FF2B5EF4-FFF2-40B4-BE49-F238E27FC236}">
                  <a16:creationId xmlns:a16="http://schemas.microsoft.com/office/drawing/2014/main" id="{00000000-0008-0000-0100-0000EC000000}"/>
                </a:ext>
              </a:extLst>
            </xdr:cNvPr>
            <xdr:cNvGrpSpPr/>
          </xdr:nvGrpSpPr>
          <xdr:grpSpPr>
            <a:xfrm>
              <a:off x="1893189" y="3689513"/>
              <a:ext cx="6905625" cy="180975"/>
              <a:chOff x="34963100" y="4692650"/>
              <a:chExt cx="5105399" cy="609600"/>
            </a:xfrm>
          </xdr:grpSpPr>
          <xdr:sp macro="" textlink="">
            <xdr:nvSpPr>
              <xdr:cNvPr id="237" name="Shape 237">
                <a:extLst>
                  <a:ext uri="{FF2B5EF4-FFF2-40B4-BE49-F238E27FC236}">
                    <a16:creationId xmlns:a16="http://schemas.microsoft.com/office/drawing/2014/main" id="{00000000-0008-0000-0100-0000ED000000}"/>
                  </a:ext>
                </a:extLst>
              </xdr:cNvPr>
              <xdr:cNvSpPr/>
            </xdr:nvSpPr>
            <xdr:spPr>
              <a:xfrm>
                <a:off x="34963100" y="4692650"/>
                <a:ext cx="5105375" cy="6096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38" name="Shape 238">
                <a:extLst>
                  <a:ext uri="{FF2B5EF4-FFF2-40B4-BE49-F238E27FC236}">
                    <a16:creationId xmlns:a16="http://schemas.microsoft.com/office/drawing/2014/main" id="{00000000-0008-0000-0100-0000EE000000}"/>
                  </a:ext>
                </a:extLst>
              </xdr:cNvPr>
              <xdr:cNvCxnSpPr/>
            </xdr:nvCxnSpPr>
            <xdr:spPr>
              <a:xfrm>
                <a:off x="34963100" y="4960505"/>
                <a:ext cx="5105399" cy="27709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239" name="Shape 239">
                <a:extLst>
                  <a:ext uri="{FF2B5EF4-FFF2-40B4-BE49-F238E27FC236}">
                    <a16:creationId xmlns:a16="http://schemas.microsoft.com/office/drawing/2014/main" id="{00000000-0008-0000-0100-0000EF000000}"/>
                  </a:ext>
                </a:extLst>
              </xdr:cNvPr>
              <xdr:cNvCxnSpPr/>
            </xdr:nvCxnSpPr>
            <xdr:spPr>
              <a:xfrm>
                <a:off x="34963100" y="4960505"/>
                <a:ext cx="0" cy="332509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240" name="Shape 240">
                <a:extLst>
                  <a:ext uri="{FF2B5EF4-FFF2-40B4-BE49-F238E27FC236}">
                    <a16:creationId xmlns:a16="http://schemas.microsoft.com/office/drawing/2014/main" id="{00000000-0008-0000-0100-0000F0000000}"/>
                  </a:ext>
                </a:extLst>
              </xdr:cNvPr>
              <xdr:cNvCxnSpPr/>
            </xdr:nvCxnSpPr>
            <xdr:spPr>
              <a:xfrm>
                <a:off x="36667544" y="4997450"/>
                <a:ext cx="7928" cy="267855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241" name="Shape 241">
                <a:extLst>
                  <a:ext uri="{FF2B5EF4-FFF2-40B4-BE49-F238E27FC236}">
                    <a16:creationId xmlns:a16="http://schemas.microsoft.com/office/drawing/2014/main" id="{00000000-0008-0000-0100-0000F1000000}"/>
                  </a:ext>
                </a:extLst>
              </xdr:cNvPr>
              <xdr:cNvCxnSpPr/>
            </xdr:nvCxnSpPr>
            <xdr:spPr>
              <a:xfrm>
                <a:off x="38356131" y="4932795"/>
                <a:ext cx="0" cy="332509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242" name="Shape 242">
                <a:extLst>
                  <a:ext uri="{FF2B5EF4-FFF2-40B4-BE49-F238E27FC236}">
                    <a16:creationId xmlns:a16="http://schemas.microsoft.com/office/drawing/2014/main" id="{00000000-0008-0000-0100-0000F2000000}"/>
                  </a:ext>
                </a:extLst>
              </xdr:cNvPr>
              <xdr:cNvCxnSpPr/>
            </xdr:nvCxnSpPr>
            <xdr:spPr>
              <a:xfrm>
                <a:off x="40052644" y="4969741"/>
                <a:ext cx="0" cy="332509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243" name="Shape 243">
                <a:extLst>
                  <a:ext uri="{FF2B5EF4-FFF2-40B4-BE49-F238E27FC236}">
                    <a16:creationId xmlns:a16="http://schemas.microsoft.com/office/drawing/2014/main" id="{00000000-0008-0000-0100-0000F3000000}"/>
                  </a:ext>
                </a:extLst>
              </xdr:cNvPr>
              <xdr:cNvCxnSpPr/>
            </xdr:nvCxnSpPr>
            <xdr:spPr>
              <a:xfrm>
                <a:off x="37460306" y="4692650"/>
                <a:ext cx="0" cy="258618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43</xdr:col>
      <xdr:colOff>285750</xdr:colOff>
      <xdr:row>10</xdr:row>
      <xdr:rowOff>114300</xdr:rowOff>
    </xdr:from>
    <xdr:ext cx="4733925" cy="57150"/>
    <xdr:grpSp>
      <xdr:nvGrpSpPr>
        <xdr:cNvPr id="34" name="Shape 2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GrpSpPr/>
      </xdr:nvGrpSpPr>
      <xdr:grpSpPr>
        <a:xfrm>
          <a:off x="47348140" y="9029700"/>
          <a:ext cx="4733925" cy="57150"/>
          <a:chOff x="2979037" y="3751425"/>
          <a:chExt cx="4733926" cy="57150"/>
        </a:xfrm>
      </xdr:grpSpPr>
      <xdr:grpSp>
        <xdr:nvGrpSpPr>
          <xdr:cNvPr id="244" name="Shape 244">
            <a:extLst>
              <a:ext uri="{FF2B5EF4-FFF2-40B4-BE49-F238E27FC236}">
                <a16:creationId xmlns:a16="http://schemas.microsoft.com/office/drawing/2014/main" id="{00000000-0008-0000-0100-0000F4000000}"/>
              </a:ext>
            </a:extLst>
          </xdr:cNvPr>
          <xdr:cNvGrpSpPr/>
        </xdr:nvGrpSpPr>
        <xdr:grpSpPr>
          <a:xfrm>
            <a:off x="2979037" y="3751425"/>
            <a:ext cx="4733926" cy="57150"/>
            <a:chOff x="2979036" y="3751425"/>
            <a:chExt cx="4733926" cy="57150"/>
          </a:xfrm>
        </xdr:grpSpPr>
        <xdr:sp macro="" textlink="">
          <xdr:nvSpPr>
            <xdr:cNvPr id="35" name="Shape 4">
              <a:extLst>
                <a:ext uri="{FF2B5EF4-FFF2-40B4-BE49-F238E27FC236}">
                  <a16:creationId xmlns:a16="http://schemas.microsoft.com/office/drawing/2014/main" id="{00000000-0008-0000-0100-000023000000}"/>
                </a:ext>
              </a:extLst>
            </xdr:cNvPr>
            <xdr:cNvSpPr/>
          </xdr:nvSpPr>
          <xdr:spPr>
            <a:xfrm>
              <a:off x="2979037" y="3751425"/>
              <a:ext cx="4733925" cy="571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45" name="Shape 245">
              <a:extLst>
                <a:ext uri="{FF2B5EF4-FFF2-40B4-BE49-F238E27FC236}">
                  <a16:creationId xmlns:a16="http://schemas.microsoft.com/office/drawing/2014/main" id="{00000000-0008-0000-0100-0000F5000000}"/>
                </a:ext>
              </a:extLst>
            </xdr:cNvPr>
            <xdr:cNvGrpSpPr/>
          </xdr:nvGrpSpPr>
          <xdr:grpSpPr>
            <a:xfrm>
              <a:off x="2979036" y="3751425"/>
              <a:ext cx="4733925" cy="57150"/>
              <a:chOff x="35966400" y="4591050"/>
              <a:chExt cx="7715250" cy="625475"/>
            </a:xfrm>
          </xdr:grpSpPr>
          <xdr:sp macro="" textlink="">
            <xdr:nvSpPr>
              <xdr:cNvPr id="246" name="Shape 246">
                <a:extLst>
                  <a:ext uri="{FF2B5EF4-FFF2-40B4-BE49-F238E27FC236}">
                    <a16:creationId xmlns:a16="http://schemas.microsoft.com/office/drawing/2014/main" id="{00000000-0008-0000-0100-0000F6000000}"/>
                  </a:ext>
                </a:extLst>
              </xdr:cNvPr>
              <xdr:cNvSpPr/>
            </xdr:nvSpPr>
            <xdr:spPr>
              <a:xfrm>
                <a:off x="35966400" y="4591050"/>
                <a:ext cx="7715250" cy="6254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47" name="Shape 247">
                <a:extLst>
                  <a:ext uri="{FF2B5EF4-FFF2-40B4-BE49-F238E27FC236}">
                    <a16:creationId xmlns:a16="http://schemas.microsoft.com/office/drawing/2014/main" id="{00000000-0008-0000-0100-0000F7000000}"/>
                  </a:ext>
                </a:extLst>
              </xdr:cNvPr>
              <xdr:cNvCxnSpPr/>
            </xdr:nvCxnSpPr>
            <xdr:spPr>
              <a:xfrm>
                <a:off x="35966400" y="4860485"/>
                <a:ext cx="7715250" cy="28868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248" name="Shape 248">
                <a:extLst>
                  <a:ext uri="{FF2B5EF4-FFF2-40B4-BE49-F238E27FC236}">
                    <a16:creationId xmlns:a16="http://schemas.microsoft.com/office/drawing/2014/main" id="{00000000-0008-0000-0100-0000F8000000}"/>
                  </a:ext>
                </a:extLst>
              </xdr:cNvPr>
              <xdr:cNvCxnSpPr/>
            </xdr:nvCxnSpPr>
            <xdr:spPr>
              <a:xfrm>
                <a:off x="35966400" y="4860485"/>
                <a:ext cx="0" cy="346417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249" name="Shape 249">
                <a:extLst>
                  <a:ext uri="{FF2B5EF4-FFF2-40B4-BE49-F238E27FC236}">
                    <a16:creationId xmlns:a16="http://schemas.microsoft.com/office/drawing/2014/main" id="{00000000-0008-0000-0100-0000F9000000}"/>
                  </a:ext>
                </a:extLst>
              </xdr:cNvPr>
              <xdr:cNvCxnSpPr/>
            </xdr:nvCxnSpPr>
            <xdr:spPr>
              <a:xfrm>
                <a:off x="43658991" y="4870108"/>
                <a:ext cx="0" cy="346417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250" name="Shape 250">
                <a:extLst>
                  <a:ext uri="{FF2B5EF4-FFF2-40B4-BE49-F238E27FC236}">
                    <a16:creationId xmlns:a16="http://schemas.microsoft.com/office/drawing/2014/main" id="{00000000-0008-0000-0100-0000FA000000}"/>
                  </a:ext>
                </a:extLst>
              </xdr:cNvPr>
              <xdr:cNvCxnSpPr/>
            </xdr:nvCxnSpPr>
            <xdr:spPr>
              <a:xfrm>
                <a:off x="39739056" y="4591050"/>
                <a:ext cx="0" cy="269435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251" name="Shape 251">
                <a:extLst>
                  <a:ext uri="{FF2B5EF4-FFF2-40B4-BE49-F238E27FC236}">
                    <a16:creationId xmlns:a16="http://schemas.microsoft.com/office/drawing/2014/main" id="{00000000-0008-0000-0100-0000FB000000}"/>
                  </a:ext>
                </a:extLst>
              </xdr:cNvPr>
              <xdr:cNvCxnSpPr/>
            </xdr:nvCxnSpPr>
            <xdr:spPr>
              <a:xfrm>
                <a:off x="39852347" y="4870108"/>
                <a:ext cx="0" cy="346417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17</xdr:col>
      <xdr:colOff>828675</xdr:colOff>
      <xdr:row>10</xdr:row>
      <xdr:rowOff>0</xdr:rowOff>
    </xdr:from>
    <xdr:ext cx="6400800" cy="219075"/>
    <xdr:grpSp>
      <xdr:nvGrpSpPr>
        <xdr:cNvPr id="36" name="Shape 2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GrpSpPr/>
      </xdr:nvGrpSpPr>
      <xdr:grpSpPr>
        <a:xfrm>
          <a:off x="18759170" y="8915400"/>
          <a:ext cx="6400800" cy="219075"/>
          <a:chOff x="2145600" y="3670463"/>
          <a:chExt cx="6400800" cy="219075"/>
        </a:xfrm>
      </xdr:grpSpPr>
      <xdr:grpSp>
        <xdr:nvGrpSpPr>
          <xdr:cNvPr id="252" name="Shape 252">
            <a:extLst>
              <a:ext uri="{FF2B5EF4-FFF2-40B4-BE49-F238E27FC236}">
                <a16:creationId xmlns:a16="http://schemas.microsoft.com/office/drawing/2014/main" id="{00000000-0008-0000-0100-0000FC000000}"/>
              </a:ext>
            </a:extLst>
          </xdr:cNvPr>
          <xdr:cNvGrpSpPr/>
        </xdr:nvGrpSpPr>
        <xdr:grpSpPr>
          <a:xfrm>
            <a:off x="2145600" y="3670463"/>
            <a:ext cx="6400800" cy="219075"/>
            <a:chOff x="2145600" y="3670463"/>
            <a:chExt cx="6400800" cy="219075"/>
          </a:xfrm>
        </xdr:grpSpPr>
        <xdr:sp macro="" textlink="">
          <xdr:nvSpPr>
            <xdr:cNvPr id="37" name="Shape 4">
              <a:extLst>
                <a:ext uri="{FF2B5EF4-FFF2-40B4-BE49-F238E27FC236}">
                  <a16:creationId xmlns:a16="http://schemas.microsoft.com/office/drawing/2014/main" id="{00000000-0008-0000-0100-000025000000}"/>
                </a:ext>
              </a:extLst>
            </xdr:cNvPr>
            <xdr:cNvSpPr/>
          </xdr:nvSpPr>
          <xdr:spPr>
            <a:xfrm>
              <a:off x="2145600" y="3670463"/>
              <a:ext cx="6400800" cy="2190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53" name="Shape 253">
              <a:extLst>
                <a:ext uri="{FF2B5EF4-FFF2-40B4-BE49-F238E27FC236}">
                  <a16:creationId xmlns:a16="http://schemas.microsoft.com/office/drawing/2014/main" id="{00000000-0008-0000-0100-0000FD000000}"/>
                </a:ext>
              </a:extLst>
            </xdr:cNvPr>
            <xdr:cNvGrpSpPr/>
          </xdr:nvGrpSpPr>
          <xdr:grpSpPr>
            <a:xfrm>
              <a:off x="2145600" y="3670463"/>
              <a:ext cx="6400800" cy="219075"/>
              <a:chOff x="1190625" y="4667250"/>
              <a:chExt cx="5445125" cy="654050"/>
            </a:xfrm>
          </xdr:grpSpPr>
          <xdr:sp macro="" textlink="">
            <xdr:nvSpPr>
              <xdr:cNvPr id="254" name="Shape 254">
                <a:extLst>
                  <a:ext uri="{FF2B5EF4-FFF2-40B4-BE49-F238E27FC236}">
                    <a16:creationId xmlns:a16="http://schemas.microsoft.com/office/drawing/2014/main" id="{00000000-0008-0000-0100-0000FE000000}"/>
                  </a:ext>
                </a:extLst>
              </xdr:cNvPr>
              <xdr:cNvSpPr/>
            </xdr:nvSpPr>
            <xdr:spPr>
              <a:xfrm>
                <a:off x="1190625" y="4667250"/>
                <a:ext cx="5445125" cy="6540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55" name="Shape 255">
                <a:extLst>
                  <a:ext uri="{FF2B5EF4-FFF2-40B4-BE49-F238E27FC236}">
                    <a16:creationId xmlns:a16="http://schemas.microsoft.com/office/drawing/2014/main" id="{00000000-0008-0000-0100-0000FF000000}"/>
                  </a:ext>
                </a:extLst>
              </xdr:cNvPr>
              <xdr:cNvCxnSpPr/>
            </xdr:nvCxnSpPr>
            <xdr:spPr>
              <a:xfrm>
                <a:off x="1190625" y="4970346"/>
                <a:ext cx="5445125" cy="15952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256" name="Shape 256">
                <a:extLst>
                  <a:ext uri="{FF2B5EF4-FFF2-40B4-BE49-F238E27FC236}">
                    <a16:creationId xmlns:a16="http://schemas.microsoft.com/office/drawing/2014/main" id="{00000000-0008-0000-0100-000000010000}"/>
                  </a:ext>
                </a:extLst>
              </xdr:cNvPr>
              <xdr:cNvCxnSpPr/>
            </xdr:nvCxnSpPr>
            <xdr:spPr>
              <a:xfrm>
                <a:off x="1190625" y="4970346"/>
                <a:ext cx="0" cy="335001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257" name="Shape 257">
                <a:extLst>
                  <a:ext uri="{FF2B5EF4-FFF2-40B4-BE49-F238E27FC236}">
                    <a16:creationId xmlns:a16="http://schemas.microsoft.com/office/drawing/2014/main" id="{00000000-0008-0000-0100-000001010000}"/>
                  </a:ext>
                </a:extLst>
              </xdr:cNvPr>
              <xdr:cNvCxnSpPr/>
            </xdr:nvCxnSpPr>
            <xdr:spPr>
              <a:xfrm>
                <a:off x="3937826" y="4667250"/>
                <a:ext cx="0" cy="590240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258" name="Shape 258">
                <a:extLst>
                  <a:ext uri="{FF2B5EF4-FFF2-40B4-BE49-F238E27FC236}">
                    <a16:creationId xmlns:a16="http://schemas.microsoft.com/office/drawing/2014/main" id="{00000000-0008-0000-0100-000002010000}"/>
                  </a:ext>
                </a:extLst>
              </xdr:cNvPr>
              <xdr:cNvCxnSpPr/>
            </xdr:nvCxnSpPr>
            <xdr:spPr>
              <a:xfrm>
                <a:off x="6623431" y="4986299"/>
                <a:ext cx="0" cy="335001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59</xdr:col>
      <xdr:colOff>1009650</xdr:colOff>
      <xdr:row>10</xdr:row>
      <xdr:rowOff>19050</xdr:rowOff>
    </xdr:from>
    <xdr:ext cx="3019425" cy="200025"/>
    <xdr:grpSp>
      <xdr:nvGrpSpPr>
        <xdr:cNvPr id="38" name="Shape 2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GrpSpPr/>
      </xdr:nvGrpSpPr>
      <xdr:grpSpPr>
        <a:xfrm>
          <a:off x="63705740" y="8930640"/>
          <a:ext cx="3019425" cy="200025"/>
          <a:chOff x="3836288" y="3679988"/>
          <a:chExt cx="3019425" cy="200025"/>
        </a:xfrm>
      </xdr:grpSpPr>
      <xdr:grpSp>
        <xdr:nvGrpSpPr>
          <xdr:cNvPr id="259" name="Shape 259">
            <a:extLst>
              <a:ext uri="{FF2B5EF4-FFF2-40B4-BE49-F238E27FC236}">
                <a16:creationId xmlns:a16="http://schemas.microsoft.com/office/drawing/2014/main" id="{00000000-0008-0000-0100-000003010000}"/>
              </a:ext>
            </a:extLst>
          </xdr:cNvPr>
          <xdr:cNvGrpSpPr/>
        </xdr:nvGrpSpPr>
        <xdr:grpSpPr>
          <a:xfrm>
            <a:off x="3836288" y="3679988"/>
            <a:ext cx="3019425" cy="200025"/>
            <a:chOff x="3836287" y="3679988"/>
            <a:chExt cx="3019425" cy="200025"/>
          </a:xfrm>
        </xdr:grpSpPr>
        <xdr:sp macro="" textlink="">
          <xdr:nvSpPr>
            <xdr:cNvPr id="39" name="Shape 4">
              <a:extLst>
                <a:ext uri="{FF2B5EF4-FFF2-40B4-BE49-F238E27FC236}">
                  <a16:creationId xmlns:a16="http://schemas.microsoft.com/office/drawing/2014/main" id="{00000000-0008-0000-0100-000027000000}"/>
                </a:ext>
              </a:extLst>
            </xdr:cNvPr>
            <xdr:cNvSpPr/>
          </xdr:nvSpPr>
          <xdr:spPr>
            <a:xfrm>
              <a:off x="3836287" y="3679988"/>
              <a:ext cx="3019425" cy="2000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60" name="Shape 260">
              <a:extLst>
                <a:ext uri="{FF2B5EF4-FFF2-40B4-BE49-F238E27FC236}">
                  <a16:creationId xmlns:a16="http://schemas.microsoft.com/office/drawing/2014/main" id="{00000000-0008-0000-0100-000004010000}"/>
                </a:ext>
              </a:extLst>
            </xdr:cNvPr>
            <xdr:cNvGrpSpPr/>
          </xdr:nvGrpSpPr>
          <xdr:grpSpPr>
            <a:xfrm>
              <a:off x="3836287" y="3679988"/>
              <a:ext cx="3019425" cy="200025"/>
              <a:chOff x="34963100" y="4692650"/>
              <a:chExt cx="5105399" cy="609600"/>
            </a:xfrm>
          </xdr:grpSpPr>
          <xdr:sp macro="" textlink="">
            <xdr:nvSpPr>
              <xdr:cNvPr id="261" name="Shape 261">
                <a:extLst>
                  <a:ext uri="{FF2B5EF4-FFF2-40B4-BE49-F238E27FC236}">
                    <a16:creationId xmlns:a16="http://schemas.microsoft.com/office/drawing/2014/main" id="{00000000-0008-0000-0100-000005010000}"/>
                  </a:ext>
                </a:extLst>
              </xdr:cNvPr>
              <xdr:cNvSpPr/>
            </xdr:nvSpPr>
            <xdr:spPr>
              <a:xfrm>
                <a:off x="34963100" y="4692650"/>
                <a:ext cx="5105375" cy="6096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62" name="Shape 262">
                <a:extLst>
                  <a:ext uri="{FF2B5EF4-FFF2-40B4-BE49-F238E27FC236}">
                    <a16:creationId xmlns:a16="http://schemas.microsoft.com/office/drawing/2014/main" id="{00000000-0008-0000-0100-000006010000}"/>
                  </a:ext>
                </a:extLst>
              </xdr:cNvPr>
              <xdr:cNvCxnSpPr/>
            </xdr:nvCxnSpPr>
            <xdr:spPr>
              <a:xfrm>
                <a:off x="34963100" y="4957693"/>
                <a:ext cx="5105399" cy="26504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263" name="Shape 263">
                <a:extLst>
                  <a:ext uri="{FF2B5EF4-FFF2-40B4-BE49-F238E27FC236}">
                    <a16:creationId xmlns:a16="http://schemas.microsoft.com/office/drawing/2014/main" id="{00000000-0008-0000-0100-000007010000}"/>
                  </a:ext>
                </a:extLst>
              </xdr:cNvPr>
              <xdr:cNvCxnSpPr/>
            </xdr:nvCxnSpPr>
            <xdr:spPr>
              <a:xfrm>
                <a:off x="34963100" y="4957693"/>
                <a:ext cx="0" cy="335722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264" name="Shape 264">
                <a:extLst>
                  <a:ext uri="{FF2B5EF4-FFF2-40B4-BE49-F238E27FC236}">
                    <a16:creationId xmlns:a16="http://schemas.microsoft.com/office/drawing/2014/main" id="{00000000-0008-0000-0100-000008010000}"/>
                  </a:ext>
                </a:extLst>
              </xdr:cNvPr>
              <xdr:cNvCxnSpPr/>
            </xdr:nvCxnSpPr>
            <xdr:spPr>
              <a:xfrm>
                <a:off x="40052619" y="4966528"/>
                <a:ext cx="0" cy="335722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265" name="Shape 265">
                <a:extLst>
                  <a:ext uri="{FF2B5EF4-FFF2-40B4-BE49-F238E27FC236}">
                    <a16:creationId xmlns:a16="http://schemas.microsoft.com/office/drawing/2014/main" id="{00000000-0008-0000-0100-000009010000}"/>
                  </a:ext>
                </a:extLst>
              </xdr:cNvPr>
              <xdr:cNvCxnSpPr/>
            </xdr:nvCxnSpPr>
            <xdr:spPr>
              <a:xfrm>
                <a:off x="37456250" y="4692650"/>
                <a:ext cx="0" cy="256209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1</xdr:col>
      <xdr:colOff>857250</xdr:colOff>
      <xdr:row>9</xdr:row>
      <xdr:rowOff>3867150</xdr:rowOff>
    </xdr:from>
    <xdr:ext cx="6067425" cy="257175"/>
    <xdr:grpSp>
      <xdr:nvGrpSpPr>
        <xdr:cNvPr id="40" name="Shape 2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GrpSpPr/>
      </xdr:nvGrpSpPr>
      <xdr:grpSpPr>
        <a:xfrm>
          <a:off x="1094740" y="8829040"/>
          <a:ext cx="6067425" cy="257175"/>
          <a:chOff x="2312288" y="3651413"/>
          <a:chExt cx="6067425" cy="257175"/>
        </a:xfrm>
      </xdr:grpSpPr>
      <xdr:grpSp>
        <xdr:nvGrpSpPr>
          <xdr:cNvPr id="266" name="Shape 266">
            <a:extLst>
              <a:ext uri="{FF2B5EF4-FFF2-40B4-BE49-F238E27FC236}">
                <a16:creationId xmlns:a16="http://schemas.microsoft.com/office/drawing/2014/main" id="{00000000-0008-0000-0100-00000A010000}"/>
              </a:ext>
            </a:extLst>
          </xdr:cNvPr>
          <xdr:cNvGrpSpPr/>
        </xdr:nvGrpSpPr>
        <xdr:grpSpPr>
          <a:xfrm>
            <a:off x="2312288" y="3651413"/>
            <a:ext cx="6067425" cy="257175"/>
            <a:chOff x="2312288" y="3651413"/>
            <a:chExt cx="6067425" cy="257175"/>
          </a:xfrm>
        </xdr:grpSpPr>
        <xdr:sp macro="" textlink="">
          <xdr:nvSpPr>
            <xdr:cNvPr id="41" name="Shape 4">
              <a:extLst>
                <a:ext uri="{FF2B5EF4-FFF2-40B4-BE49-F238E27FC236}">
                  <a16:creationId xmlns:a16="http://schemas.microsoft.com/office/drawing/2014/main" id="{00000000-0008-0000-0100-000029000000}"/>
                </a:ext>
              </a:extLst>
            </xdr:cNvPr>
            <xdr:cNvSpPr/>
          </xdr:nvSpPr>
          <xdr:spPr>
            <a:xfrm>
              <a:off x="2312288" y="3651413"/>
              <a:ext cx="6067425" cy="2571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67" name="Shape 267">
              <a:extLst>
                <a:ext uri="{FF2B5EF4-FFF2-40B4-BE49-F238E27FC236}">
                  <a16:creationId xmlns:a16="http://schemas.microsoft.com/office/drawing/2014/main" id="{00000000-0008-0000-0100-00000B010000}"/>
                </a:ext>
              </a:extLst>
            </xdr:cNvPr>
            <xdr:cNvGrpSpPr/>
          </xdr:nvGrpSpPr>
          <xdr:grpSpPr>
            <a:xfrm>
              <a:off x="2312288" y="3651413"/>
              <a:ext cx="6067425" cy="257175"/>
              <a:chOff x="1190625" y="4667250"/>
              <a:chExt cx="5445125" cy="660001"/>
            </a:xfrm>
          </xdr:grpSpPr>
          <xdr:sp macro="" textlink="">
            <xdr:nvSpPr>
              <xdr:cNvPr id="268" name="Shape 268">
                <a:extLst>
                  <a:ext uri="{FF2B5EF4-FFF2-40B4-BE49-F238E27FC236}">
                    <a16:creationId xmlns:a16="http://schemas.microsoft.com/office/drawing/2014/main" id="{00000000-0008-0000-0100-00000C010000}"/>
                  </a:ext>
                </a:extLst>
              </xdr:cNvPr>
              <xdr:cNvSpPr/>
            </xdr:nvSpPr>
            <xdr:spPr>
              <a:xfrm>
                <a:off x="1190625" y="4667250"/>
                <a:ext cx="5445125" cy="6600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69" name="Shape 269">
                <a:extLst>
                  <a:ext uri="{FF2B5EF4-FFF2-40B4-BE49-F238E27FC236}">
                    <a16:creationId xmlns:a16="http://schemas.microsoft.com/office/drawing/2014/main" id="{00000000-0008-0000-0100-00000D010000}"/>
                  </a:ext>
                </a:extLst>
              </xdr:cNvPr>
              <xdr:cNvCxnSpPr/>
            </xdr:nvCxnSpPr>
            <xdr:spPr>
              <a:xfrm>
                <a:off x="1190625" y="4968457"/>
                <a:ext cx="5445125" cy="17212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270" name="Shape 270">
                <a:extLst>
                  <a:ext uri="{FF2B5EF4-FFF2-40B4-BE49-F238E27FC236}">
                    <a16:creationId xmlns:a16="http://schemas.microsoft.com/office/drawing/2014/main" id="{00000000-0008-0000-0100-00000E010000}"/>
                  </a:ext>
                </a:extLst>
              </xdr:cNvPr>
              <xdr:cNvCxnSpPr/>
            </xdr:nvCxnSpPr>
            <xdr:spPr>
              <a:xfrm>
                <a:off x="1190625" y="4968457"/>
                <a:ext cx="0" cy="335631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271" name="Shape 271">
                <a:extLst>
                  <a:ext uri="{FF2B5EF4-FFF2-40B4-BE49-F238E27FC236}">
                    <a16:creationId xmlns:a16="http://schemas.microsoft.com/office/drawing/2014/main" id="{00000000-0008-0000-0100-00000F010000}"/>
                  </a:ext>
                </a:extLst>
              </xdr:cNvPr>
              <xdr:cNvCxnSpPr/>
            </xdr:nvCxnSpPr>
            <xdr:spPr>
              <a:xfrm>
                <a:off x="3932226" y="4667250"/>
                <a:ext cx="0" cy="296640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272" name="Shape 272">
                <a:extLst>
                  <a:ext uri="{FF2B5EF4-FFF2-40B4-BE49-F238E27FC236}">
                    <a16:creationId xmlns:a16="http://schemas.microsoft.com/office/drawing/2014/main" id="{00000000-0008-0000-0100-000010010000}"/>
                  </a:ext>
                </a:extLst>
              </xdr:cNvPr>
              <xdr:cNvCxnSpPr/>
            </xdr:nvCxnSpPr>
            <xdr:spPr>
              <a:xfrm>
                <a:off x="6623057" y="4985669"/>
                <a:ext cx="0" cy="335631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273" name="Shape 273">
                <a:extLst>
                  <a:ext uri="{FF2B5EF4-FFF2-40B4-BE49-F238E27FC236}">
                    <a16:creationId xmlns:a16="http://schemas.microsoft.com/office/drawing/2014/main" id="{00000000-0008-0000-0100-000011010000}"/>
                  </a:ext>
                </a:extLst>
              </xdr:cNvPr>
              <xdr:cNvCxnSpPr/>
            </xdr:nvCxnSpPr>
            <xdr:spPr>
              <a:xfrm>
                <a:off x="3008403" y="4972473"/>
                <a:ext cx="0" cy="296640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274" name="Shape 274">
                <a:extLst>
                  <a:ext uri="{FF2B5EF4-FFF2-40B4-BE49-F238E27FC236}">
                    <a16:creationId xmlns:a16="http://schemas.microsoft.com/office/drawing/2014/main" id="{00000000-0008-0000-0100-000012010000}"/>
                  </a:ext>
                </a:extLst>
              </xdr:cNvPr>
              <xdr:cNvCxnSpPr/>
            </xdr:nvCxnSpPr>
            <xdr:spPr>
              <a:xfrm>
                <a:off x="4846993" y="5030611"/>
                <a:ext cx="0" cy="296640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9</xdr:col>
      <xdr:colOff>942975</xdr:colOff>
      <xdr:row>10</xdr:row>
      <xdr:rowOff>0</xdr:rowOff>
    </xdr:from>
    <xdr:ext cx="6534150" cy="142875"/>
    <xdr:grpSp>
      <xdr:nvGrpSpPr>
        <xdr:cNvPr id="42" name="Shape 2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GrpSpPr/>
      </xdr:nvGrpSpPr>
      <xdr:grpSpPr>
        <a:xfrm>
          <a:off x="9818370" y="8915400"/>
          <a:ext cx="6534150" cy="142875"/>
          <a:chOff x="2078925" y="3708563"/>
          <a:chExt cx="6534150" cy="142875"/>
        </a:xfrm>
      </xdr:grpSpPr>
      <xdr:grpSp>
        <xdr:nvGrpSpPr>
          <xdr:cNvPr id="275" name="Shape 275">
            <a:extLst>
              <a:ext uri="{FF2B5EF4-FFF2-40B4-BE49-F238E27FC236}">
                <a16:creationId xmlns:a16="http://schemas.microsoft.com/office/drawing/2014/main" id="{00000000-0008-0000-0100-000013010000}"/>
              </a:ext>
            </a:extLst>
          </xdr:cNvPr>
          <xdr:cNvGrpSpPr/>
        </xdr:nvGrpSpPr>
        <xdr:grpSpPr>
          <a:xfrm>
            <a:off x="2078925" y="3708563"/>
            <a:ext cx="6534150" cy="142875"/>
            <a:chOff x="2078923" y="3708563"/>
            <a:chExt cx="6534150" cy="142875"/>
          </a:xfrm>
        </xdr:grpSpPr>
        <xdr:sp macro="" textlink="">
          <xdr:nvSpPr>
            <xdr:cNvPr id="43" name="Shape 4">
              <a:extLst>
                <a:ext uri="{FF2B5EF4-FFF2-40B4-BE49-F238E27FC236}">
                  <a16:creationId xmlns:a16="http://schemas.microsoft.com/office/drawing/2014/main" id="{00000000-0008-0000-0100-00002B000000}"/>
                </a:ext>
              </a:extLst>
            </xdr:cNvPr>
            <xdr:cNvSpPr/>
          </xdr:nvSpPr>
          <xdr:spPr>
            <a:xfrm>
              <a:off x="2078923" y="3708563"/>
              <a:ext cx="6534150" cy="1428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76" name="Shape 276">
              <a:extLst>
                <a:ext uri="{FF2B5EF4-FFF2-40B4-BE49-F238E27FC236}">
                  <a16:creationId xmlns:a16="http://schemas.microsoft.com/office/drawing/2014/main" id="{00000000-0008-0000-0100-000014010000}"/>
                </a:ext>
              </a:extLst>
            </xdr:cNvPr>
            <xdr:cNvGrpSpPr/>
          </xdr:nvGrpSpPr>
          <xdr:grpSpPr>
            <a:xfrm>
              <a:off x="2078923" y="3708563"/>
              <a:ext cx="6534150" cy="142875"/>
              <a:chOff x="34963100" y="4692650"/>
              <a:chExt cx="5105399" cy="609600"/>
            </a:xfrm>
          </xdr:grpSpPr>
          <xdr:sp macro="" textlink="">
            <xdr:nvSpPr>
              <xdr:cNvPr id="277" name="Shape 277">
                <a:extLst>
                  <a:ext uri="{FF2B5EF4-FFF2-40B4-BE49-F238E27FC236}">
                    <a16:creationId xmlns:a16="http://schemas.microsoft.com/office/drawing/2014/main" id="{00000000-0008-0000-0100-000015010000}"/>
                  </a:ext>
                </a:extLst>
              </xdr:cNvPr>
              <xdr:cNvSpPr/>
            </xdr:nvSpPr>
            <xdr:spPr>
              <a:xfrm>
                <a:off x="34963100" y="4692650"/>
                <a:ext cx="5105375" cy="6096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78" name="Shape 278">
                <a:extLst>
                  <a:ext uri="{FF2B5EF4-FFF2-40B4-BE49-F238E27FC236}">
                    <a16:creationId xmlns:a16="http://schemas.microsoft.com/office/drawing/2014/main" id="{00000000-0008-0000-0100-000016010000}"/>
                  </a:ext>
                </a:extLst>
              </xdr:cNvPr>
              <xdr:cNvCxnSpPr/>
            </xdr:nvCxnSpPr>
            <xdr:spPr>
              <a:xfrm>
                <a:off x="34963100" y="4960505"/>
                <a:ext cx="5105399" cy="27709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279" name="Shape 279">
                <a:extLst>
                  <a:ext uri="{FF2B5EF4-FFF2-40B4-BE49-F238E27FC236}">
                    <a16:creationId xmlns:a16="http://schemas.microsoft.com/office/drawing/2014/main" id="{00000000-0008-0000-0100-000017010000}"/>
                  </a:ext>
                </a:extLst>
              </xdr:cNvPr>
              <xdr:cNvCxnSpPr/>
            </xdr:nvCxnSpPr>
            <xdr:spPr>
              <a:xfrm>
                <a:off x="34963100" y="4960505"/>
                <a:ext cx="0" cy="332509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280" name="Shape 280">
                <a:extLst>
                  <a:ext uri="{FF2B5EF4-FFF2-40B4-BE49-F238E27FC236}">
                    <a16:creationId xmlns:a16="http://schemas.microsoft.com/office/drawing/2014/main" id="{00000000-0008-0000-0100-000018010000}"/>
                  </a:ext>
                </a:extLst>
              </xdr:cNvPr>
              <xdr:cNvCxnSpPr/>
            </xdr:nvCxnSpPr>
            <xdr:spPr>
              <a:xfrm>
                <a:off x="36672778" y="4997450"/>
                <a:ext cx="0" cy="267855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281" name="Shape 281">
                <a:extLst>
                  <a:ext uri="{FF2B5EF4-FFF2-40B4-BE49-F238E27FC236}">
                    <a16:creationId xmlns:a16="http://schemas.microsoft.com/office/drawing/2014/main" id="{00000000-0008-0000-0100-000019010000}"/>
                  </a:ext>
                </a:extLst>
              </xdr:cNvPr>
              <xdr:cNvCxnSpPr/>
            </xdr:nvCxnSpPr>
            <xdr:spPr>
              <a:xfrm>
                <a:off x="38350944" y="4932795"/>
                <a:ext cx="0" cy="332509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282" name="Shape 282">
                <a:extLst>
                  <a:ext uri="{FF2B5EF4-FFF2-40B4-BE49-F238E27FC236}">
                    <a16:creationId xmlns:a16="http://schemas.microsoft.com/office/drawing/2014/main" id="{00000000-0008-0000-0100-00001A010000}"/>
                  </a:ext>
                </a:extLst>
              </xdr:cNvPr>
              <xdr:cNvCxnSpPr/>
            </xdr:nvCxnSpPr>
            <xdr:spPr>
              <a:xfrm>
                <a:off x="40052744" y="4969741"/>
                <a:ext cx="0" cy="332509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283" name="Shape 283">
                <a:extLst>
                  <a:ext uri="{FF2B5EF4-FFF2-40B4-BE49-F238E27FC236}">
                    <a16:creationId xmlns:a16="http://schemas.microsoft.com/office/drawing/2014/main" id="{00000000-0008-0000-0100-00001B010000}"/>
                  </a:ext>
                </a:extLst>
              </xdr:cNvPr>
              <xdr:cNvCxnSpPr/>
            </xdr:nvCxnSpPr>
            <xdr:spPr>
              <a:xfrm>
                <a:off x="37460650" y="4692650"/>
                <a:ext cx="0" cy="258618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1000"/>
  <sheetViews>
    <sheetView showGridLines="0" topLeftCell="AN1" zoomScale="70" zoomScaleNormal="70" workbookViewId="0">
      <selection activeCell="B2" sqref="B2"/>
    </sheetView>
  </sheetViews>
  <sheetFormatPr defaultColWidth="14.44140625" defaultRowHeight="15" customHeight="1" x14ac:dyDescent="0.3"/>
  <cols>
    <col min="1" max="1" width="3.44140625" customWidth="1"/>
    <col min="2" max="2" width="27.44140625" customWidth="1"/>
    <col min="3" max="3" width="2.77734375" customWidth="1"/>
    <col min="4" max="4" width="27.44140625" customWidth="1"/>
    <col min="5" max="5" width="3.44140625" customWidth="1"/>
    <col min="6" max="6" width="27.44140625" customWidth="1"/>
    <col min="7" max="7" width="3.109375" customWidth="1"/>
    <col min="8" max="8" width="29.109375" customWidth="1"/>
    <col min="9" max="9" width="4.44140625" customWidth="1"/>
    <col min="10" max="10" width="27.44140625" customWidth="1"/>
    <col min="11" max="11" width="2" customWidth="1"/>
    <col min="12" max="12" width="37" customWidth="1"/>
    <col min="13" max="13" width="2" customWidth="1"/>
    <col min="14" max="14" width="36.44140625" customWidth="1"/>
    <col min="15" max="15" width="2" customWidth="1"/>
    <col min="16" max="16" width="27.44140625" customWidth="1"/>
    <col min="17" max="17" width="10.44140625" customWidth="1"/>
    <col min="18" max="18" width="32.77734375" customWidth="1"/>
    <col min="19" max="19" width="2.77734375" customWidth="1"/>
    <col min="20" max="20" width="43.44140625" customWidth="1"/>
    <col min="21" max="21" width="3.44140625" customWidth="1"/>
    <col min="22" max="22" width="37.44140625" customWidth="1"/>
    <col min="23" max="23" width="3.109375" customWidth="1"/>
    <col min="24" max="24" width="30" customWidth="1"/>
    <col min="25" max="25" width="3.44140625" customWidth="1"/>
    <col min="26" max="26" width="30" customWidth="1"/>
    <col min="27" max="27" width="4.77734375" customWidth="1"/>
    <col min="28" max="28" width="26.77734375" customWidth="1"/>
    <col min="29" max="29" width="2.44140625" customWidth="1"/>
    <col min="30" max="30" width="26.77734375" customWidth="1"/>
    <col min="31" max="31" width="2.44140625" customWidth="1"/>
    <col min="32" max="32" width="26.77734375" customWidth="1"/>
    <col min="33" max="33" width="2.44140625" customWidth="1"/>
    <col min="34" max="34" width="26.77734375" customWidth="1"/>
    <col min="35" max="35" width="6" customWidth="1"/>
    <col min="36" max="36" width="25.44140625" customWidth="1"/>
    <col min="37" max="37" width="2.109375" customWidth="1"/>
    <col min="38" max="38" width="25.44140625" customWidth="1"/>
    <col min="39" max="39" width="2.109375" customWidth="1"/>
    <col min="40" max="40" width="25.44140625" customWidth="1"/>
    <col min="41" max="41" width="2.109375" customWidth="1"/>
    <col min="42" max="42" width="25.44140625" customWidth="1"/>
    <col min="43" max="43" width="4.44140625" customWidth="1"/>
    <col min="44" max="44" width="24.77734375" customWidth="1"/>
    <col min="45" max="45" width="2.44140625" customWidth="1"/>
    <col min="46" max="46" width="24.77734375" customWidth="1"/>
    <col min="47" max="47" width="2.44140625" customWidth="1"/>
    <col min="48" max="48" width="24.77734375" customWidth="1"/>
    <col min="49" max="50" width="6" customWidth="1"/>
    <col min="51" max="51" width="3.44140625" customWidth="1"/>
    <col min="52" max="52" width="26.44140625" customWidth="1"/>
    <col min="53" max="53" width="3.44140625" customWidth="1"/>
    <col min="54" max="54" width="25.44140625" customWidth="1"/>
    <col min="55" max="55" width="2.109375" customWidth="1"/>
    <col min="56" max="56" width="28.77734375" customWidth="1"/>
    <col min="57" max="57" width="3.44140625" customWidth="1"/>
    <col min="58" max="58" width="31.77734375" customWidth="1"/>
    <col min="59" max="59" width="11.44140625" customWidth="1"/>
    <col min="60" max="60" width="39.44140625" customWidth="1"/>
    <col min="61" max="61" width="6.44140625" customWidth="1"/>
    <col min="62" max="62" width="35.77734375" customWidth="1"/>
    <col min="63" max="63" width="6.44140625" customWidth="1"/>
    <col min="64" max="64" width="36.109375" customWidth="1"/>
    <col min="65" max="65" width="2" customWidth="1"/>
    <col min="66" max="66" width="33.44140625" customWidth="1"/>
    <col min="67" max="67" width="3.44140625" customWidth="1"/>
    <col min="68" max="68" width="43.44140625" customWidth="1"/>
  </cols>
  <sheetData>
    <row r="1" spans="1:68" ht="33" customHeight="1" x14ac:dyDescent="0.55000000000000004">
      <c r="A1" s="1"/>
      <c r="B1" s="2" t="s">
        <v>468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33" customHeight="1" x14ac:dyDescent="0.5">
      <c r="A2" s="1"/>
      <c r="B2" s="3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</row>
    <row r="3" spans="1:68" ht="33" customHeight="1" x14ac:dyDescent="0.45">
      <c r="A3" s="1"/>
      <c r="B3" s="4" t="s">
        <v>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</row>
    <row r="4" spans="1:68" ht="68.25" customHeight="1" x14ac:dyDescent="0.3">
      <c r="A4" s="1"/>
      <c r="B4" s="89" t="s">
        <v>3</v>
      </c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C4" s="90"/>
      <c r="BD4" s="90"/>
      <c r="BE4" s="90"/>
      <c r="BF4" s="90"/>
      <c r="BG4" s="90"/>
      <c r="BH4" s="90"/>
      <c r="BI4" s="90"/>
      <c r="BJ4" s="90"/>
      <c r="BK4" s="90"/>
      <c r="BL4" s="90"/>
      <c r="BM4" s="90"/>
      <c r="BN4" s="90"/>
      <c r="BO4" s="90"/>
      <c r="BP4" s="91"/>
    </row>
    <row r="5" spans="1:68" ht="31.5" customHeigh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</row>
    <row r="6" spans="1:68" ht="81" customHeight="1" x14ac:dyDescent="0.3">
      <c r="A6" s="5"/>
      <c r="B6" s="92" t="s">
        <v>4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1"/>
      <c r="Q6" s="5"/>
      <c r="R6" s="92" t="s">
        <v>5</v>
      </c>
      <c r="S6" s="90"/>
      <c r="T6" s="90"/>
      <c r="U6" s="90"/>
      <c r="V6" s="90"/>
      <c r="W6" s="90"/>
      <c r="X6" s="90"/>
      <c r="Y6" s="90"/>
      <c r="Z6" s="91"/>
      <c r="AA6" s="1"/>
      <c r="AB6" s="92" t="s">
        <v>6</v>
      </c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0"/>
      <c r="AP6" s="90"/>
      <c r="AQ6" s="90"/>
      <c r="AR6" s="90"/>
      <c r="AS6" s="90"/>
      <c r="AT6" s="90"/>
      <c r="AU6" s="90"/>
      <c r="AV6" s="90"/>
      <c r="AW6" s="90"/>
      <c r="AX6" s="90"/>
      <c r="AY6" s="90"/>
      <c r="AZ6" s="90"/>
      <c r="BA6" s="90"/>
      <c r="BB6" s="90"/>
      <c r="BC6" s="90"/>
      <c r="BD6" s="90"/>
      <c r="BE6" s="90"/>
      <c r="BF6" s="91"/>
      <c r="BG6" s="5"/>
      <c r="BH6" s="92" t="s">
        <v>7</v>
      </c>
      <c r="BI6" s="90"/>
      <c r="BJ6" s="90"/>
      <c r="BK6" s="90"/>
      <c r="BL6" s="90"/>
      <c r="BM6" s="90"/>
      <c r="BN6" s="90"/>
      <c r="BO6" s="90"/>
      <c r="BP6" s="91"/>
    </row>
    <row r="7" spans="1:68" ht="49.5" customHeight="1" x14ac:dyDescent="0.35">
      <c r="A7" s="6"/>
      <c r="B7" s="6"/>
      <c r="C7" s="6"/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7"/>
      <c r="AA7" s="7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</row>
    <row r="8" spans="1:68" ht="76.5" customHeight="1" x14ac:dyDescent="0.5">
      <c r="A8" s="8"/>
      <c r="B8" s="93" t="s">
        <v>8</v>
      </c>
      <c r="C8" s="85"/>
      <c r="D8" s="85"/>
      <c r="E8" s="85"/>
      <c r="F8" s="85"/>
      <c r="G8" s="85"/>
      <c r="H8" s="86"/>
      <c r="I8" s="9"/>
      <c r="J8" s="93" t="s">
        <v>9</v>
      </c>
      <c r="K8" s="85"/>
      <c r="L8" s="85"/>
      <c r="M8" s="85"/>
      <c r="N8" s="85"/>
      <c r="O8" s="85"/>
      <c r="P8" s="86"/>
      <c r="Q8" s="8"/>
      <c r="R8" s="88" t="s">
        <v>10</v>
      </c>
      <c r="S8" s="85"/>
      <c r="T8" s="85"/>
      <c r="U8" s="85"/>
      <c r="V8" s="86"/>
      <c r="W8" s="6"/>
      <c r="X8" s="88" t="s">
        <v>11</v>
      </c>
      <c r="Y8" s="85"/>
      <c r="Z8" s="86"/>
      <c r="AA8" s="10"/>
      <c r="AB8" s="93" t="s">
        <v>12</v>
      </c>
      <c r="AC8" s="85"/>
      <c r="AD8" s="85"/>
      <c r="AE8" s="85"/>
      <c r="AF8" s="85"/>
      <c r="AG8" s="85"/>
      <c r="AH8" s="86"/>
      <c r="AI8" s="11"/>
      <c r="AJ8" s="94" t="s">
        <v>13</v>
      </c>
      <c r="AK8" s="85"/>
      <c r="AL8" s="85"/>
      <c r="AM8" s="85"/>
      <c r="AN8" s="85"/>
      <c r="AO8" s="85"/>
      <c r="AP8" s="86"/>
      <c r="AQ8" s="11"/>
      <c r="AR8" s="84" t="s">
        <v>14</v>
      </c>
      <c r="AS8" s="85"/>
      <c r="AT8" s="85"/>
      <c r="AU8" s="85"/>
      <c r="AV8" s="86"/>
      <c r="AW8" s="11"/>
      <c r="AX8" s="84" t="s">
        <v>15</v>
      </c>
      <c r="AY8" s="85"/>
      <c r="AZ8" s="85"/>
      <c r="BA8" s="85"/>
      <c r="BB8" s="85"/>
      <c r="BC8" s="85"/>
      <c r="BD8" s="85"/>
      <c r="BE8" s="85"/>
      <c r="BF8" s="86"/>
      <c r="BG8" s="8"/>
      <c r="BH8" s="88" t="s">
        <v>16</v>
      </c>
      <c r="BI8" s="85"/>
      <c r="BJ8" s="86"/>
      <c r="BK8" s="12"/>
      <c r="BL8" s="88" t="s">
        <v>17</v>
      </c>
      <c r="BM8" s="85"/>
      <c r="BN8" s="86"/>
      <c r="BO8" s="8"/>
      <c r="BP8" s="13" t="s">
        <v>18</v>
      </c>
    </row>
    <row r="9" spans="1:68" ht="48" customHeight="1" x14ac:dyDescent="0.35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6"/>
      <c r="R9" s="7"/>
      <c r="S9" s="7"/>
      <c r="T9" s="7"/>
      <c r="U9" s="7"/>
      <c r="V9" s="7"/>
      <c r="W9" s="6"/>
      <c r="X9" s="7"/>
      <c r="Y9" s="6"/>
      <c r="Z9" s="7"/>
      <c r="AA9" s="7"/>
      <c r="AB9" s="14"/>
      <c r="AC9" s="14"/>
      <c r="AD9" s="14"/>
      <c r="AE9" s="14"/>
      <c r="AF9" s="14"/>
      <c r="AG9" s="14"/>
      <c r="AH9" s="14"/>
      <c r="AI9" s="6"/>
      <c r="AJ9" s="14"/>
      <c r="AK9" s="14"/>
      <c r="AL9" s="14"/>
      <c r="AM9" s="14"/>
      <c r="AN9" s="14"/>
      <c r="AO9" s="14"/>
      <c r="AP9" s="14"/>
      <c r="AQ9" s="6"/>
      <c r="AR9" s="14"/>
      <c r="AS9" s="14"/>
      <c r="AT9" s="14"/>
      <c r="AU9" s="14"/>
      <c r="AV9" s="14"/>
      <c r="AW9" s="6"/>
      <c r="AX9" s="14"/>
      <c r="AY9" s="14"/>
      <c r="AZ9" s="14"/>
      <c r="BA9" s="14"/>
      <c r="BB9" s="14"/>
      <c r="BC9" s="14"/>
      <c r="BD9" s="14"/>
      <c r="BE9" s="14"/>
      <c r="BF9" s="14"/>
      <c r="BG9" s="6"/>
      <c r="BH9" s="7"/>
      <c r="BI9" s="15"/>
      <c r="BJ9" s="7"/>
      <c r="BK9" s="15"/>
      <c r="BL9" s="7"/>
      <c r="BM9" s="15"/>
      <c r="BN9" s="7"/>
      <c r="BO9" s="6"/>
      <c r="BP9" s="7"/>
    </row>
    <row r="10" spans="1:68" ht="310.5" customHeight="1" x14ac:dyDescent="0.35">
      <c r="A10" s="16"/>
      <c r="B10" s="17" t="s">
        <v>19</v>
      </c>
      <c r="C10" s="18"/>
      <c r="D10" s="17" t="s">
        <v>20</v>
      </c>
      <c r="E10" s="18"/>
      <c r="F10" s="17" t="s">
        <v>21</v>
      </c>
      <c r="G10" s="18"/>
      <c r="H10" s="17" t="s">
        <v>22</v>
      </c>
      <c r="I10" s="7"/>
      <c r="J10" s="17" t="s">
        <v>23</v>
      </c>
      <c r="K10" s="18"/>
      <c r="L10" s="17" t="s">
        <v>24</v>
      </c>
      <c r="M10" s="18"/>
      <c r="N10" s="17" t="s">
        <v>25</v>
      </c>
      <c r="O10" s="18"/>
      <c r="P10" s="17" t="s">
        <v>26</v>
      </c>
      <c r="Q10" s="16"/>
      <c r="R10" s="17" t="s">
        <v>27</v>
      </c>
      <c r="S10" s="18"/>
      <c r="T10" s="17" t="s">
        <v>28</v>
      </c>
      <c r="U10" s="18"/>
      <c r="V10" s="17" t="s">
        <v>29</v>
      </c>
      <c r="W10" s="16"/>
      <c r="X10" s="17" t="s">
        <v>30</v>
      </c>
      <c r="Y10" s="18"/>
      <c r="Z10" s="17" t="s">
        <v>31</v>
      </c>
      <c r="AA10" s="18"/>
      <c r="AB10" s="17" t="s">
        <v>32</v>
      </c>
      <c r="AC10" s="19"/>
      <c r="AD10" s="17" t="s">
        <v>33</v>
      </c>
      <c r="AE10" s="19"/>
      <c r="AF10" s="17" t="s">
        <v>34</v>
      </c>
      <c r="AG10" s="14"/>
      <c r="AH10" s="17" t="s">
        <v>35</v>
      </c>
      <c r="AI10" s="16"/>
      <c r="AJ10" s="17" t="s">
        <v>36</v>
      </c>
      <c r="AK10" s="20"/>
      <c r="AL10" s="17" t="s">
        <v>37</v>
      </c>
      <c r="AM10" s="20"/>
      <c r="AN10" s="17" t="s">
        <v>38</v>
      </c>
      <c r="AO10" s="19"/>
      <c r="AP10" s="17" t="s">
        <v>39</v>
      </c>
      <c r="AQ10" s="16"/>
      <c r="AR10" s="17" t="s">
        <v>40</v>
      </c>
      <c r="AS10" s="20"/>
      <c r="AT10" s="17" t="s">
        <v>41</v>
      </c>
      <c r="AU10" s="20"/>
      <c r="AV10" s="17" t="s">
        <v>42</v>
      </c>
      <c r="AW10" s="16"/>
      <c r="AX10" s="87" t="s">
        <v>43</v>
      </c>
      <c r="AY10" s="85"/>
      <c r="AZ10" s="86"/>
      <c r="BA10" s="20"/>
      <c r="BB10" s="17" t="s">
        <v>44</v>
      </c>
      <c r="BC10" s="20"/>
      <c r="BD10" s="17" t="s">
        <v>45</v>
      </c>
      <c r="BE10" s="16"/>
      <c r="BF10" s="17" t="s">
        <v>46</v>
      </c>
      <c r="BG10" s="16"/>
      <c r="BH10" s="17" t="s">
        <v>47</v>
      </c>
      <c r="BI10" s="21"/>
      <c r="BJ10" s="22" t="s">
        <v>48</v>
      </c>
      <c r="BK10" s="21"/>
      <c r="BL10" s="17" t="s">
        <v>49</v>
      </c>
      <c r="BM10" s="21"/>
      <c r="BN10" s="17" t="s">
        <v>50</v>
      </c>
      <c r="BO10" s="16"/>
      <c r="BP10" s="17" t="s">
        <v>51</v>
      </c>
    </row>
    <row r="11" spans="1:68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</row>
    <row r="12" spans="1:68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</row>
    <row r="13" spans="1:68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</row>
    <row r="14" spans="1:68" ht="12.7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</row>
    <row r="15" spans="1:68" ht="12.7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</row>
    <row r="16" spans="1:68" ht="12.7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</row>
    <row r="17" spans="1:68" ht="12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</row>
    <row r="18" spans="1:68" ht="12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</row>
    <row r="19" spans="1:68" ht="12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</row>
    <row r="20" spans="1:68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</row>
    <row r="21" spans="1:68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</row>
    <row r="22" spans="1:68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</row>
    <row r="23" spans="1:68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</row>
    <row r="24" spans="1:68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</row>
    <row r="25" spans="1:68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</row>
    <row r="26" spans="1:68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</row>
    <row r="27" spans="1:68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</row>
    <row r="28" spans="1:68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</row>
    <row r="29" spans="1:68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</row>
    <row r="30" spans="1:68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</row>
    <row r="31" spans="1:68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</row>
    <row r="32" spans="1:68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 t="str">
        <f>+'Matriz PA'!F44</f>
        <v xml:space="preserve">
Número de mesas de articulación con subsistemas regionales en las que se ha participado (InterSirap Amazonia, Andes Nororientales )</v>
      </c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</row>
    <row r="33" spans="1:68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</row>
    <row r="34" spans="1:68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</row>
    <row r="35" spans="1:68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</row>
    <row r="36" spans="1:68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</row>
    <row r="37" spans="1:68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</row>
    <row r="38" spans="1:68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</row>
    <row r="39" spans="1:68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</row>
    <row r="40" spans="1:68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</row>
    <row r="41" spans="1:68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</row>
    <row r="42" spans="1:68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</row>
    <row r="43" spans="1:68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</row>
    <row r="44" spans="1:68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</row>
    <row r="45" spans="1:68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</row>
    <row r="46" spans="1:68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</row>
    <row r="47" spans="1:68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</row>
    <row r="48" spans="1:68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</row>
    <row r="49" spans="1:68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</row>
    <row r="50" spans="1:68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</row>
    <row r="51" spans="1:68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</row>
    <row r="52" spans="1:68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</row>
    <row r="53" spans="1:68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</row>
    <row r="54" spans="1:68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</row>
    <row r="55" spans="1:68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</row>
    <row r="56" spans="1:68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</row>
    <row r="57" spans="1:68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</row>
    <row r="58" spans="1:68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</row>
    <row r="59" spans="1:68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</row>
    <row r="60" spans="1:68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</row>
    <row r="61" spans="1:68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</row>
    <row r="62" spans="1:68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</row>
    <row r="63" spans="1:68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</row>
    <row r="64" spans="1:68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</row>
    <row r="65" spans="1:68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</row>
    <row r="66" spans="1:68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</row>
    <row r="67" spans="1:68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</row>
    <row r="68" spans="1:68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</row>
    <row r="69" spans="1:68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</row>
    <row r="70" spans="1:68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</row>
    <row r="71" spans="1:68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</row>
    <row r="72" spans="1:68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</row>
    <row r="73" spans="1:68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</row>
    <row r="74" spans="1:68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</row>
    <row r="75" spans="1:68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</row>
    <row r="76" spans="1:68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</row>
    <row r="77" spans="1:68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</row>
    <row r="78" spans="1:68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</row>
    <row r="79" spans="1:68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</row>
    <row r="80" spans="1:68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</row>
    <row r="81" spans="1:68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</row>
    <row r="82" spans="1:68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</row>
    <row r="83" spans="1:68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</row>
    <row r="84" spans="1:68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</row>
    <row r="85" spans="1:68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</row>
    <row r="86" spans="1:68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</row>
    <row r="87" spans="1:68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</row>
    <row r="88" spans="1:68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</row>
    <row r="89" spans="1:68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</row>
    <row r="90" spans="1:68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</row>
    <row r="91" spans="1:68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</row>
    <row r="92" spans="1:68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</row>
    <row r="93" spans="1:68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</row>
    <row r="94" spans="1:68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</row>
    <row r="95" spans="1:68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</row>
    <row r="96" spans="1:68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</row>
    <row r="97" spans="1:68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</row>
    <row r="98" spans="1:68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</row>
    <row r="99" spans="1:68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</row>
    <row r="100" spans="1:68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</row>
    <row r="101" spans="1:68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</row>
    <row r="102" spans="1:68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</row>
    <row r="103" spans="1:68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</row>
    <row r="104" spans="1:68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</row>
    <row r="105" spans="1:68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</row>
    <row r="106" spans="1:68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</row>
    <row r="107" spans="1:68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</row>
    <row r="108" spans="1:68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</row>
    <row r="109" spans="1:68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</row>
    <row r="110" spans="1:68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</row>
    <row r="111" spans="1:68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</row>
    <row r="112" spans="1:68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</row>
    <row r="113" spans="1:68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</row>
    <row r="114" spans="1:68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</row>
    <row r="115" spans="1:68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</row>
    <row r="116" spans="1:68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</row>
    <row r="117" spans="1:68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</row>
    <row r="118" spans="1:68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</row>
    <row r="119" spans="1:68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</row>
    <row r="120" spans="1:68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</row>
    <row r="121" spans="1:68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</row>
    <row r="122" spans="1:68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</row>
    <row r="123" spans="1:68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</row>
    <row r="124" spans="1:68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</row>
    <row r="125" spans="1:68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</row>
    <row r="126" spans="1:68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</row>
    <row r="127" spans="1:68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</row>
    <row r="128" spans="1:68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</row>
    <row r="129" spans="1:68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</row>
    <row r="130" spans="1:68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</row>
    <row r="131" spans="1:68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</row>
    <row r="132" spans="1:68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</row>
    <row r="133" spans="1:68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</row>
    <row r="134" spans="1:68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</row>
    <row r="135" spans="1:68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</row>
    <row r="136" spans="1:68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</row>
    <row r="137" spans="1:68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</row>
    <row r="138" spans="1:68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</row>
    <row r="139" spans="1:68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</row>
    <row r="140" spans="1:68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</row>
    <row r="141" spans="1:68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</row>
    <row r="142" spans="1:68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</row>
    <row r="143" spans="1:68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</row>
    <row r="144" spans="1:68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</row>
    <row r="145" spans="1:68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</row>
    <row r="146" spans="1:68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</row>
    <row r="147" spans="1:68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</row>
    <row r="148" spans="1:68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</row>
    <row r="149" spans="1:68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</row>
    <row r="150" spans="1:68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</row>
    <row r="151" spans="1:68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</row>
    <row r="152" spans="1:68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</row>
    <row r="153" spans="1:68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</row>
    <row r="154" spans="1:68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</row>
    <row r="155" spans="1:68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</row>
    <row r="156" spans="1:68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</row>
    <row r="157" spans="1:68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</row>
    <row r="158" spans="1:68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</row>
    <row r="159" spans="1:68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</row>
    <row r="160" spans="1:68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</row>
    <row r="161" spans="1:68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</row>
    <row r="162" spans="1:68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</row>
    <row r="163" spans="1:68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</row>
    <row r="164" spans="1:68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</row>
    <row r="165" spans="1:68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</row>
    <row r="166" spans="1:68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</row>
    <row r="167" spans="1:68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</row>
    <row r="168" spans="1:68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</row>
    <row r="169" spans="1:68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</row>
    <row r="170" spans="1:68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</row>
    <row r="171" spans="1:68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</row>
    <row r="172" spans="1:68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</row>
    <row r="173" spans="1:68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</row>
    <row r="174" spans="1:68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</row>
    <row r="175" spans="1:68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</row>
    <row r="176" spans="1:68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</row>
    <row r="177" spans="1:68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</row>
    <row r="178" spans="1:68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</row>
    <row r="179" spans="1:68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</row>
    <row r="180" spans="1:68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</row>
    <row r="181" spans="1:68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</row>
    <row r="182" spans="1:68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</row>
    <row r="183" spans="1:68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</row>
    <row r="184" spans="1:68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</row>
    <row r="185" spans="1:68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</row>
    <row r="186" spans="1:68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</row>
    <row r="187" spans="1:68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</row>
    <row r="188" spans="1:68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</row>
    <row r="189" spans="1:68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</row>
    <row r="190" spans="1:68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</row>
    <row r="191" spans="1:68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</row>
    <row r="192" spans="1:68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</row>
    <row r="193" spans="1:68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</row>
    <row r="194" spans="1:68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</row>
    <row r="195" spans="1:68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</row>
    <row r="196" spans="1:68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</row>
    <row r="197" spans="1:68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</row>
    <row r="198" spans="1:68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</row>
    <row r="199" spans="1:68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</row>
    <row r="200" spans="1:68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</row>
    <row r="201" spans="1:68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</row>
    <row r="202" spans="1:68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</row>
    <row r="203" spans="1:68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</row>
    <row r="204" spans="1:68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</row>
    <row r="205" spans="1:68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</row>
    <row r="206" spans="1:68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</row>
    <row r="207" spans="1:68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</row>
    <row r="208" spans="1:68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</row>
    <row r="209" spans="1:68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</row>
    <row r="210" spans="1:68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</row>
    <row r="211" spans="1:68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</row>
    <row r="212" spans="1:68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</row>
    <row r="213" spans="1:68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</row>
    <row r="214" spans="1:68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</row>
    <row r="215" spans="1:68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</row>
    <row r="216" spans="1:68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</row>
    <row r="217" spans="1:68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</row>
    <row r="218" spans="1:68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</row>
    <row r="219" spans="1:68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</row>
    <row r="220" spans="1:68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</row>
    <row r="221" spans="1:68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</row>
    <row r="222" spans="1:68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</row>
    <row r="223" spans="1:68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</row>
    <row r="224" spans="1:68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</row>
    <row r="225" spans="1:68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</row>
    <row r="226" spans="1:68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</row>
    <row r="227" spans="1:68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</row>
    <row r="228" spans="1:68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</row>
    <row r="229" spans="1:68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</row>
    <row r="230" spans="1:68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</row>
    <row r="231" spans="1:68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</row>
    <row r="232" spans="1:68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</row>
    <row r="233" spans="1:68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</row>
    <row r="234" spans="1:68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</row>
    <row r="235" spans="1:68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</row>
    <row r="236" spans="1:68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</row>
    <row r="237" spans="1:68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</row>
    <row r="238" spans="1:68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</row>
    <row r="239" spans="1:68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</row>
    <row r="240" spans="1:68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</row>
    <row r="241" spans="1:68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</row>
    <row r="242" spans="1:68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</row>
    <row r="243" spans="1:68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</row>
    <row r="244" spans="1:68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</row>
    <row r="245" spans="1:68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</row>
    <row r="246" spans="1:68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</row>
    <row r="247" spans="1:68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</row>
    <row r="248" spans="1:68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</row>
    <row r="249" spans="1:68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</row>
    <row r="250" spans="1:68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</row>
    <row r="251" spans="1:68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</row>
    <row r="252" spans="1:68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</row>
    <row r="253" spans="1:68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</row>
    <row r="254" spans="1:68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</row>
    <row r="255" spans="1:68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</row>
    <row r="256" spans="1:68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</row>
    <row r="257" spans="1:68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</row>
    <row r="258" spans="1:68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</row>
    <row r="259" spans="1:68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</row>
    <row r="260" spans="1:68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</row>
    <row r="261" spans="1:68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</row>
    <row r="262" spans="1:68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</row>
    <row r="263" spans="1:68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</row>
    <row r="264" spans="1:68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</row>
    <row r="265" spans="1:68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</row>
    <row r="266" spans="1:68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</row>
    <row r="267" spans="1:68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</row>
    <row r="268" spans="1:68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</row>
    <row r="269" spans="1:68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</row>
    <row r="270" spans="1:68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</row>
    <row r="271" spans="1:68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</row>
    <row r="272" spans="1:68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</row>
    <row r="273" spans="1:68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</row>
    <row r="274" spans="1:68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</row>
    <row r="275" spans="1:68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</row>
    <row r="276" spans="1:68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</row>
    <row r="277" spans="1:68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</row>
    <row r="278" spans="1:68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</row>
    <row r="279" spans="1:68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</row>
    <row r="280" spans="1:68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</row>
    <row r="281" spans="1:68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</row>
    <row r="282" spans="1:68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</row>
    <row r="283" spans="1:68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</row>
    <row r="284" spans="1:68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</row>
    <row r="285" spans="1:68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</row>
    <row r="286" spans="1:68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</row>
    <row r="287" spans="1:68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</row>
    <row r="288" spans="1:68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</row>
    <row r="289" spans="1:68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</row>
    <row r="290" spans="1:68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</row>
    <row r="291" spans="1:68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</row>
    <row r="292" spans="1:68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</row>
    <row r="293" spans="1:68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</row>
    <row r="294" spans="1:68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</row>
    <row r="295" spans="1:68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</row>
    <row r="296" spans="1:68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</row>
    <row r="297" spans="1:68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</row>
    <row r="298" spans="1:68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</row>
    <row r="299" spans="1:68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</row>
    <row r="300" spans="1:68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</row>
    <row r="301" spans="1:68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</row>
    <row r="302" spans="1:68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</row>
    <row r="303" spans="1:68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</row>
    <row r="304" spans="1:68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</row>
    <row r="305" spans="1:68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</row>
    <row r="306" spans="1:68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</row>
    <row r="307" spans="1:68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</row>
    <row r="308" spans="1:68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</row>
    <row r="309" spans="1:68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</row>
    <row r="310" spans="1:68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</row>
    <row r="311" spans="1:68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</row>
    <row r="312" spans="1:68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</row>
    <row r="313" spans="1:68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</row>
    <row r="314" spans="1:68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</row>
    <row r="315" spans="1:68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</row>
    <row r="316" spans="1:68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</row>
    <row r="317" spans="1:68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</row>
    <row r="318" spans="1:68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</row>
    <row r="319" spans="1:68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</row>
    <row r="320" spans="1:68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</row>
    <row r="321" spans="1:68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</row>
    <row r="322" spans="1:68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</row>
    <row r="323" spans="1:68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</row>
    <row r="324" spans="1:68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</row>
    <row r="325" spans="1:68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</row>
    <row r="326" spans="1:68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</row>
    <row r="327" spans="1:68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</row>
    <row r="328" spans="1:68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</row>
    <row r="329" spans="1:68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</row>
    <row r="330" spans="1:68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</row>
    <row r="331" spans="1:68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</row>
    <row r="332" spans="1:68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</row>
    <row r="333" spans="1:68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</row>
    <row r="334" spans="1:68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</row>
    <row r="335" spans="1:68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</row>
    <row r="336" spans="1:68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</row>
    <row r="337" spans="1:68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</row>
    <row r="338" spans="1:68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</row>
    <row r="339" spans="1:68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</row>
    <row r="340" spans="1:68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</row>
    <row r="341" spans="1:68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</row>
    <row r="342" spans="1:68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</row>
    <row r="343" spans="1:68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</row>
    <row r="344" spans="1:68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</row>
    <row r="345" spans="1:68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</row>
    <row r="346" spans="1:68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</row>
    <row r="347" spans="1:68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</row>
    <row r="348" spans="1:68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</row>
    <row r="349" spans="1:68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</row>
    <row r="350" spans="1:68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</row>
    <row r="351" spans="1:68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</row>
    <row r="352" spans="1:68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</row>
    <row r="353" spans="1:68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</row>
    <row r="354" spans="1:68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</row>
    <row r="355" spans="1:68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</row>
    <row r="356" spans="1:68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</row>
    <row r="357" spans="1:68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</row>
    <row r="358" spans="1:68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</row>
    <row r="359" spans="1:68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</row>
    <row r="360" spans="1:68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</row>
    <row r="361" spans="1:68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</row>
    <row r="362" spans="1:68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</row>
    <row r="363" spans="1:68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</row>
    <row r="364" spans="1:68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</row>
    <row r="365" spans="1:68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</row>
    <row r="366" spans="1:68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</row>
    <row r="367" spans="1:68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</row>
    <row r="368" spans="1:68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</row>
    <row r="369" spans="1:68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</row>
    <row r="370" spans="1:68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</row>
    <row r="371" spans="1:68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</row>
    <row r="372" spans="1:68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</row>
    <row r="373" spans="1:68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</row>
    <row r="374" spans="1:68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</row>
    <row r="375" spans="1:68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</row>
    <row r="376" spans="1:68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</row>
    <row r="377" spans="1:68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</row>
    <row r="378" spans="1:68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</row>
    <row r="379" spans="1:68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</row>
    <row r="380" spans="1:68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</row>
    <row r="381" spans="1:68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</row>
    <row r="382" spans="1:68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</row>
    <row r="383" spans="1:68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</row>
    <row r="384" spans="1:68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</row>
    <row r="385" spans="1:68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</row>
    <row r="386" spans="1:68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</row>
    <row r="387" spans="1:68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</row>
    <row r="388" spans="1:68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</row>
    <row r="389" spans="1:68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</row>
    <row r="390" spans="1:68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</row>
    <row r="391" spans="1:68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</row>
    <row r="392" spans="1:68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</row>
    <row r="393" spans="1:68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</row>
    <row r="394" spans="1:68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</row>
    <row r="395" spans="1:68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</row>
    <row r="396" spans="1:68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</row>
    <row r="397" spans="1:68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</row>
    <row r="398" spans="1:68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</row>
    <row r="399" spans="1:68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</row>
    <row r="400" spans="1:68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</row>
    <row r="401" spans="1:68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</row>
    <row r="402" spans="1:68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</row>
    <row r="403" spans="1:68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</row>
    <row r="404" spans="1:68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</row>
    <row r="405" spans="1:68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</row>
    <row r="406" spans="1:68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</row>
    <row r="407" spans="1:68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</row>
    <row r="408" spans="1:68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</row>
    <row r="409" spans="1:68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</row>
    <row r="410" spans="1:68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</row>
    <row r="411" spans="1:68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</row>
    <row r="412" spans="1:68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</row>
    <row r="413" spans="1:68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</row>
    <row r="414" spans="1:68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</row>
    <row r="415" spans="1:68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</row>
    <row r="416" spans="1:68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</row>
    <row r="417" spans="1:68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</row>
    <row r="418" spans="1:68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</row>
    <row r="419" spans="1:68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</row>
    <row r="420" spans="1:68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</row>
    <row r="421" spans="1:68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</row>
    <row r="422" spans="1:68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</row>
    <row r="423" spans="1:68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</row>
    <row r="424" spans="1:68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</row>
    <row r="425" spans="1:68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</row>
    <row r="426" spans="1:68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</row>
    <row r="427" spans="1:68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</row>
    <row r="428" spans="1:68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</row>
    <row r="429" spans="1:68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</row>
    <row r="430" spans="1:68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</row>
    <row r="431" spans="1:68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</row>
    <row r="432" spans="1:68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</row>
    <row r="433" spans="1:68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</row>
    <row r="434" spans="1:68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</row>
    <row r="435" spans="1:68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</row>
    <row r="436" spans="1:68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</row>
    <row r="437" spans="1:68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</row>
    <row r="438" spans="1:68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</row>
    <row r="439" spans="1:68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</row>
    <row r="440" spans="1:68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</row>
    <row r="441" spans="1:68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</row>
    <row r="442" spans="1:68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</row>
    <row r="443" spans="1:68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</row>
    <row r="444" spans="1:68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</row>
    <row r="445" spans="1:68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</row>
    <row r="446" spans="1:68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</row>
    <row r="447" spans="1:68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</row>
    <row r="448" spans="1:68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</row>
    <row r="449" spans="1:68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</row>
    <row r="450" spans="1:68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</row>
    <row r="451" spans="1:68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</row>
    <row r="452" spans="1:68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</row>
    <row r="453" spans="1:68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</row>
    <row r="454" spans="1:68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</row>
    <row r="455" spans="1:68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</row>
    <row r="456" spans="1:68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</row>
    <row r="457" spans="1:68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</row>
    <row r="458" spans="1:68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</row>
    <row r="459" spans="1:68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</row>
    <row r="460" spans="1:68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</row>
    <row r="461" spans="1:68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</row>
    <row r="462" spans="1:68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</row>
    <row r="463" spans="1:68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</row>
    <row r="464" spans="1:68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</row>
    <row r="465" spans="1:68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</row>
    <row r="466" spans="1:68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</row>
    <row r="467" spans="1:68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</row>
    <row r="468" spans="1:68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</row>
    <row r="469" spans="1:68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</row>
    <row r="470" spans="1:68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</row>
    <row r="471" spans="1:68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</row>
    <row r="472" spans="1:68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</row>
    <row r="473" spans="1:68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</row>
    <row r="474" spans="1:68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</row>
    <row r="475" spans="1:68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</row>
    <row r="476" spans="1:68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</row>
    <row r="477" spans="1:68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</row>
    <row r="478" spans="1:68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</row>
    <row r="479" spans="1:68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</row>
    <row r="480" spans="1:68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</row>
    <row r="481" spans="1:68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</row>
    <row r="482" spans="1:68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</row>
    <row r="483" spans="1:68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</row>
    <row r="484" spans="1:68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</row>
    <row r="485" spans="1:68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</row>
    <row r="486" spans="1:68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</row>
    <row r="487" spans="1:68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</row>
    <row r="488" spans="1:68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</row>
    <row r="489" spans="1:68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</row>
    <row r="490" spans="1:68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</row>
    <row r="491" spans="1:68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</row>
    <row r="492" spans="1:68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</row>
    <row r="493" spans="1:68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</row>
    <row r="494" spans="1:68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</row>
    <row r="495" spans="1:68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</row>
    <row r="496" spans="1:68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</row>
    <row r="497" spans="1:68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</row>
    <row r="498" spans="1:68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</row>
    <row r="499" spans="1:68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</row>
    <row r="500" spans="1:68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</row>
    <row r="501" spans="1:68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</row>
    <row r="502" spans="1:68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</row>
    <row r="503" spans="1:68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</row>
    <row r="504" spans="1:68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</row>
    <row r="505" spans="1:68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</row>
    <row r="506" spans="1:68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</row>
    <row r="507" spans="1:68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</row>
    <row r="508" spans="1:68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</row>
    <row r="509" spans="1:68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</row>
    <row r="510" spans="1:68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</row>
    <row r="511" spans="1:68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</row>
    <row r="512" spans="1:68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</row>
    <row r="513" spans="1:68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</row>
    <row r="514" spans="1:68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</row>
    <row r="515" spans="1:68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</row>
    <row r="516" spans="1:68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</row>
    <row r="517" spans="1:68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</row>
    <row r="518" spans="1:68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</row>
    <row r="519" spans="1:68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</row>
    <row r="520" spans="1:68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</row>
    <row r="521" spans="1:68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</row>
    <row r="522" spans="1:68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</row>
    <row r="523" spans="1:68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</row>
    <row r="524" spans="1:68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</row>
    <row r="525" spans="1:68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</row>
    <row r="526" spans="1:68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</row>
    <row r="527" spans="1:68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</row>
    <row r="528" spans="1:68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</row>
    <row r="529" spans="1:68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</row>
    <row r="530" spans="1:68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</row>
    <row r="531" spans="1:68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</row>
    <row r="532" spans="1:68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</row>
    <row r="533" spans="1:68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</row>
    <row r="534" spans="1:68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</row>
    <row r="535" spans="1:68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</row>
    <row r="536" spans="1:68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</row>
    <row r="537" spans="1:68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</row>
    <row r="538" spans="1:68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</row>
    <row r="539" spans="1:68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</row>
    <row r="540" spans="1:68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</row>
    <row r="541" spans="1:68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</row>
    <row r="542" spans="1:68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</row>
    <row r="543" spans="1:68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</row>
    <row r="544" spans="1:68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</row>
    <row r="545" spans="1:68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</row>
    <row r="546" spans="1:68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</row>
    <row r="547" spans="1:68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</row>
    <row r="548" spans="1:68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</row>
    <row r="549" spans="1:68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</row>
    <row r="550" spans="1:68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</row>
    <row r="551" spans="1:68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</row>
    <row r="552" spans="1:68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</row>
    <row r="553" spans="1:68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</row>
    <row r="554" spans="1:68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</row>
    <row r="555" spans="1:68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</row>
    <row r="556" spans="1:68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</row>
    <row r="557" spans="1:68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</row>
    <row r="558" spans="1:68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</row>
    <row r="559" spans="1:68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</row>
    <row r="560" spans="1:68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</row>
    <row r="561" spans="1:68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</row>
    <row r="562" spans="1:68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</row>
    <row r="563" spans="1:68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</row>
    <row r="564" spans="1:68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</row>
    <row r="565" spans="1:68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</row>
    <row r="566" spans="1:68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</row>
    <row r="567" spans="1:68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</row>
    <row r="568" spans="1:68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</row>
    <row r="569" spans="1:68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</row>
    <row r="570" spans="1:68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</row>
    <row r="571" spans="1:68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</row>
    <row r="572" spans="1:68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</row>
    <row r="573" spans="1:68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</row>
    <row r="574" spans="1:68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</row>
    <row r="575" spans="1:68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</row>
    <row r="576" spans="1:68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</row>
    <row r="577" spans="1:68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</row>
    <row r="578" spans="1:68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</row>
    <row r="579" spans="1:68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</row>
    <row r="580" spans="1:68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</row>
    <row r="581" spans="1:68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</row>
    <row r="582" spans="1:68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</row>
    <row r="583" spans="1:68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</row>
    <row r="584" spans="1:68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</row>
    <row r="585" spans="1:68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</row>
    <row r="586" spans="1:68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</row>
    <row r="587" spans="1:68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</row>
    <row r="588" spans="1:68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</row>
    <row r="589" spans="1:68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</row>
    <row r="590" spans="1:68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</row>
    <row r="591" spans="1:68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</row>
    <row r="592" spans="1:68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</row>
    <row r="593" spans="1:68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</row>
    <row r="594" spans="1:68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</row>
    <row r="595" spans="1:68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</row>
    <row r="596" spans="1:68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</row>
    <row r="597" spans="1:68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</row>
    <row r="598" spans="1:68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</row>
    <row r="599" spans="1:68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</row>
    <row r="600" spans="1:68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</row>
    <row r="601" spans="1:68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</row>
    <row r="602" spans="1:68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</row>
    <row r="603" spans="1:68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</row>
    <row r="604" spans="1:68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</row>
    <row r="605" spans="1:68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</row>
    <row r="606" spans="1:68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</row>
    <row r="607" spans="1:68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</row>
    <row r="608" spans="1:68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</row>
    <row r="609" spans="1:68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</row>
    <row r="610" spans="1:68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</row>
    <row r="611" spans="1:68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</row>
    <row r="612" spans="1:68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</row>
    <row r="613" spans="1:68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</row>
    <row r="614" spans="1:68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</row>
    <row r="615" spans="1:68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</row>
    <row r="616" spans="1:68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</row>
    <row r="617" spans="1:68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</row>
    <row r="618" spans="1:68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</row>
    <row r="619" spans="1:68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</row>
    <row r="620" spans="1:68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</row>
    <row r="621" spans="1:68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</row>
    <row r="622" spans="1:68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</row>
    <row r="623" spans="1:68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</row>
    <row r="624" spans="1:68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</row>
    <row r="625" spans="1:68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</row>
    <row r="626" spans="1:68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</row>
    <row r="627" spans="1:68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</row>
    <row r="628" spans="1:68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</row>
    <row r="629" spans="1:68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</row>
    <row r="630" spans="1:68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</row>
    <row r="631" spans="1:68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</row>
    <row r="632" spans="1:68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</row>
    <row r="633" spans="1:68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</row>
    <row r="634" spans="1:68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</row>
    <row r="635" spans="1:68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</row>
    <row r="636" spans="1:68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</row>
    <row r="637" spans="1:68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</row>
    <row r="638" spans="1:68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</row>
    <row r="639" spans="1:68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</row>
    <row r="640" spans="1:68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</row>
    <row r="641" spans="1:68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</row>
    <row r="642" spans="1:68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</row>
    <row r="643" spans="1:68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</row>
    <row r="644" spans="1:68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</row>
    <row r="645" spans="1:68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</row>
    <row r="646" spans="1:68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</row>
    <row r="647" spans="1:68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</row>
    <row r="648" spans="1:68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</row>
    <row r="649" spans="1:68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</row>
    <row r="650" spans="1:68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</row>
    <row r="651" spans="1:68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</row>
    <row r="652" spans="1:68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</row>
    <row r="653" spans="1:68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</row>
    <row r="654" spans="1:68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</row>
    <row r="655" spans="1:68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</row>
    <row r="656" spans="1:68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</row>
    <row r="657" spans="1:68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</row>
    <row r="658" spans="1:68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</row>
    <row r="659" spans="1:68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</row>
    <row r="660" spans="1:68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</row>
    <row r="661" spans="1:68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</row>
    <row r="662" spans="1:68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</row>
    <row r="663" spans="1:68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</row>
    <row r="664" spans="1:68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</row>
    <row r="665" spans="1:68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</row>
    <row r="666" spans="1:68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</row>
    <row r="667" spans="1:68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</row>
    <row r="668" spans="1:68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</row>
    <row r="669" spans="1:68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</row>
    <row r="670" spans="1:68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</row>
    <row r="671" spans="1:68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</row>
    <row r="672" spans="1:68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</row>
    <row r="673" spans="1:68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</row>
    <row r="674" spans="1:68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</row>
    <row r="675" spans="1:68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</row>
    <row r="676" spans="1:68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</row>
    <row r="677" spans="1:68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</row>
    <row r="678" spans="1:68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</row>
    <row r="679" spans="1:68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</row>
    <row r="680" spans="1:68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</row>
    <row r="681" spans="1:68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</row>
    <row r="682" spans="1:68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</row>
    <row r="683" spans="1:68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</row>
    <row r="684" spans="1:68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</row>
    <row r="685" spans="1:68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</row>
    <row r="686" spans="1:68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</row>
    <row r="687" spans="1:68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</row>
    <row r="688" spans="1:68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</row>
    <row r="689" spans="1:68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</row>
    <row r="690" spans="1:68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</row>
    <row r="691" spans="1:68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</row>
    <row r="692" spans="1:68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</row>
    <row r="693" spans="1:68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</row>
    <row r="694" spans="1:68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</row>
    <row r="695" spans="1:68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</row>
    <row r="696" spans="1:68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</row>
    <row r="697" spans="1:68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</row>
    <row r="698" spans="1:68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</row>
    <row r="699" spans="1:68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</row>
    <row r="700" spans="1:68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</row>
    <row r="701" spans="1:68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</row>
    <row r="702" spans="1:68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</row>
    <row r="703" spans="1:68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</row>
    <row r="704" spans="1:68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</row>
    <row r="705" spans="1:68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</row>
    <row r="706" spans="1:68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</row>
    <row r="707" spans="1:68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</row>
    <row r="708" spans="1:68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</row>
    <row r="709" spans="1:68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</row>
    <row r="710" spans="1:68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</row>
    <row r="711" spans="1:68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</row>
    <row r="712" spans="1:68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</row>
    <row r="713" spans="1:68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</row>
    <row r="714" spans="1:68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</row>
    <row r="715" spans="1:68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</row>
    <row r="716" spans="1:68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</row>
    <row r="717" spans="1:68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</row>
    <row r="718" spans="1:68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</row>
    <row r="719" spans="1:68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</row>
    <row r="720" spans="1:68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</row>
    <row r="721" spans="1:68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</row>
    <row r="722" spans="1:68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</row>
    <row r="723" spans="1:68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</row>
    <row r="724" spans="1:68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</row>
    <row r="725" spans="1:68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</row>
    <row r="726" spans="1:68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</row>
    <row r="727" spans="1:68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</row>
    <row r="728" spans="1:68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</row>
    <row r="729" spans="1:68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</row>
    <row r="730" spans="1:68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</row>
    <row r="731" spans="1:68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</row>
    <row r="732" spans="1:68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</row>
    <row r="733" spans="1:68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</row>
    <row r="734" spans="1:68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</row>
    <row r="735" spans="1:68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</row>
    <row r="736" spans="1:68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</row>
    <row r="737" spans="1:68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</row>
    <row r="738" spans="1:68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</row>
    <row r="739" spans="1:68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</row>
    <row r="740" spans="1:68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</row>
    <row r="741" spans="1:68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</row>
    <row r="742" spans="1:68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</row>
    <row r="743" spans="1:68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</row>
    <row r="744" spans="1:68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</row>
    <row r="745" spans="1:68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</row>
    <row r="746" spans="1:68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</row>
    <row r="747" spans="1:68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</row>
    <row r="748" spans="1:68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</row>
    <row r="749" spans="1:68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</row>
    <row r="750" spans="1:68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</row>
    <row r="751" spans="1:68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</row>
    <row r="752" spans="1:68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</row>
    <row r="753" spans="1:68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</row>
    <row r="754" spans="1:68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</row>
    <row r="755" spans="1:68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</row>
    <row r="756" spans="1:68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</row>
    <row r="757" spans="1:68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</row>
    <row r="758" spans="1:68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</row>
    <row r="759" spans="1:68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</row>
    <row r="760" spans="1:68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</row>
    <row r="761" spans="1:68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</row>
    <row r="762" spans="1:68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</row>
    <row r="763" spans="1:68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</row>
    <row r="764" spans="1:68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</row>
    <row r="765" spans="1:68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</row>
    <row r="766" spans="1:68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</row>
    <row r="767" spans="1:68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</row>
    <row r="768" spans="1:68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</row>
    <row r="769" spans="1:68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</row>
    <row r="770" spans="1:68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</row>
    <row r="771" spans="1:68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</row>
    <row r="772" spans="1:68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</row>
    <row r="773" spans="1:68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</row>
    <row r="774" spans="1:68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</row>
    <row r="775" spans="1:68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</row>
    <row r="776" spans="1:68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</row>
    <row r="777" spans="1:68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</row>
    <row r="778" spans="1:68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</row>
    <row r="779" spans="1:68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</row>
    <row r="780" spans="1:68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</row>
    <row r="781" spans="1:68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</row>
    <row r="782" spans="1:68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</row>
    <row r="783" spans="1:68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</row>
    <row r="784" spans="1:68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</row>
    <row r="785" spans="1:68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</row>
    <row r="786" spans="1:68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</row>
    <row r="787" spans="1:68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</row>
    <row r="788" spans="1:68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</row>
    <row r="789" spans="1:68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</row>
    <row r="790" spans="1:68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</row>
    <row r="791" spans="1:68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</row>
    <row r="792" spans="1:68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</row>
    <row r="793" spans="1:68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</row>
    <row r="794" spans="1:68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</row>
    <row r="795" spans="1:68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</row>
    <row r="796" spans="1:68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</row>
    <row r="797" spans="1:68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</row>
    <row r="798" spans="1:68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</row>
    <row r="799" spans="1:68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</row>
    <row r="800" spans="1:68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</row>
    <row r="801" spans="1:68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</row>
    <row r="802" spans="1:68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</row>
    <row r="803" spans="1:68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</row>
    <row r="804" spans="1:68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</row>
    <row r="805" spans="1:68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</row>
    <row r="806" spans="1:68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</row>
    <row r="807" spans="1:68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</row>
    <row r="808" spans="1:68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</row>
    <row r="809" spans="1:68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</row>
    <row r="810" spans="1:68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</row>
    <row r="811" spans="1:68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</row>
    <row r="812" spans="1:68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</row>
    <row r="813" spans="1:68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</row>
    <row r="814" spans="1:68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</row>
    <row r="815" spans="1:68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</row>
    <row r="816" spans="1:68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</row>
    <row r="817" spans="1:68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</row>
    <row r="818" spans="1:68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</row>
    <row r="819" spans="1:68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</row>
    <row r="820" spans="1:68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</row>
    <row r="821" spans="1:68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</row>
    <row r="822" spans="1:68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</row>
    <row r="823" spans="1:68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</row>
    <row r="824" spans="1:68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</row>
    <row r="825" spans="1:68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</row>
    <row r="826" spans="1:68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</row>
    <row r="827" spans="1:68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</row>
    <row r="828" spans="1:68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</row>
    <row r="829" spans="1:68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</row>
    <row r="830" spans="1:68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</row>
    <row r="831" spans="1:68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</row>
    <row r="832" spans="1:68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</row>
    <row r="833" spans="1:68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</row>
    <row r="834" spans="1:68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</row>
    <row r="835" spans="1:68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</row>
    <row r="836" spans="1:68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</row>
    <row r="837" spans="1:68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</row>
    <row r="838" spans="1:68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</row>
    <row r="839" spans="1:68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</row>
    <row r="840" spans="1:68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</row>
    <row r="841" spans="1:68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</row>
    <row r="842" spans="1:68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</row>
    <row r="843" spans="1:68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</row>
    <row r="844" spans="1:68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</row>
    <row r="845" spans="1:68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</row>
    <row r="846" spans="1:68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</row>
    <row r="847" spans="1:68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</row>
    <row r="848" spans="1:68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</row>
    <row r="849" spans="1:68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</row>
    <row r="850" spans="1:68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</row>
    <row r="851" spans="1:68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</row>
    <row r="852" spans="1:68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</row>
    <row r="853" spans="1:68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</row>
    <row r="854" spans="1:68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</row>
    <row r="855" spans="1:68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</row>
    <row r="856" spans="1:68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</row>
    <row r="857" spans="1:68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</row>
    <row r="858" spans="1:68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</row>
    <row r="859" spans="1:68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</row>
    <row r="860" spans="1:68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</row>
    <row r="861" spans="1:68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</row>
    <row r="862" spans="1:68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</row>
    <row r="863" spans="1:68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</row>
    <row r="864" spans="1:68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</row>
    <row r="865" spans="1:68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</row>
    <row r="866" spans="1:68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</row>
    <row r="867" spans="1:68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</row>
    <row r="868" spans="1:68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</row>
    <row r="869" spans="1:68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</row>
    <row r="870" spans="1:68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</row>
    <row r="871" spans="1:68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</row>
    <row r="872" spans="1:68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</row>
    <row r="873" spans="1:68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</row>
    <row r="874" spans="1:68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</row>
    <row r="875" spans="1:68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</row>
    <row r="876" spans="1:68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</row>
    <row r="877" spans="1:68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</row>
    <row r="878" spans="1:68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</row>
    <row r="879" spans="1:68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</row>
    <row r="880" spans="1:68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</row>
    <row r="881" spans="1:68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</row>
    <row r="882" spans="1:68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</row>
    <row r="883" spans="1:68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</row>
    <row r="884" spans="1:68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</row>
    <row r="885" spans="1:68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</row>
    <row r="886" spans="1:68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</row>
    <row r="887" spans="1:68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</row>
    <row r="888" spans="1:68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</row>
    <row r="889" spans="1:68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</row>
    <row r="890" spans="1:68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</row>
    <row r="891" spans="1:68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</row>
    <row r="892" spans="1:68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</row>
    <row r="893" spans="1:68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</row>
    <row r="894" spans="1:68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</row>
    <row r="895" spans="1:68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</row>
    <row r="896" spans="1:68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</row>
    <row r="897" spans="1:68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</row>
    <row r="898" spans="1:68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</row>
    <row r="899" spans="1:68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</row>
    <row r="900" spans="1:68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</row>
    <row r="901" spans="1:68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</row>
    <row r="902" spans="1:68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</row>
    <row r="903" spans="1:68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</row>
    <row r="904" spans="1:68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</row>
    <row r="905" spans="1:68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</row>
    <row r="906" spans="1:68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</row>
    <row r="907" spans="1:68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</row>
    <row r="908" spans="1:68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</row>
    <row r="909" spans="1:68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</row>
    <row r="910" spans="1:68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</row>
    <row r="911" spans="1:68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</row>
    <row r="912" spans="1:68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</row>
    <row r="913" spans="1:68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</row>
    <row r="914" spans="1:68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</row>
    <row r="915" spans="1:68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</row>
    <row r="916" spans="1:68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</row>
    <row r="917" spans="1:68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</row>
    <row r="918" spans="1:68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</row>
    <row r="919" spans="1:68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</row>
    <row r="920" spans="1:68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</row>
    <row r="921" spans="1:68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</row>
    <row r="922" spans="1:68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</row>
    <row r="923" spans="1:68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</row>
    <row r="924" spans="1:68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</row>
    <row r="925" spans="1:68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</row>
    <row r="926" spans="1:68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</row>
    <row r="927" spans="1:68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</row>
    <row r="928" spans="1:68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</row>
    <row r="929" spans="1:68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</row>
    <row r="930" spans="1:68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</row>
    <row r="931" spans="1:68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</row>
    <row r="932" spans="1:68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</row>
    <row r="933" spans="1:68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</row>
    <row r="934" spans="1:68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</row>
    <row r="935" spans="1:68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</row>
    <row r="936" spans="1:68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</row>
    <row r="937" spans="1:68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</row>
    <row r="938" spans="1:68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</row>
    <row r="939" spans="1:68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</row>
    <row r="940" spans="1:68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</row>
    <row r="941" spans="1:68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</row>
    <row r="942" spans="1:68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</row>
    <row r="943" spans="1:68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</row>
    <row r="944" spans="1:68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</row>
    <row r="945" spans="1:68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</row>
    <row r="946" spans="1:68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</row>
    <row r="947" spans="1:68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</row>
    <row r="948" spans="1:68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</row>
    <row r="949" spans="1:68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</row>
    <row r="950" spans="1:68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</row>
    <row r="951" spans="1:68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</row>
    <row r="952" spans="1:68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</row>
    <row r="953" spans="1:68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</row>
    <row r="954" spans="1:68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</row>
    <row r="955" spans="1:68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</row>
    <row r="956" spans="1:68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</row>
    <row r="957" spans="1:68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</row>
    <row r="958" spans="1:68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</row>
    <row r="959" spans="1:68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</row>
    <row r="960" spans="1:68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</row>
    <row r="961" spans="1:68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</row>
    <row r="962" spans="1:68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</row>
    <row r="963" spans="1:68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</row>
    <row r="964" spans="1:68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</row>
    <row r="965" spans="1:68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</row>
    <row r="966" spans="1:68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</row>
    <row r="967" spans="1:68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</row>
    <row r="968" spans="1:68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</row>
    <row r="969" spans="1:68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</row>
    <row r="970" spans="1:68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</row>
    <row r="971" spans="1:68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</row>
    <row r="972" spans="1:68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</row>
    <row r="973" spans="1:68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</row>
    <row r="974" spans="1:68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</row>
    <row r="975" spans="1:68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</row>
    <row r="976" spans="1:68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</row>
    <row r="977" spans="1:68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</row>
    <row r="978" spans="1:68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</row>
    <row r="979" spans="1:68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</row>
    <row r="980" spans="1:68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</row>
    <row r="981" spans="1:68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</row>
    <row r="982" spans="1:68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</row>
    <row r="983" spans="1:68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</row>
    <row r="984" spans="1:68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</row>
    <row r="985" spans="1:68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</row>
    <row r="986" spans="1:68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</row>
    <row r="987" spans="1:68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</row>
    <row r="988" spans="1:68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</row>
    <row r="989" spans="1:68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</row>
    <row r="990" spans="1:68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</row>
    <row r="991" spans="1:68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</row>
    <row r="992" spans="1:68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</row>
    <row r="993" spans="1:68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</row>
    <row r="994" spans="1:68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</row>
    <row r="995" spans="1:68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</row>
    <row r="996" spans="1:68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</row>
    <row r="997" spans="1:68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</row>
    <row r="998" spans="1:68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</row>
    <row r="999" spans="1:68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</row>
    <row r="1000" spans="1:68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</row>
  </sheetData>
  <mergeCells count="16">
    <mergeCell ref="AX8:BF8"/>
    <mergeCell ref="AX10:AZ10"/>
    <mergeCell ref="BH8:BJ8"/>
    <mergeCell ref="BL8:BN8"/>
    <mergeCell ref="B4:BP4"/>
    <mergeCell ref="B6:P6"/>
    <mergeCell ref="R6:Z6"/>
    <mergeCell ref="AB6:BF6"/>
    <mergeCell ref="BH6:BP6"/>
    <mergeCell ref="B8:H8"/>
    <mergeCell ref="J8:P8"/>
    <mergeCell ref="R8:V8"/>
    <mergeCell ref="X8:Z8"/>
    <mergeCell ref="AB8:AH8"/>
    <mergeCell ref="AJ8:AP8"/>
    <mergeCell ref="AR8:AV8"/>
  </mergeCell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P1000"/>
  <sheetViews>
    <sheetView showGridLines="0" topLeftCell="BH4" zoomScale="75" zoomScaleNormal="25" workbookViewId="0">
      <selection activeCell="BD12" sqref="BD12"/>
    </sheetView>
  </sheetViews>
  <sheetFormatPr defaultColWidth="14.44140625" defaultRowHeight="15" customHeight="1" x14ac:dyDescent="0.3"/>
  <cols>
    <col min="1" max="1" width="3.44140625" customWidth="1"/>
    <col min="2" max="2" width="27.44140625" customWidth="1"/>
    <col min="3" max="3" width="2.77734375" customWidth="1"/>
    <col min="4" max="4" width="27.44140625" customWidth="1"/>
    <col min="5" max="5" width="3.44140625" customWidth="1"/>
    <col min="6" max="6" width="27.44140625" customWidth="1"/>
    <col min="7" max="7" width="3.109375" customWidth="1"/>
    <col min="8" max="8" width="29.109375" customWidth="1"/>
    <col min="9" max="9" width="4.44140625" customWidth="1"/>
    <col min="10" max="10" width="27.44140625" customWidth="1"/>
    <col min="11" max="11" width="2" customWidth="1"/>
    <col min="12" max="12" width="32.77734375" customWidth="1"/>
    <col min="13" max="13" width="2" customWidth="1"/>
    <col min="14" max="14" width="27.44140625" customWidth="1"/>
    <col min="15" max="15" width="2" customWidth="1"/>
    <col min="16" max="16" width="27.44140625" customWidth="1"/>
    <col min="17" max="17" width="10.44140625" customWidth="1"/>
    <col min="18" max="18" width="32.77734375" customWidth="1"/>
    <col min="19" max="19" width="2.77734375" customWidth="1"/>
    <col min="20" max="20" width="43.44140625" customWidth="1"/>
    <col min="21" max="21" width="3.44140625" customWidth="1"/>
    <col min="22" max="22" width="37.44140625" customWidth="1"/>
    <col min="23" max="23" width="3.109375" customWidth="1"/>
    <col min="24" max="24" width="30" customWidth="1"/>
    <col min="25" max="25" width="3.44140625" customWidth="1"/>
    <col min="26" max="26" width="30" customWidth="1"/>
    <col min="27" max="27" width="4.77734375" customWidth="1"/>
    <col min="28" max="28" width="26.77734375" customWidth="1"/>
    <col min="29" max="29" width="2.44140625" customWidth="1"/>
    <col min="30" max="30" width="26.77734375" customWidth="1"/>
    <col min="31" max="31" width="2.44140625" customWidth="1"/>
    <col min="32" max="32" width="26.77734375" customWidth="1"/>
    <col min="33" max="33" width="2.44140625" customWidth="1"/>
    <col min="34" max="34" width="26.77734375" customWidth="1"/>
    <col min="35" max="35" width="6" customWidth="1"/>
    <col min="36" max="36" width="25.44140625" customWidth="1"/>
    <col min="37" max="37" width="2.109375" customWidth="1"/>
    <col min="38" max="38" width="25.44140625" customWidth="1"/>
    <col min="39" max="39" width="2.109375" customWidth="1"/>
    <col min="40" max="40" width="25.44140625" customWidth="1"/>
    <col min="41" max="41" width="2.109375" customWidth="1"/>
    <col min="42" max="42" width="25.44140625" customWidth="1"/>
    <col min="43" max="43" width="4.44140625" customWidth="1"/>
    <col min="44" max="44" width="24.77734375" customWidth="1"/>
    <col min="45" max="45" width="2.44140625" customWidth="1"/>
    <col min="46" max="46" width="24.77734375" customWidth="1"/>
    <col min="47" max="47" width="2.44140625" customWidth="1"/>
    <col min="48" max="48" width="24.77734375" customWidth="1"/>
    <col min="49" max="50" width="6" customWidth="1"/>
    <col min="51" max="51" width="3.44140625" customWidth="1"/>
    <col min="52" max="52" width="26.44140625" customWidth="1"/>
    <col min="53" max="53" width="3.44140625" customWidth="1"/>
    <col min="54" max="54" width="25.44140625" customWidth="1"/>
    <col min="55" max="55" width="2.109375" customWidth="1"/>
    <col min="56" max="56" width="28.77734375" customWidth="1"/>
    <col min="57" max="57" width="3.44140625" customWidth="1"/>
    <col min="58" max="58" width="31.77734375" customWidth="1"/>
    <col min="59" max="59" width="11.44140625" customWidth="1"/>
    <col min="60" max="60" width="39.44140625" customWidth="1"/>
    <col min="61" max="61" width="6.44140625" customWidth="1"/>
    <col min="62" max="62" width="35.77734375" customWidth="1"/>
    <col min="63" max="63" width="6.44140625" customWidth="1"/>
    <col min="64" max="64" width="36.109375" customWidth="1"/>
    <col min="65" max="65" width="2" customWidth="1"/>
    <col min="66" max="66" width="33.44140625" customWidth="1"/>
    <col min="67" max="67" width="3.44140625" customWidth="1"/>
    <col min="68" max="68" width="43.44140625" customWidth="1"/>
  </cols>
  <sheetData>
    <row r="1" spans="1:68" ht="33" customHeight="1" x14ac:dyDescent="0.55000000000000004">
      <c r="A1" s="1"/>
      <c r="B1" s="2" t="s">
        <v>468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33" customHeight="1" x14ac:dyDescent="0.5">
      <c r="A2" s="1"/>
      <c r="B2" s="3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</row>
    <row r="3" spans="1:68" ht="33" customHeight="1" x14ac:dyDescent="0.45">
      <c r="A3" s="1"/>
      <c r="B3" s="4" t="s">
        <v>52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</row>
    <row r="4" spans="1:68" ht="68.25" customHeight="1" x14ac:dyDescent="0.3">
      <c r="A4" s="1"/>
      <c r="B4" s="89" t="s">
        <v>53</v>
      </c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C4" s="90"/>
      <c r="BD4" s="90"/>
      <c r="BE4" s="90"/>
      <c r="BF4" s="90"/>
      <c r="BG4" s="90"/>
      <c r="BH4" s="90"/>
      <c r="BI4" s="90"/>
      <c r="BJ4" s="90"/>
      <c r="BK4" s="90"/>
      <c r="BL4" s="90"/>
      <c r="BM4" s="90"/>
      <c r="BN4" s="90"/>
      <c r="BO4" s="90"/>
      <c r="BP4" s="91"/>
    </row>
    <row r="5" spans="1:68" ht="31.5" customHeigh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</row>
    <row r="6" spans="1:68" ht="81" customHeight="1" x14ac:dyDescent="0.3">
      <c r="A6" s="5"/>
      <c r="B6" s="92" t="s">
        <v>54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1"/>
      <c r="Q6" s="5"/>
      <c r="R6" s="92" t="s">
        <v>55</v>
      </c>
      <c r="S6" s="90"/>
      <c r="T6" s="90"/>
      <c r="U6" s="90"/>
      <c r="V6" s="90"/>
      <c r="W6" s="90"/>
      <c r="X6" s="90"/>
      <c r="Y6" s="90"/>
      <c r="Z6" s="91"/>
      <c r="AA6" s="1"/>
      <c r="AB6" s="92" t="s">
        <v>56</v>
      </c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0"/>
      <c r="AP6" s="90"/>
      <c r="AQ6" s="90"/>
      <c r="AR6" s="90"/>
      <c r="AS6" s="90"/>
      <c r="AT6" s="90"/>
      <c r="AU6" s="90"/>
      <c r="AV6" s="90"/>
      <c r="AW6" s="90"/>
      <c r="AX6" s="90"/>
      <c r="AY6" s="90"/>
      <c r="AZ6" s="90"/>
      <c r="BA6" s="90"/>
      <c r="BB6" s="90"/>
      <c r="BC6" s="90"/>
      <c r="BD6" s="90"/>
      <c r="BE6" s="90"/>
      <c r="BF6" s="91"/>
      <c r="BG6" s="5"/>
      <c r="BH6" s="92" t="s">
        <v>57</v>
      </c>
      <c r="BI6" s="90"/>
      <c r="BJ6" s="90"/>
      <c r="BK6" s="90"/>
      <c r="BL6" s="90"/>
      <c r="BM6" s="90"/>
      <c r="BN6" s="90"/>
      <c r="BO6" s="90"/>
      <c r="BP6" s="91"/>
    </row>
    <row r="7" spans="1:68" ht="49.5" customHeight="1" x14ac:dyDescent="0.35">
      <c r="A7" s="6"/>
      <c r="B7" s="6"/>
      <c r="C7" s="6"/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7"/>
      <c r="AA7" s="7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</row>
    <row r="8" spans="1:68" ht="12.75" customHeight="1" x14ac:dyDescent="0.35">
      <c r="A8" s="8"/>
      <c r="B8" s="88" t="s">
        <v>58</v>
      </c>
      <c r="C8" s="85"/>
      <c r="D8" s="85"/>
      <c r="E8" s="85"/>
      <c r="F8" s="85"/>
      <c r="G8" s="85"/>
      <c r="H8" s="86"/>
      <c r="I8" s="7"/>
      <c r="J8" s="88" t="s">
        <v>59</v>
      </c>
      <c r="K8" s="85"/>
      <c r="L8" s="85"/>
      <c r="M8" s="85"/>
      <c r="N8" s="85"/>
      <c r="O8" s="85"/>
      <c r="P8" s="86"/>
      <c r="Q8" s="8"/>
      <c r="R8" s="88" t="s">
        <v>60</v>
      </c>
      <c r="S8" s="85"/>
      <c r="T8" s="85"/>
      <c r="U8" s="85"/>
      <c r="V8" s="86"/>
      <c r="W8" s="6"/>
      <c r="X8" s="88" t="s">
        <v>61</v>
      </c>
      <c r="Y8" s="85"/>
      <c r="Z8" s="86"/>
      <c r="AA8" s="10"/>
      <c r="AB8" s="88" t="s">
        <v>62</v>
      </c>
      <c r="AC8" s="85"/>
      <c r="AD8" s="85"/>
      <c r="AE8" s="85"/>
      <c r="AF8" s="85"/>
      <c r="AG8" s="85"/>
      <c r="AH8" s="86"/>
      <c r="AI8" s="8"/>
      <c r="AJ8" s="88" t="s">
        <v>63</v>
      </c>
      <c r="AK8" s="85"/>
      <c r="AL8" s="85"/>
      <c r="AM8" s="85"/>
      <c r="AN8" s="85"/>
      <c r="AO8" s="85"/>
      <c r="AP8" s="86"/>
      <c r="AQ8" s="8"/>
      <c r="AR8" s="88" t="s">
        <v>64</v>
      </c>
      <c r="AS8" s="85"/>
      <c r="AT8" s="85"/>
      <c r="AU8" s="85"/>
      <c r="AV8" s="86"/>
      <c r="AW8" s="8"/>
      <c r="AX8" s="88" t="s">
        <v>65</v>
      </c>
      <c r="AY8" s="85"/>
      <c r="AZ8" s="85"/>
      <c r="BA8" s="85"/>
      <c r="BB8" s="85"/>
      <c r="BC8" s="85"/>
      <c r="BD8" s="85"/>
      <c r="BE8" s="85"/>
      <c r="BF8" s="86"/>
      <c r="BG8" s="8"/>
      <c r="BH8" s="88" t="s">
        <v>66</v>
      </c>
      <c r="BI8" s="85"/>
      <c r="BJ8" s="86"/>
      <c r="BK8" s="12"/>
      <c r="BL8" s="88" t="s">
        <v>67</v>
      </c>
      <c r="BM8" s="85"/>
      <c r="BN8" s="86"/>
      <c r="BO8" s="8"/>
      <c r="BP8" s="13" t="s">
        <v>68</v>
      </c>
    </row>
    <row r="9" spans="1:68" ht="48" customHeight="1" x14ac:dyDescent="0.35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6"/>
      <c r="R9" s="7"/>
      <c r="S9" s="7"/>
      <c r="T9" s="7"/>
      <c r="U9" s="7"/>
      <c r="V9" s="7"/>
      <c r="W9" s="6"/>
      <c r="X9" s="7"/>
      <c r="Y9" s="6"/>
      <c r="Z9" s="7"/>
      <c r="AA9" s="7"/>
      <c r="AB9" s="14"/>
      <c r="AC9" s="14"/>
      <c r="AD9" s="14"/>
      <c r="AE9" s="14"/>
      <c r="AF9" s="14"/>
      <c r="AG9" s="14"/>
      <c r="AH9" s="14"/>
      <c r="AI9" s="6"/>
      <c r="AJ9" s="14"/>
      <c r="AK9" s="14"/>
      <c r="AL9" s="14"/>
      <c r="AM9" s="14"/>
      <c r="AN9" s="14"/>
      <c r="AO9" s="14"/>
      <c r="AP9" s="14"/>
      <c r="AQ9" s="6"/>
      <c r="AR9" s="14"/>
      <c r="AS9" s="14"/>
      <c r="AT9" s="14"/>
      <c r="AU9" s="14"/>
      <c r="AV9" s="14"/>
      <c r="AW9" s="6"/>
      <c r="AX9" s="14"/>
      <c r="AY9" s="14"/>
      <c r="AZ9" s="14"/>
      <c r="BA9" s="14"/>
      <c r="BB9" s="14"/>
      <c r="BC9" s="14"/>
      <c r="BD9" s="14"/>
      <c r="BE9" s="14"/>
      <c r="BF9" s="14"/>
      <c r="BG9" s="6"/>
      <c r="BH9" s="7"/>
      <c r="BI9" s="15"/>
      <c r="BJ9" s="7"/>
      <c r="BK9" s="15"/>
      <c r="BL9" s="7"/>
      <c r="BM9" s="15"/>
      <c r="BN9" s="7"/>
      <c r="BO9" s="6"/>
      <c r="BP9" s="7"/>
    </row>
    <row r="10" spans="1:68" ht="310.5" customHeight="1" x14ac:dyDescent="0.35">
      <c r="A10" s="16"/>
      <c r="B10" s="17" t="str">
        <f>+'Matriz PA'!C7</f>
        <v>1.1.1 Desarrollar acciones orientadas a aumentar el conocimiento sobre niveles de biodiversidad y grupos taxonómicos priorizados como insumo para la definición de metas de conservación en la Orinoquia</v>
      </c>
      <c r="C10" s="18"/>
      <c r="D10" s="17" t="str">
        <f>+'Matriz PA'!C13</f>
        <v>1.1.2 Integrar los diferentes sistemas de conocimiento presentes en la Orinoquia, como insumo para la definición de metas de conservación</v>
      </c>
      <c r="E10" s="18"/>
      <c r="F10" s="17" t="str">
        <f>+'Matriz PA'!C17</f>
        <v>1.1.3 Concertar metas de conservación por parte de los actores del Sirap y subsistemas temáticos e involucrarlas en los planes de acción de las autoridades ambientales</v>
      </c>
      <c r="G10" s="18"/>
      <c r="H10" s="17" t="str">
        <f>+'Matriz PA'!C19</f>
        <v>1.1.4 Acompañar los procesos de declaratoria, ampliación y/o registro de  áreas protegidas y reportes de OMEC a partir de las metas de conservación definidas para el SIRAP Orinoquia</v>
      </c>
      <c r="I10" s="7"/>
      <c r="J10" s="17" t="str">
        <f>+'Matriz PA'!C20</f>
        <v>1.2.1 Definir e implementar medidas para la prevención y manejo integral de especies invasoras y con potencial invasor en las áreas protegidas del SIRAP Orinoquia</v>
      </c>
      <c r="K10" s="18"/>
      <c r="L10" s="17" t="str">
        <f>+'Matriz PA'!C26</f>
        <v>1.2.2 Desarrollar acciones orientadas a impulsar el uso sostenible de la biodiversidad objeto de uso dentro del SIRAP Orinoquia, por medio del  fortalecimiento de emprendimientos productivos sostenibles y negocios verdes.</v>
      </c>
      <c r="M10" s="18"/>
      <c r="N10" s="17" t="str">
        <f>+'Matriz PA'!C29</f>
        <v>1.2.3 Mejorar la resiliencia en las áreas con mayor vulnerabilidad a los efectos de los impulsores principales de cambio global dentro del SIRAP Orinoquia a través de las acciones de manejo de las áreas protegidas.</v>
      </c>
      <c r="O10" s="18"/>
      <c r="P10" s="17" t="str">
        <f>+'Matriz PA'!C31</f>
        <v>1.2.4 Fomentar  los lineamientos nacionales  para mantener o mejorar la resiliencia de las AP y  los efectos sinérgicos del cambio global en la biodiversidad, claves para la región</v>
      </c>
      <c r="Q10" s="16"/>
      <c r="R10" s="17" t="str">
        <f>+'Matriz PA'!C32</f>
        <v>2.1.1 Realizar la evaluación regional para el SIRAP Orinoquia, dirigida a comprender las tendencias de cambio en las condiciones de conectividad de los paisajes priorizados de piedemonte, altillanura, sabana inundable, selvas transicionales y ambientes dulceacuícolas, entre otras, debido a las dinámicas de los impulsores de pérdida de biodiversidad y de los conflictos socioambientales, y sus impactos sobre la conectividad.</v>
      </c>
      <c r="S10" s="18"/>
      <c r="T10" s="17" t="str">
        <f>+'Matriz PA'!C34</f>
        <v>2.1.2 Construir escenarios prospectivos de conectividad a nivel de los paisajes de piedemonte, altillanura, sabana inundable y selvas transicionales, páramo, bosque altoandino y sistemas dulceacuícolas, entre otros priorizados, que orienten su manejo en la Orinoquia</v>
      </c>
      <c r="U10" s="18"/>
      <c r="V10" s="17" t="str">
        <f>+'Matriz PA'!C36</f>
        <v xml:space="preserve">2.1.3 Gestionar acuerdos intersectoriales a nivel regional para la implementación de los lineamientos para el  manejo integral de los paisajes priorizados en la Orinoquia </v>
      </c>
      <c r="W10" s="16"/>
      <c r="X10" s="17" t="str">
        <f>+'Matriz PA'!C37</f>
        <v>2.2.1 Apoyo a la implementación de estrategias dirigidas a que en los procesos de planeación y ordenamiento territorial, se reconozcan, valoren y promuevan estrategias de conservación in situ, por su aporte al desarrollo sostenible en los paisajes priorizados de la Orinoquia</v>
      </c>
      <c r="Y10" s="18"/>
      <c r="Z10" s="17" t="str">
        <f>+'Matriz PA'!C41</f>
        <v>2.2.2 Desarrollar acciones orientadas a armonizar los instrumentos de planificación y ordenamiento territorial de la Orinoquia, con las  estrategias de conservación in situ en los paisajes priorizados.</v>
      </c>
      <c r="AA10" s="18"/>
      <c r="AB10" s="17" t="str">
        <f>+'Matriz PA'!C44</f>
        <v>3.1.1 Consolidar la estructura del SIRAP Orinoquia en sus diferentes ámbitos de gestión a partir de la implementación de directrices de coordinación entre subsistemas temáticos y regionales (bisagra)</v>
      </c>
      <c r="AC10" s="19"/>
      <c r="AD10" s="17" t="str">
        <f>+'Matriz PA'!C49</f>
        <v xml:space="preserve">3.1.2  Desarrollar acciones orientadas a mejorar la participación efectiva de todos los actores estratégicos en el SIRAP Orinoquia a partir de la caracterización y mapeo de actores. </v>
      </c>
      <c r="AE10" s="19"/>
      <c r="AF10" s="17" t="str">
        <f>+'Matriz PA'!C51</f>
        <v>3.1.3 Reconocer arreglos de gobernanza regional con el SIRAP Orinoquia que involucren a los actores en la  toma decisiones, desde una perspectiva de corresponsabilidad, equidad, reconocimiento de la diversidad cultural, respeto y complementariedad.</v>
      </c>
      <c r="AG10" s="14"/>
      <c r="AH10" s="17" t="str">
        <f>+'Matriz PA'!C54</f>
        <v>3.1.4 Incrementar la implementación participativa de la estrategia de comunicación y educación (incluye fomento de plataformas para fortalecimiento de capacidades) orientada a la mayor comprensión y apropiación del SIRAP Orinoquia</v>
      </c>
      <c r="AI10" s="16"/>
      <c r="AJ10" s="17" t="str">
        <f>+'Matriz PA'!C58</f>
        <v>3.2.1 Aumentar el porcentaje de áreas protegidas que desarrollan el proceso de planificación del manejo en la Orinoquia</v>
      </c>
      <c r="AK10" s="20"/>
      <c r="AL10" s="17" t="str">
        <f>+'Matriz PA'!C61</f>
        <v>3.2.2 Incrementar el número de subsistemas con instrumentos de planeación apoyados</v>
      </c>
      <c r="AM10" s="20"/>
      <c r="AN10" s="17" t="str">
        <f>+'Matriz PA'!C62</f>
        <v>3.2.3 Incrementar la aplicación sistemática de evaluación   de la efectividad  del manejo en las Áreas Protegidas del SIRAP Orinoquia</v>
      </c>
      <c r="AO10" s="19"/>
      <c r="AP10" s="17" t="str">
        <f>+'Matriz PA'!C63</f>
        <v>3.2.4 Implementar la metodología  de evaluación de efectividad en el SIRAP Orinoquia.</v>
      </c>
      <c r="AQ10" s="16"/>
      <c r="AR10" s="17" t="str">
        <f>+'Matriz PA'!C65</f>
        <v>3.3.1 Mejorar la identificación de los roles y  responsabilidades en la financiación del SIRAP Orinoquia y hacer seguimiento a las contribuciones financieras para su gestión</v>
      </c>
      <c r="AS10" s="20"/>
      <c r="AT10" s="17" t="str">
        <f>+'Matriz PA'!C67</f>
        <v>3.3.2 Incrementar la cobertura del cálculo de brecha financiera para la gestión del SIRAP Orinoquia</v>
      </c>
      <c r="AU10" s="20"/>
      <c r="AV10" s="17" t="str">
        <f>+'Matriz PA'!C68</f>
        <v>3.3.3 Incrementar la aplicación de instrumentos económicos y financieros para la conservación en áreas protegidas del SIRAP Orinoquia</v>
      </c>
      <c r="AW10" s="16"/>
      <c r="AX10" s="87" t="str">
        <f>+'Matriz PA'!C70</f>
        <v>3.4.1 Incrementar la complementariedad en la gestión entre instituciones públicas del SIRAP Orinoquia</v>
      </c>
      <c r="AY10" s="85"/>
      <c r="AZ10" s="86"/>
      <c r="BA10" s="20"/>
      <c r="BB10" s="17" t="str">
        <f>+'Matriz PA'!C72</f>
        <v>3.4.2 Desarrollar acciones orientadas a incrementar el número y la cobertura de las investigaciones en las áreas protegidas del SIRAP Orinoquia</v>
      </c>
      <c r="BC10" s="20"/>
      <c r="BD10" s="17" t="str">
        <f>+'Matriz PA'!C75</f>
        <v>3.4.3 Incrementar el aporte desde el nivel regional a la integración de las diferentes formas de conocimiento local en el análisis y gestión de los atributos del Sinap.</v>
      </c>
      <c r="BE10" s="16"/>
      <c r="BF10" s="17" t="str">
        <f>+'Matriz PA'!C76</f>
        <v>3.4.4mejorar los procesos de captura de datos y generación de información en las áreas protegidas del SIRAP Orinoquia facilitando la participación de todos sus actores.</v>
      </c>
      <c r="BG10" s="16"/>
      <c r="BH10" s="17" t="str">
        <f>+'Matriz PA'!C79</f>
        <v>4.1.1 Armonizar formas de manejo del territorio a través de acuerdos en áreas protegidas y otras estrategias de conservación de la Orinoquia</v>
      </c>
      <c r="BI10" s="21"/>
      <c r="BJ10" s="22" t="str">
        <f>+'Matriz PA'!C81</f>
        <v>4.1.2 Aumentar el conocimiento de los beneficios generados por los habitantes de las áreas protegidas públicas, susceptibles de ser objeto de retribución especialmente para las comunidades locales (campesinas) y grupos étnicos en la Orinoquia</v>
      </c>
      <c r="BK10" s="21"/>
      <c r="BL10" s="17" t="str">
        <f>+'Matriz PA'!C83</f>
        <v>4.2.1 Desarrollar acciones orientadas a aumentar la formalidad en el aprovechamiento sostenible de la naturaleza con fines comerciales en las áreas protegidas  de la Orinoquia (turismo, fauna, pesca, artesanías, forestal y otros productos maderables y no maderables, acceso a recursos genéticos) .</v>
      </c>
      <c r="BM10" s="21"/>
      <c r="BN10" s="17" t="str">
        <f>+'Matriz PA'!C87</f>
        <v>4.2.2 Implementar la estrategia formulada desde PNNC y MinCiencias para el desarrollo de nuevos productos sostenibles derivados de las contribuciones de la naturaleza de las áreas protegidas y sus zonas de influencia de acuerdo con la vocación del territorio en la Orinoquia</v>
      </c>
      <c r="BO10" s="16"/>
      <c r="BP10" s="17" t="str">
        <f>+'Matriz PA'!C89</f>
        <v>4.3.1 Generar capacidades en las entidades territoriales y autoridades ambientales para la formulación de proyectos que incrementen la inversión en áreas protegidas en la Orinoquia</v>
      </c>
    </row>
    <row r="11" spans="1:68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</row>
    <row r="12" spans="1:68" ht="247.5" customHeight="1" x14ac:dyDescent="0.35">
      <c r="A12" s="1"/>
      <c r="B12" s="17" t="e">
        <f>+IF('Matriz PA'!#REF!="Si",'Matriz PA'!C7,'Matriz PA'!#REF!)</f>
        <v>#REF!</v>
      </c>
      <c r="C12" s="18"/>
      <c r="D12" s="17" t="e">
        <f>+IF('Matriz PA'!#REF!="Si",'Matriz PA'!C13,'Matriz PA'!#REF!)</f>
        <v>#REF!</v>
      </c>
      <c r="E12" s="18"/>
      <c r="F12" s="17" t="e">
        <f>+IF('Matriz PA'!#REF!="Si",'Matriz PA'!C17,'Matriz PA'!#REF!)</f>
        <v>#REF!</v>
      </c>
      <c r="G12" s="18"/>
      <c r="H12" s="17" t="e">
        <f>+IF('Matriz PA'!#REF!="Si",'Matriz PA'!C19,'Matriz PA'!#REF!)</f>
        <v>#REF!</v>
      </c>
      <c r="I12" s="7"/>
      <c r="J12" s="17" t="e">
        <f>+IF('Matriz PA'!#REF!="Si",'Matriz PA'!C20,'Matriz PA'!#REF!)</f>
        <v>#REF!</v>
      </c>
      <c r="K12" s="18"/>
      <c r="L12" s="17" t="e">
        <f>+IF('Matriz PA'!#REF!="Si",'Matriz PA'!C26,'Matriz PA'!#REF!)</f>
        <v>#REF!</v>
      </c>
      <c r="M12" s="18"/>
      <c r="N12" s="17" t="e">
        <f>+IF('Matriz PA'!#REF!="Si",'Matriz PA'!C29,'Matriz PA'!#REF!)</f>
        <v>#REF!</v>
      </c>
      <c r="O12" s="18"/>
      <c r="P12" s="17" t="e">
        <f>+IF('Matriz PA'!#REF!="Si",'Matriz PA'!C31,'Matriz PA'!#REF!)</f>
        <v>#REF!</v>
      </c>
      <c r="Q12" s="16"/>
      <c r="R12" s="17" t="e">
        <f>+IF('Matriz PA'!#REF!="Si",'Matriz PA'!C32,'Matriz PA'!#REF!)</f>
        <v>#REF!</v>
      </c>
      <c r="S12" s="18"/>
      <c r="T12" s="17" t="e">
        <f>+IF('Matriz PA'!#REF!="Si",'Matriz PA'!C34,'Matriz PA'!#REF!)</f>
        <v>#REF!</v>
      </c>
      <c r="U12" s="18"/>
      <c r="V12" s="17" t="e">
        <f>+IF('Matriz PA'!#REF!="Si",'Matriz PA'!C36,'Matriz PA'!#REF!)</f>
        <v>#REF!</v>
      </c>
      <c r="W12" s="16"/>
      <c r="X12" s="17" t="e">
        <f>+IF('Matriz PA'!#REF!="Si",'Matriz PA'!C37,'Matriz PA'!#REF!)</f>
        <v>#REF!</v>
      </c>
      <c r="Y12" s="18"/>
      <c r="Z12" s="17" t="e">
        <f>+IF('Matriz PA'!#REF!="Si",'Matriz PA'!C41,'Matriz PA'!#REF!)</f>
        <v>#REF!</v>
      </c>
      <c r="AA12" s="18"/>
      <c r="AB12" s="17" t="e">
        <f>+IF('Matriz PA'!#REF!="Si",'Matriz PA'!C44,'Matriz PA'!#REF!)</f>
        <v>#REF!</v>
      </c>
      <c r="AC12" s="19"/>
      <c r="AD12" s="17" t="e">
        <f>+IF('Matriz PA'!#REF!="Si",'Matriz PA'!C49,'Matriz PA'!#REF!)</f>
        <v>#REF!</v>
      </c>
      <c r="AE12" s="19"/>
      <c r="AF12" s="17" t="e">
        <f>+IF('Matriz PA'!#REF!="Si",'Matriz PA'!C51,'Matriz PA'!#REF!)</f>
        <v>#REF!</v>
      </c>
      <c r="AG12" s="14"/>
      <c r="AH12" s="17" t="e">
        <f>+IF('Matriz PA'!#REF!="Si",'Matriz PA'!C54,'Matriz PA'!#REF!)</f>
        <v>#REF!</v>
      </c>
      <c r="AI12" s="16"/>
      <c r="AJ12" s="17" t="e">
        <f>+IF('Matriz PA'!#REF!="Si",'Matriz PA'!C58,'Matriz PA'!#REF!)</f>
        <v>#REF!</v>
      </c>
      <c r="AK12" s="20"/>
      <c r="AL12" s="17" t="e">
        <f>+IF('Matriz PA'!#REF!="Si",'Matriz PA'!C61,'Matriz PA'!#REF!)</f>
        <v>#REF!</v>
      </c>
      <c r="AM12" s="20"/>
      <c r="AN12" s="17" t="e">
        <f>+IF('Matriz PA'!#REF!="Si",'Matriz PA'!C62,'Matriz PA'!#REF!)</f>
        <v>#REF!</v>
      </c>
      <c r="AO12" s="19"/>
      <c r="AP12" s="17" t="e">
        <f>+IF('Matriz PA'!#REF!="Si",'Matriz PA'!C63,'Matriz PA'!#REF!)</f>
        <v>#REF!</v>
      </c>
      <c r="AQ12" s="16"/>
      <c r="AR12" s="17" t="e">
        <f>+IF('Matriz PA'!#REF!="Si",'Matriz PA'!C65,'Matriz PA'!#REF!)</f>
        <v>#REF!</v>
      </c>
      <c r="AS12" s="20"/>
      <c r="AT12" s="17" t="e">
        <f>+IF('Matriz PA'!#REF!="Si",'Matriz PA'!C67,'Matriz PA'!#REF!)</f>
        <v>#REF!</v>
      </c>
      <c r="AU12" s="20"/>
      <c r="AV12" s="17" t="e">
        <f>+IF('Matriz PA'!#REF!="Si",'Matriz PA'!C68,'Matriz PA'!#REF!)</f>
        <v>#REF!</v>
      </c>
      <c r="AW12" s="16"/>
      <c r="AX12" s="87" t="e">
        <f>+IF('Matriz PA'!#REF!="Si",'Matriz PA'!C70,'Matriz PA'!#REF!)</f>
        <v>#REF!</v>
      </c>
      <c r="AY12" s="85"/>
      <c r="AZ12" s="86"/>
      <c r="BA12" s="20"/>
      <c r="BB12" s="17" t="e">
        <f>+IF('Matriz PA'!#REF!="Si",'Matriz PA'!C72,'Matriz PA'!#REF!)</f>
        <v>#REF!</v>
      </c>
      <c r="BC12" s="20"/>
      <c r="BD12" s="17" t="e">
        <f>+IF('Matriz PA'!#REF!="Si",'Matriz PA'!C75,'Matriz PA'!#REF!)</f>
        <v>#REF!</v>
      </c>
      <c r="BE12" s="16"/>
      <c r="BF12" s="17" t="e">
        <f>+IF('Matriz PA'!#REF!="Si",'Matriz PA'!C76,'Matriz PA'!#REF!)</f>
        <v>#REF!</v>
      </c>
      <c r="BG12" s="16"/>
      <c r="BH12" s="17" t="e">
        <f>+IF('Matriz PA'!#REF!="Si",'Matriz PA'!C79,'Matriz PA'!#REF!)</f>
        <v>#REF!</v>
      </c>
      <c r="BI12" s="21"/>
      <c r="BJ12" s="22" t="e">
        <f>+IF('Matriz PA'!#REF!="Si",'Matriz PA'!C81,'Matriz PA'!#REF!)</f>
        <v>#REF!</v>
      </c>
      <c r="BK12" s="21"/>
      <c r="BL12" s="17" t="e">
        <f>+IF('Matriz PA'!#REF!="Si",'Matriz PA'!C83,'Matriz PA'!#REF!)</f>
        <v>#REF!</v>
      </c>
      <c r="BM12" s="21"/>
      <c r="BN12" s="17" t="e">
        <f>+IF('Matriz PA'!#REF!="Si",'Matriz PA'!C87,'Matriz PA'!#REF!)</f>
        <v>#REF!</v>
      </c>
      <c r="BO12" s="16"/>
      <c r="BP12" s="17" t="e">
        <f>+IF('Matriz PA'!#REF!="Si",'Matriz PA'!C89,'Matriz PA'!#REF!)</f>
        <v>#REF!</v>
      </c>
    </row>
    <row r="13" spans="1:68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</row>
    <row r="14" spans="1:68" ht="12.75" customHeight="1" x14ac:dyDescent="0.35">
      <c r="A14" s="1"/>
      <c r="B14" s="17" t="e">
        <f>+'Matriz PA'!#REF!</f>
        <v>#REF!</v>
      </c>
      <c r="C14" s="18"/>
      <c r="D14" s="17" t="e">
        <f>+'Matriz PA'!#REF!</f>
        <v>#REF!</v>
      </c>
      <c r="E14" s="18"/>
      <c r="F14" s="17" t="e">
        <f>+'Matriz PA'!#REF!</f>
        <v>#REF!</v>
      </c>
      <c r="G14" s="18"/>
      <c r="H14" s="17" t="e">
        <f>+'Matriz PA'!#REF!</f>
        <v>#REF!</v>
      </c>
      <c r="I14" s="7"/>
      <c r="J14" s="17" t="e">
        <f>+'Matriz PA'!#REF!</f>
        <v>#REF!</v>
      </c>
      <c r="K14" s="18"/>
      <c r="L14" s="17" t="e">
        <f>+'Matriz PA'!#REF!</f>
        <v>#REF!</v>
      </c>
      <c r="M14" s="18"/>
      <c r="N14" s="17" t="e">
        <f>+'Matriz PA'!#REF!</f>
        <v>#REF!</v>
      </c>
      <c r="O14" s="18"/>
      <c r="P14" s="17" t="e">
        <f>+'Matriz PA'!#REF!</f>
        <v>#REF!</v>
      </c>
      <c r="Q14" s="16"/>
      <c r="R14" s="17" t="e">
        <f>+'Matriz PA'!#REF!</f>
        <v>#REF!</v>
      </c>
      <c r="S14" s="18"/>
      <c r="T14" s="17" t="e">
        <f>+'Matriz PA'!#REF!</f>
        <v>#REF!</v>
      </c>
      <c r="U14" s="18"/>
      <c r="V14" s="17" t="e">
        <f>+'Matriz PA'!#REF!</f>
        <v>#REF!</v>
      </c>
      <c r="W14" s="16"/>
      <c r="X14" s="17" t="e">
        <f>+'Matriz PA'!#REF!</f>
        <v>#REF!</v>
      </c>
      <c r="Y14" s="18"/>
      <c r="Z14" s="17" t="e">
        <f>+'Matriz PA'!#REF!</f>
        <v>#REF!</v>
      </c>
      <c r="AA14" s="18"/>
      <c r="AB14" s="17" t="e">
        <f>+'Matriz PA'!#REF!</f>
        <v>#REF!</v>
      </c>
      <c r="AC14" s="19"/>
      <c r="AD14" s="17" t="e">
        <f>+'Matriz PA'!#REF!</f>
        <v>#REF!</v>
      </c>
      <c r="AE14" s="19"/>
      <c r="AF14" s="17" t="e">
        <f>+'Matriz PA'!#REF!</f>
        <v>#REF!</v>
      </c>
      <c r="AG14" s="14"/>
      <c r="AH14" s="17" t="e">
        <f>+'Matriz PA'!#REF!</f>
        <v>#REF!</v>
      </c>
      <c r="AI14" s="16"/>
      <c r="AJ14" s="17" t="e">
        <f>+'Matriz PA'!#REF!</f>
        <v>#REF!</v>
      </c>
      <c r="AK14" s="20"/>
      <c r="AL14" s="17" t="e">
        <f>+'Matriz PA'!#REF!</f>
        <v>#REF!</v>
      </c>
      <c r="AM14" s="20"/>
      <c r="AN14" s="17" t="e">
        <f>+'Matriz PA'!#REF!</f>
        <v>#REF!</v>
      </c>
      <c r="AO14" s="19"/>
      <c r="AP14" s="17" t="e">
        <f>+'Matriz PA'!#REF!</f>
        <v>#REF!</v>
      </c>
      <c r="AQ14" s="16"/>
      <c r="AR14" s="17" t="e">
        <f>+'Matriz PA'!#REF!</f>
        <v>#REF!</v>
      </c>
      <c r="AS14" s="20"/>
      <c r="AT14" s="17" t="e">
        <f>+'Matriz PA'!#REF!</f>
        <v>#REF!</v>
      </c>
      <c r="AU14" s="20"/>
      <c r="AV14" s="17" t="e">
        <f>+'Matriz PA'!#REF!</f>
        <v>#REF!</v>
      </c>
      <c r="AW14" s="16"/>
      <c r="AX14" s="87" t="e">
        <f>+'Matriz PA'!#REF!</f>
        <v>#REF!</v>
      </c>
      <c r="AY14" s="85"/>
      <c r="AZ14" s="86"/>
      <c r="BA14" s="20"/>
      <c r="BB14" s="17" t="e">
        <f>+'Matriz PA'!#REF!</f>
        <v>#REF!</v>
      </c>
      <c r="BC14" s="20"/>
      <c r="BD14" s="17" t="e">
        <f>+'Matriz PA'!#REF!</f>
        <v>#REF!</v>
      </c>
      <c r="BE14" s="16"/>
      <c r="BF14" s="17" t="e">
        <f>+'Matriz PA'!#REF!</f>
        <v>#REF!</v>
      </c>
      <c r="BG14" s="16"/>
      <c r="BH14" s="17" t="e">
        <f>+'Matriz PA'!#REF!</f>
        <v>#REF!</v>
      </c>
      <c r="BI14" s="21"/>
      <c r="BJ14" s="22" t="e">
        <f>+'Matriz PA'!#REF!</f>
        <v>#REF!</v>
      </c>
      <c r="BK14" s="21"/>
      <c r="BL14" s="17" t="e">
        <f>+'Matriz PA'!#REF!</f>
        <v>#REF!</v>
      </c>
      <c r="BM14" s="21"/>
      <c r="BN14" s="17" t="e">
        <f>+'Matriz PA'!#REF!</f>
        <v>#REF!</v>
      </c>
      <c r="BO14" s="16"/>
      <c r="BP14" s="17" t="e">
        <f>+'Matriz PA'!#REF!</f>
        <v>#REF!</v>
      </c>
    </row>
    <row r="15" spans="1:68" ht="12.7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</row>
    <row r="16" spans="1:68" ht="12.7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</row>
    <row r="17" spans="1:68" ht="12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</row>
    <row r="18" spans="1:68" ht="12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</row>
    <row r="19" spans="1:68" ht="12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</row>
    <row r="20" spans="1:68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</row>
    <row r="21" spans="1:68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</row>
    <row r="22" spans="1:68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</row>
    <row r="23" spans="1:68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</row>
    <row r="24" spans="1:68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</row>
    <row r="25" spans="1:68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</row>
    <row r="26" spans="1:68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</row>
    <row r="27" spans="1:68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</row>
    <row r="28" spans="1:68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</row>
    <row r="29" spans="1:68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</row>
    <row r="30" spans="1:68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</row>
    <row r="31" spans="1:68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</row>
    <row r="32" spans="1:68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</row>
    <row r="33" spans="1:68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</row>
    <row r="34" spans="1:68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</row>
    <row r="35" spans="1:68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</row>
    <row r="36" spans="1:68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</row>
    <row r="37" spans="1:68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</row>
    <row r="38" spans="1:68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</row>
    <row r="39" spans="1:68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</row>
    <row r="40" spans="1:68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</row>
    <row r="41" spans="1:68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</row>
    <row r="42" spans="1:68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</row>
    <row r="43" spans="1:68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</row>
    <row r="44" spans="1:68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</row>
    <row r="45" spans="1:68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</row>
    <row r="46" spans="1:68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</row>
    <row r="47" spans="1:68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</row>
    <row r="48" spans="1:68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</row>
    <row r="49" spans="1:68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</row>
    <row r="50" spans="1:68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</row>
    <row r="51" spans="1:68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</row>
    <row r="52" spans="1:68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</row>
    <row r="53" spans="1:68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</row>
    <row r="54" spans="1:68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</row>
    <row r="55" spans="1:68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</row>
    <row r="56" spans="1:68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</row>
    <row r="57" spans="1:68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</row>
    <row r="58" spans="1:68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</row>
    <row r="59" spans="1:68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</row>
    <row r="60" spans="1:68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</row>
    <row r="61" spans="1:68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</row>
    <row r="62" spans="1:68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</row>
    <row r="63" spans="1:68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</row>
    <row r="64" spans="1:68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</row>
    <row r="65" spans="1:68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</row>
    <row r="66" spans="1:68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</row>
    <row r="67" spans="1:68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</row>
    <row r="68" spans="1:68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</row>
    <row r="69" spans="1:68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</row>
    <row r="70" spans="1:68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</row>
    <row r="71" spans="1:68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</row>
    <row r="72" spans="1:68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</row>
    <row r="73" spans="1:68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</row>
    <row r="74" spans="1:68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</row>
    <row r="75" spans="1:68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</row>
    <row r="76" spans="1:68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</row>
    <row r="77" spans="1:68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</row>
    <row r="78" spans="1:68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</row>
    <row r="79" spans="1:68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</row>
    <row r="80" spans="1:68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</row>
    <row r="81" spans="1:68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</row>
    <row r="82" spans="1:68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</row>
    <row r="83" spans="1:68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</row>
    <row r="84" spans="1:68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</row>
    <row r="85" spans="1:68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</row>
    <row r="86" spans="1:68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</row>
    <row r="87" spans="1:68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</row>
    <row r="88" spans="1:68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</row>
    <row r="89" spans="1:68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</row>
    <row r="90" spans="1:68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</row>
    <row r="91" spans="1:68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</row>
    <row r="92" spans="1:68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</row>
    <row r="93" spans="1:68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</row>
    <row r="94" spans="1:68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</row>
    <row r="95" spans="1:68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</row>
    <row r="96" spans="1:68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</row>
    <row r="97" spans="1:68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</row>
    <row r="98" spans="1:68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</row>
    <row r="99" spans="1:68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</row>
    <row r="100" spans="1:68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</row>
    <row r="101" spans="1:68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</row>
    <row r="102" spans="1:68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</row>
    <row r="103" spans="1:68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</row>
    <row r="104" spans="1:68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</row>
    <row r="105" spans="1:68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</row>
    <row r="106" spans="1:68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</row>
    <row r="107" spans="1:68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</row>
    <row r="108" spans="1:68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</row>
    <row r="109" spans="1:68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</row>
    <row r="110" spans="1:68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</row>
    <row r="111" spans="1:68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</row>
    <row r="112" spans="1:68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</row>
    <row r="113" spans="1:68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</row>
    <row r="114" spans="1:68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</row>
    <row r="115" spans="1:68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</row>
    <row r="116" spans="1:68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</row>
    <row r="117" spans="1:68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</row>
    <row r="118" spans="1:68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</row>
    <row r="119" spans="1:68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</row>
    <row r="120" spans="1:68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</row>
    <row r="121" spans="1:68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</row>
    <row r="122" spans="1:68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</row>
    <row r="123" spans="1:68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</row>
    <row r="124" spans="1:68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</row>
    <row r="125" spans="1:68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</row>
    <row r="126" spans="1:68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</row>
    <row r="127" spans="1:68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</row>
    <row r="128" spans="1:68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</row>
    <row r="129" spans="1:68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</row>
    <row r="130" spans="1:68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</row>
    <row r="131" spans="1:68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</row>
    <row r="132" spans="1:68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</row>
    <row r="133" spans="1:68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</row>
    <row r="134" spans="1:68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</row>
    <row r="135" spans="1:68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</row>
    <row r="136" spans="1:68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</row>
    <row r="137" spans="1:68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</row>
    <row r="138" spans="1:68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</row>
    <row r="139" spans="1:68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</row>
    <row r="140" spans="1:68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</row>
    <row r="141" spans="1:68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</row>
    <row r="142" spans="1:68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</row>
    <row r="143" spans="1:68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</row>
    <row r="144" spans="1:68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</row>
    <row r="145" spans="1:68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</row>
    <row r="146" spans="1:68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</row>
    <row r="147" spans="1:68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</row>
    <row r="148" spans="1:68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</row>
    <row r="149" spans="1:68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</row>
    <row r="150" spans="1:68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</row>
    <row r="151" spans="1:68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</row>
    <row r="152" spans="1:68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</row>
    <row r="153" spans="1:68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</row>
    <row r="154" spans="1:68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</row>
    <row r="155" spans="1:68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</row>
    <row r="156" spans="1:68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</row>
    <row r="157" spans="1:68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</row>
    <row r="158" spans="1:68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</row>
    <row r="159" spans="1:68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</row>
    <row r="160" spans="1:68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</row>
    <row r="161" spans="1:68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</row>
    <row r="162" spans="1:68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</row>
    <row r="163" spans="1:68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</row>
    <row r="164" spans="1:68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</row>
    <row r="165" spans="1:68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</row>
    <row r="166" spans="1:68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</row>
    <row r="167" spans="1:68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</row>
    <row r="168" spans="1:68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</row>
    <row r="169" spans="1:68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</row>
    <row r="170" spans="1:68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</row>
    <row r="171" spans="1:68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</row>
    <row r="172" spans="1:68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</row>
    <row r="173" spans="1:68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</row>
    <row r="174" spans="1:68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</row>
    <row r="175" spans="1:68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</row>
    <row r="176" spans="1:68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</row>
    <row r="177" spans="1:68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</row>
    <row r="178" spans="1:68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</row>
    <row r="179" spans="1:68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</row>
    <row r="180" spans="1:68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</row>
    <row r="181" spans="1:68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</row>
    <row r="182" spans="1:68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</row>
    <row r="183" spans="1:68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</row>
    <row r="184" spans="1:68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</row>
    <row r="185" spans="1:68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</row>
    <row r="186" spans="1:68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</row>
    <row r="187" spans="1:68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</row>
    <row r="188" spans="1:68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</row>
    <row r="189" spans="1:68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</row>
    <row r="190" spans="1:68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</row>
    <row r="191" spans="1:68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</row>
    <row r="192" spans="1:68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</row>
    <row r="193" spans="1:68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</row>
    <row r="194" spans="1:68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</row>
    <row r="195" spans="1:68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</row>
    <row r="196" spans="1:68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</row>
    <row r="197" spans="1:68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</row>
    <row r="198" spans="1:68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</row>
    <row r="199" spans="1:68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</row>
    <row r="200" spans="1:68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</row>
    <row r="201" spans="1:68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</row>
    <row r="202" spans="1:68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</row>
    <row r="203" spans="1:68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</row>
    <row r="204" spans="1:68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</row>
    <row r="205" spans="1:68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</row>
    <row r="206" spans="1:68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</row>
    <row r="207" spans="1:68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</row>
    <row r="208" spans="1:68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</row>
    <row r="209" spans="1:68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</row>
    <row r="210" spans="1:68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</row>
    <row r="211" spans="1:68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</row>
    <row r="212" spans="1:68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</row>
    <row r="213" spans="1:68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</row>
    <row r="214" spans="1:68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</row>
    <row r="215" spans="1:68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</row>
    <row r="216" spans="1:68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</row>
    <row r="217" spans="1:68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</row>
    <row r="218" spans="1:68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</row>
    <row r="219" spans="1:68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</row>
    <row r="220" spans="1:68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</row>
    <row r="221" spans="1:68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</row>
    <row r="222" spans="1:68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</row>
    <row r="223" spans="1:68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</row>
    <row r="224" spans="1:68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</row>
    <row r="225" spans="1:68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</row>
    <row r="226" spans="1:68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</row>
    <row r="227" spans="1:68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</row>
    <row r="228" spans="1:68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</row>
    <row r="229" spans="1:68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</row>
    <row r="230" spans="1:68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</row>
    <row r="231" spans="1:68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</row>
    <row r="232" spans="1:68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</row>
    <row r="233" spans="1:68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</row>
    <row r="234" spans="1:68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</row>
    <row r="235" spans="1:68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</row>
    <row r="236" spans="1:68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</row>
    <row r="237" spans="1:68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</row>
    <row r="238" spans="1:68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</row>
    <row r="239" spans="1:68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</row>
    <row r="240" spans="1:68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</row>
    <row r="241" spans="1:68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</row>
    <row r="242" spans="1:68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</row>
    <row r="243" spans="1:68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</row>
    <row r="244" spans="1:68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</row>
    <row r="245" spans="1:68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</row>
    <row r="246" spans="1:68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</row>
    <row r="247" spans="1:68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</row>
    <row r="248" spans="1:68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</row>
    <row r="249" spans="1:68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</row>
    <row r="250" spans="1:68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</row>
    <row r="251" spans="1:68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</row>
    <row r="252" spans="1:68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</row>
    <row r="253" spans="1:68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</row>
    <row r="254" spans="1:68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</row>
    <row r="255" spans="1:68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</row>
    <row r="256" spans="1:68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</row>
    <row r="257" spans="1:68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</row>
    <row r="258" spans="1:68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</row>
    <row r="259" spans="1:68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</row>
    <row r="260" spans="1:68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</row>
    <row r="261" spans="1:68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</row>
    <row r="262" spans="1:68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</row>
    <row r="263" spans="1:68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</row>
    <row r="264" spans="1:68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</row>
    <row r="265" spans="1:68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</row>
    <row r="266" spans="1:68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</row>
    <row r="267" spans="1:68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</row>
    <row r="268" spans="1:68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</row>
    <row r="269" spans="1:68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</row>
    <row r="270" spans="1:68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</row>
    <row r="271" spans="1:68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</row>
    <row r="272" spans="1:68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</row>
    <row r="273" spans="1:68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</row>
    <row r="274" spans="1:68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</row>
    <row r="275" spans="1:68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</row>
    <row r="276" spans="1:68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</row>
    <row r="277" spans="1:68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</row>
    <row r="278" spans="1:68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</row>
    <row r="279" spans="1:68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</row>
    <row r="280" spans="1:68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</row>
    <row r="281" spans="1:68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</row>
    <row r="282" spans="1:68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</row>
    <row r="283" spans="1:68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</row>
    <row r="284" spans="1:68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</row>
    <row r="285" spans="1:68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</row>
    <row r="286" spans="1:68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</row>
    <row r="287" spans="1:68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</row>
    <row r="288" spans="1:68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</row>
    <row r="289" spans="1:68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</row>
    <row r="290" spans="1:68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</row>
    <row r="291" spans="1:68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</row>
    <row r="292" spans="1:68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</row>
    <row r="293" spans="1:68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</row>
    <row r="294" spans="1:68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</row>
    <row r="295" spans="1:68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</row>
    <row r="296" spans="1:68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</row>
    <row r="297" spans="1:68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</row>
    <row r="298" spans="1:68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</row>
    <row r="299" spans="1:68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</row>
    <row r="300" spans="1:68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</row>
    <row r="301" spans="1:68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</row>
    <row r="302" spans="1:68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</row>
    <row r="303" spans="1:68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</row>
    <row r="304" spans="1:68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</row>
    <row r="305" spans="1:68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</row>
    <row r="306" spans="1:68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</row>
    <row r="307" spans="1:68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</row>
    <row r="308" spans="1:68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</row>
    <row r="309" spans="1:68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</row>
    <row r="310" spans="1:68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</row>
    <row r="311" spans="1:68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</row>
    <row r="312" spans="1:68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</row>
    <row r="313" spans="1:68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</row>
    <row r="314" spans="1:68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</row>
    <row r="315" spans="1:68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</row>
    <row r="316" spans="1:68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</row>
    <row r="317" spans="1:68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</row>
    <row r="318" spans="1:68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</row>
    <row r="319" spans="1:68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</row>
    <row r="320" spans="1:68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</row>
    <row r="321" spans="1:68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</row>
    <row r="322" spans="1:68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</row>
    <row r="323" spans="1:68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</row>
    <row r="324" spans="1:68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</row>
    <row r="325" spans="1:68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</row>
    <row r="326" spans="1:68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</row>
    <row r="327" spans="1:68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</row>
    <row r="328" spans="1:68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</row>
    <row r="329" spans="1:68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</row>
    <row r="330" spans="1:68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</row>
    <row r="331" spans="1:68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</row>
    <row r="332" spans="1:68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</row>
    <row r="333" spans="1:68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</row>
    <row r="334" spans="1:68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</row>
    <row r="335" spans="1:68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</row>
    <row r="336" spans="1:68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</row>
    <row r="337" spans="1:68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</row>
    <row r="338" spans="1:68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</row>
    <row r="339" spans="1:68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</row>
    <row r="340" spans="1:68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</row>
    <row r="341" spans="1:68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</row>
    <row r="342" spans="1:68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</row>
    <row r="343" spans="1:68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</row>
    <row r="344" spans="1:68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</row>
    <row r="345" spans="1:68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</row>
    <row r="346" spans="1:68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</row>
    <row r="347" spans="1:68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</row>
    <row r="348" spans="1:68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</row>
    <row r="349" spans="1:68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</row>
    <row r="350" spans="1:68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</row>
    <row r="351" spans="1:68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</row>
    <row r="352" spans="1:68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</row>
    <row r="353" spans="1:68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</row>
    <row r="354" spans="1:68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</row>
    <row r="355" spans="1:68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</row>
    <row r="356" spans="1:68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</row>
    <row r="357" spans="1:68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</row>
    <row r="358" spans="1:68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</row>
    <row r="359" spans="1:68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</row>
    <row r="360" spans="1:68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</row>
    <row r="361" spans="1:68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</row>
    <row r="362" spans="1:68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</row>
    <row r="363" spans="1:68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</row>
    <row r="364" spans="1:68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</row>
    <row r="365" spans="1:68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</row>
    <row r="366" spans="1:68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</row>
    <row r="367" spans="1:68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</row>
    <row r="368" spans="1:68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</row>
    <row r="369" spans="1:68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</row>
    <row r="370" spans="1:68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</row>
    <row r="371" spans="1:68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</row>
    <row r="372" spans="1:68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</row>
    <row r="373" spans="1:68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</row>
    <row r="374" spans="1:68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</row>
    <row r="375" spans="1:68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</row>
    <row r="376" spans="1:68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</row>
    <row r="377" spans="1:68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</row>
    <row r="378" spans="1:68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</row>
    <row r="379" spans="1:68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</row>
    <row r="380" spans="1:68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</row>
    <row r="381" spans="1:68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</row>
    <row r="382" spans="1:68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</row>
    <row r="383" spans="1:68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</row>
    <row r="384" spans="1:68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</row>
    <row r="385" spans="1:68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</row>
    <row r="386" spans="1:68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</row>
    <row r="387" spans="1:68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</row>
    <row r="388" spans="1:68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</row>
    <row r="389" spans="1:68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</row>
    <row r="390" spans="1:68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</row>
    <row r="391" spans="1:68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</row>
    <row r="392" spans="1:68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</row>
    <row r="393" spans="1:68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</row>
    <row r="394" spans="1:68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</row>
    <row r="395" spans="1:68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</row>
    <row r="396" spans="1:68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</row>
    <row r="397" spans="1:68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</row>
    <row r="398" spans="1:68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</row>
    <row r="399" spans="1:68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</row>
    <row r="400" spans="1:68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</row>
    <row r="401" spans="1:68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</row>
    <row r="402" spans="1:68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</row>
    <row r="403" spans="1:68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</row>
    <row r="404" spans="1:68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</row>
    <row r="405" spans="1:68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</row>
    <row r="406" spans="1:68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</row>
    <row r="407" spans="1:68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</row>
    <row r="408" spans="1:68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</row>
    <row r="409" spans="1:68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</row>
    <row r="410" spans="1:68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</row>
    <row r="411" spans="1:68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</row>
    <row r="412" spans="1:68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</row>
    <row r="413" spans="1:68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</row>
    <row r="414" spans="1:68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</row>
    <row r="415" spans="1:68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</row>
    <row r="416" spans="1:68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</row>
    <row r="417" spans="1:68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</row>
    <row r="418" spans="1:68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</row>
    <row r="419" spans="1:68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</row>
    <row r="420" spans="1:68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</row>
    <row r="421" spans="1:68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</row>
    <row r="422" spans="1:68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</row>
    <row r="423" spans="1:68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</row>
    <row r="424" spans="1:68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</row>
    <row r="425" spans="1:68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</row>
    <row r="426" spans="1:68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</row>
    <row r="427" spans="1:68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</row>
    <row r="428" spans="1:68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</row>
    <row r="429" spans="1:68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</row>
    <row r="430" spans="1:68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</row>
    <row r="431" spans="1:68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</row>
    <row r="432" spans="1:68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</row>
    <row r="433" spans="1:68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</row>
    <row r="434" spans="1:68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</row>
    <row r="435" spans="1:68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</row>
    <row r="436" spans="1:68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</row>
    <row r="437" spans="1:68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</row>
    <row r="438" spans="1:68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</row>
    <row r="439" spans="1:68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</row>
    <row r="440" spans="1:68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</row>
    <row r="441" spans="1:68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</row>
    <row r="442" spans="1:68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</row>
    <row r="443" spans="1:68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</row>
    <row r="444" spans="1:68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</row>
    <row r="445" spans="1:68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</row>
    <row r="446" spans="1:68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</row>
    <row r="447" spans="1:68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</row>
    <row r="448" spans="1:68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</row>
    <row r="449" spans="1:68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</row>
    <row r="450" spans="1:68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</row>
    <row r="451" spans="1:68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</row>
    <row r="452" spans="1:68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</row>
    <row r="453" spans="1:68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</row>
    <row r="454" spans="1:68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</row>
    <row r="455" spans="1:68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</row>
    <row r="456" spans="1:68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</row>
    <row r="457" spans="1:68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</row>
    <row r="458" spans="1:68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</row>
    <row r="459" spans="1:68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</row>
    <row r="460" spans="1:68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</row>
    <row r="461" spans="1:68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</row>
    <row r="462" spans="1:68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</row>
    <row r="463" spans="1:68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</row>
    <row r="464" spans="1:68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</row>
    <row r="465" spans="1:68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</row>
    <row r="466" spans="1:68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</row>
    <row r="467" spans="1:68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</row>
    <row r="468" spans="1:68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</row>
    <row r="469" spans="1:68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</row>
    <row r="470" spans="1:68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</row>
    <row r="471" spans="1:68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</row>
    <row r="472" spans="1:68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</row>
    <row r="473" spans="1:68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</row>
    <row r="474" spans="1:68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</row>
    <row r="475" spans="1:68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</row>
    <row r="476" spans="1:68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</row>
    <row r="477" spans="1:68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</row>
    <row r="478" spans="1:68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</row>
    <row r="479" spans="1:68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</row>
    <row r="480" spans="1:68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</row>
    <row r="481" spans="1:68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</row>
    <row r="482" spans="1:68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</row>
    <row r="483" spans="1:68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</row>
    <row r="484" spans="1:68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</row>
    <row r="485" spans="1:68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</row>
    <row r="486" spans="1:68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</row>
    <row r="487" spans="1:68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</row>
    <row r="488" spans="1:68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</row>
    <row r="489" spans="1:68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</row>
    <row r="490" spans="1:68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</row>
    <row r="491" spans="1:68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</row>
    <row r="492" spans="1:68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</row>
    <row r="493" spans="1:68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</row>
    <row r="494" spans="1:68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</row>
    <row r="495" spans="1:68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</row>
    <row r="496" spans="1:68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</row>
    <row r="497" spans="1:68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</row>
    <row r="498" spans="1:68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</row>
    <row r="499" spans="1:68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</row>
    <row r="500" spans="1:68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</row>
    <row r="501" spans="1:68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</row>
    <row r="502" spans="1:68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</row>
    <row r="503" spans="1:68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</row>
    <row r="504" spans="1:68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</row>
    <row r="505" spans="1:68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</row>
    <row r="506" spans="1:68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</row>
    <row r="507" spans="1:68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</row>
    <row r="508" spans="1:68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</row>
    <row r="509" spans="1:68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</row>
    <row r="510" spans="1:68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</row>
    <row r="511" spans="1:68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</row>
    <row r="512" spans="1:68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</row>
    <row r="513" spans="1:68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</row>
    <row r="514" spans="1:68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</row>
    <row r="515" spans="1:68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</row>
    <row r="516" spans="1:68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</row>
    <row r="517" spans="1:68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</row>
    <row r="518" spans="1:68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</row>
    <row r="519" spans="1:68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</row>
    <row r="520" spans="1:68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</row>
    <row r="521" spans="1:68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</row>
    <row r="522" spans="1:68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</row>
    <row r="523" spans="1:68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</row>
    <row r="524" spans="1:68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</row>
    <row r="525" spans="1:68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</row>
    <row r="526" spans="1:68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</row>
    <row r="527" spans="1:68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</row>
    <row r="528" spans="1:68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</row>
    <row r="529" spans="1:68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</row>
    <row r="530" spans="1:68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</row>
    <row r="531" spans="1:68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</row>
    <row r="532" spans="1:68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</row>
    <row r="533" spans="1:68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</row>
    <row r="534" spans="1:68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</row>
    <row r="535" spans="1:68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</row>
    <row r="536" spans="1:68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</row>
    <row r="537" spans="1:68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</row>
    <row r="538" spans="1:68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</row>
    <row r="539" spans="1:68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</row>
    <row r="540" spans="1:68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</row>
    <row r="541" spans="1:68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</row>
    <row r="542" spans="1:68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</row>
    <row r="543" spans="1:68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</row>
    <row r="544" spans="1:68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</row>
    <row r="545" spans="1:68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</row>
    <row r="546" spans="1:68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</row>
    <row r="547" spans="1:68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</row>
    <row r="548" spans="1:68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</row>
    <row r="549" spans="1:68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</row>
    <row r="550" spans="1:68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</row>
    <row r="551" spans="1:68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</row>
    <row r="552" spans="1:68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</row>
    <row r="553" spans="1:68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</row>
    <row r="554" spans="1:68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</row>
    <row r="555" spans="1:68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</row>
    <row r="556" spans="1:68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</row>
    <row r="557" spans="1:68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</row>
    <row r="558" spans="1:68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</row>
    <row r="559" spans="1:68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</row>
    <row r="560" spans="1:68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</row>
    <row r="561" spans="1:68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</row>
    <row r="562" spans="1:68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</row>
    <row r="563" spans="1:68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</row>
    <row r="564" spans="1:68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</row>
    <row r="565" spans="1:68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</row>
    <row r="566" spans="1:68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</row>
    <row r="567" spans="1:68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</row>
    <row r="568" spans="1:68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</row>
    <row r="569" spans="1:68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</row>
    <row r="570" spans="1:68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</row>
    <row r="571" spans="1:68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</row>
    <row r="572" spans="1:68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</row>
    <row r="573" spans="1:68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</row>
    <row r="574" spans="1:68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</row>
    <row r="575" spans="1:68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</row>
    <row r="576" spans="1:68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</row>
    <row r="577" spans="1:68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</row>
    <row r="578" spans="1:68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</row>
    <row r="579" spans="1:68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</row>
    <row r="580" spans="1:68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</row>
    <row r="581" spans="1:68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</row>
    <row r="582" spans="1:68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</row>
    <row r="583" spans="1:68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</row>
    <row r="584" spans="1:68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</row>
    <row r="585" spans="1:68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</row>
    <row r="586" spans="1:68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</row>
    <row r="587" spans="1:68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</row>
    <row r="588" spans="1:68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</row>
    <row r="589" spans="1:68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</row>
    <row r="590" spans="1:68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</row>
    <row r="591" spans="1:68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</row>
    <row r="592" spans="1:68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</row>
    <row r="593" spans="1:68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</row>
    <row r="594" spans="1:68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</row>
    <row r="595" spans="1:68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</row>
    <row r="596" spans="1:68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</row>
    <row r="597" spans="1:68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</row>
    <row r="598" spans="1:68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</row>
    <row r="599" spans="1:68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</row>
    <row r="600" spans="1:68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</row>
    <row r="601" spans="1:68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</row>
    <row r="602" spans="1:68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</row>
    <row r="603" spans="1:68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</row>
    <row r="604" spans="1:68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</row>
    <row r="605" spans="1:68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</row>
    <row r="606" spans="1:68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</row>
    <row r="607" spans="1:68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</row>
    <row r="608" spans="1:68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</row>
    <row r="609" spans="1:68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</row>
    <row r="610" spans="1:68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</row>
    <row r="611" spans="1:68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</row>
    <row r="612" spans="1:68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</row>
    <row r="613" spans="1:68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</row>
    <row r="614" spans="1:68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</row>
    <row r="615" spans="1:68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</row>
    <row r="616" spans="1:68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</row>
    <row r="617" spans="1:68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</row>
    <row r="618" spans="1:68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</row>
    <row r="619" spans="1:68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</row>
    <row r="620" spans="1:68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</row>
    <row r="621" spans="1:68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</row>
    <row r="622" spans="1:68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</row>
    <row r="623" spans="1:68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</row>
    <row r="624" spans="1:68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</row>
    <row r="625" spans="1:68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</row>
    <row r="626" spans="1:68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</row>
    <row r="627" spans="1:68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</row>
    <row r="628" spans="1:68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</row>
    <row r="629" spans="1:68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</row>
    <row r="630" spans="1:68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</row>
    <row r="631" spans="1:68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</row>
    <row r="632" spans="1:68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</row>
    <row r="633" spans="1:68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</row>
    <row r="634" spans="1:68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</row>
    <row r="635" spans="1:68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</row>
    <row r="636" spans="1:68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</row>
    <row r="637" spans="1:68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</row>
    <row r="638" spans="1:68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</row>
    <row r="639" spans="1:68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</row>
    <row r="640" spans="1:68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</row>
    <row r="641" spans="1:68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</row>
    <row r="642" spans="1:68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</row>
    <row r="643" spans="1:68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</row>
    <row r="644" spans="1:68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</row>
    <row r="645" spans="1:68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</row>
    <row r="646" spans="1:68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</row>
    <row r="647" spans="1:68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</row>
    <row r="648" spans="1:68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</row>
    <row r="649" spans="1:68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</row>
    <row r="650" spans="1:68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</row>
    <row r="651" spans="1:68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</row>
    <row r="652" spans="1:68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</row>
    <row r="653" spans="1:68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</row>
    <row r="654" spans="1:68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</row>
    <row r="655" spans="1:68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</row>
    <row r="656" spans="1:68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</row>
    <row r="657" spans="1:68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</row>
    <row r="658" spans="1:68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</row>
    <row r="659" spans="1:68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</row>
    <row r="660" spans="1:68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</row>
    <row r="661" spans="1:68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</row>
    <row r="662" spans="1:68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</row>
    <row r="663" spans="1:68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</row>
    <row r="664" spans="1:68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</row>
    <row r="665" spans="1:68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</row>
    <row r="666" spans="1:68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</row>
    <row r="667" spans="1:68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</row>
    <row r="668" spans="1:68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</row>
    <row r="669" spans="1:68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</row>
    <row r="670" spans="1:68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</row>
    <row r="671" spans="1:68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</row>
    <row r="672" spans="1:68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</row>
    <row r="673" spans="1:68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</row>
    <row r="674" spans="1:68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</row>
    <row r="675" spans="1:68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</row>
    <row r="676" spans="1:68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</row>
    <row r="677" spans="1:68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</row>
    <row r="678" spans="1:68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</row>
    <row r="679" spans="1:68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</row>
    <row r="680" spans="1:68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</row>
    <row r="681" spans="1:68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</row>
    <row r="682" spans="1:68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</row>
    <row r="683" spans="1:68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</row>
    <row r="684" spans="1:68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</row>
    <row r="685" spans="1:68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</row>
    <row r="686" spans="1:68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</row>
    <row r="687" spans="1:68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</row>
    <row r="688" spans="1:68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</row>
    <row r="689" spans="1:68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</row>
    <row r="690" spans="1:68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</row>
    <row r="691" spans="1:68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</row>
    <row r="692" spans="1:68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</row>
    <row r="693" spans="1:68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</row>
    <row r="694" spans="1:68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</row>
    <row r="695" spans="1:68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</row>
    <row r="696" spans="1:68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</row>
    <row r="697" spans="1:68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</row>
    <row r="698" spans="1:68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</row>
    <row r="699" spans="1:68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</row>
    <row r="700" spans="1:68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</row>
    <row r="701" spans="1:68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</row>
    <row r="702" spans="1:68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</row>
    <row r="703" spans="1:68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</row>
    <row r="704" spans="1:68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</row>
    <row r="705" spans="1:68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</row>
    <row r="706" spans="1:68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</row>
    <row r="707" spans="1:68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</row>
    <row r="708" spans="1:68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</row>
    <row r="709" spans="1:68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</row>
    <row r="710" spans="1:68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</row>
    <row r="711" spans="1:68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</row>
    <row r="712" spans="1:68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</row>
    <row r="713" spans="1:68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</row>
    <row r="714" spans="1:68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</row>
    <row r="715" spans="1:68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</row>
    <row r="716" spans="1:68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</row>
    <row r="717" spans="1:68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</row>
    <row r="718" spans="1:68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</row>
    <row r="719" spans="1:68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</row>
    <row r="720" spans="1:68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</row>
    <row r="721" spans="1:68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</row>
    <row r="722" spans="1:68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</row>
    <row r="723" spans="1:68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</row>
    <row r="724" spans="1:68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</row>
    <row r="725" spans="1:68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</row>
    <row r="726" spans="1:68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</row>
    <row r="727" spans="1:68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</row>
    <row r="728" spans="1:68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</row>
    <row r="729" spans="1:68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</row>
    <row r="730" spans="1:68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</row>
    <row r="731" spans="1:68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</row>
    <row r="732" spans="1:68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</row>
    <row r="733" spans="1:68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</row>
    <row r="734" spans="1:68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</row>
    <row r="735" spans="1:68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</row>
    <row r="736" spans="1:68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</row>
    <row r="737" spans="1:68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</row>
    <row r="738" spans="1:68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</row>
    <row r="739" spans="1:68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</row>
    <row r="740" spans="1:68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</row>
    <row r="741" spans="1:68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</row>
    <row r="742" spans="1:68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</row>
    <row r="743" spans="1:68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</row>
    <row r="744" spans="1:68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</row>
    <row r="745" spans="1:68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</row>
    <row r="746" spans="1:68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</row>
    <row r="747" spans="1:68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</row>
    <row r="748" spans="1:68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</row>
    <row r="749" spans="1:68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</row>
    <row r="750" spans="1:68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</row>
    <row r="751" spans="1:68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</row>
    <row r="752" spans="1:68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</row>
    <row r="753" spans="1:68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</row>
    <row r="754" spans="1:68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</row>
    <row r="755" spans="1:68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</row>
    <row r="756" spans="1:68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</row>
    <row r="757" spans="1:68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</row>
    <row r="758" spans="1:68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</row>
    <row r="759" spans="1:68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</row>
    <row r="760" spans="1:68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</row>
    <row r="761" spans="1:68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</row>
    <row r="762" spans="1:68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</row>
    <row r="763" spans="1:68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</row>
    <row r="764" spans="1:68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</row>
    <row r="765" spans="1:68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</row>
    <row r="766" spans="1:68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</row>
    <row r="767" spans="1:68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</row>
    <row r="768" spans="1:68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</row>
    <row r="769" spans="1:68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</row>
    <row r="770" spans="1:68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</row>
    <row r="771" spans="1:68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</row>
    <row r="772" spans="1:68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</row>
    <row r="773" spans="1:68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</row>
    <row r="774" spans="1:68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</row>
    <row r="775" spans="1:68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</row>
    <row r="776" spans="1:68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</row>
    <row r="777" spans="1:68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</row>
    <row r="778" spans="1:68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</row>
    <row r="779" spans="1:68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</row>
    <row r="780" spans="1:68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</row>
    <row r="781" spans="1:68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</row>
    <row r="782" spans="1:68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</row>
    <row r="783" spans="1:68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</row>
    <row r="784" spans="1:68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</row>
    <row r="785" spans="1:68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</row>
    <row r="786" spans="1:68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</row>
    <row r="787" spans="1:68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</row>
    <row r="788" spans="1:68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</row>
    <row r="789" spans="1:68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</row>
    <row r="790" spans="1:68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</row>
    <row r="791" spans="1:68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</row>
    <row r="792" spans="1:68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</row>
    <row r="793" spans="1:68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</row>
    <row r="794" spans="1:68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</row>
    <row r="795" spans="1:68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</row>
    <row r="796" spans="1:68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</row>
    <row r="797" spans="1:68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</row>
    <row r="798" spans="1:68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</row>
    <row r="799" spans="1:68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</row>
    <row r="800" spans="1:68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</row>
    <row r="801" spans="1:68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</row>
    <row r="802" spans="1:68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</row>
    <row r="803" spans="1:68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</row>
    <row r="804" spans="1:68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</row>
    <row r="805" spans="1:68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</row>
    <row r="806" spans="1:68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</row>
    <row r="807" spans="1:68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</row>
    <row r="808" spans="1:68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</row>
    <row r="809" spans="1:68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</row>
    <row r="810" spans="1:68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</row>
    <row r="811" spans="1:68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</row>
    <row r="812" spans="1:68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</row>
    <row r="813" spans="1:68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</row>
    <row r="814" spans="1:68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</row>
    <row r="815" spans="1:68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</row>
    <row r="816" spans="1:68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</row>
    <row r="817" spans="1:68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</row>
    <row r="818" spans="1:68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</row>
    <row r="819" spans="1:68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</row>
    <row r="820" spans="1:68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</row>
    <row r="821" spans="1:68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</row>
    <row r="822" spans="1:68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</row>
    <row r="823" spans="1:68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</row>
    <row r="824" spans="1:68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</row>
    <row r="825" spans="1:68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</row>
    <row r="826" spans="1:68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</row>
    <row r="827" spans="1:68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</row>
    <row r="828" spans="1:68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</row>
    <row r="829" spans="1:68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</row>
    <row r="830" spans="1:68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</row>
    <row r="831" spans="1:68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</row>
    <row r="832" spans="1:68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</row>
    <row r="833" spans="1:68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</row>
    <row r="834" spans="1:68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</row>
    <row r="835" spans="1:68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</row>
    <row r="836" spans="1:68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</row>
    <row r="837" spans="1:68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</row>
    <row r="838" spans="1:68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</row>
    <row r="839" spans="1:68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</row>
    <row r="840" spans="1:68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</row>
    <row r="841" spans="1:68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</row>
    <row r="842" spans="1:68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</row>
    <row r="843" spans="1:68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</row>
    <row r="844" spans="1:68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</row>
    <row r="845" spans="1:68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</row>
    <row r="846" spans="1:68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</row>
    <row r="847" spans="1:68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</row>
    <row r="848" spans="1:68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</row>
    <row r="849" spans="1:68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</row>
    <row r="850" spans="1:68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</row>
    <row r="851" spans="1:68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</row>
    <row r="852" spans="1:68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</row>
    <row r="853" spans="1:68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</row>
    <row r="854" spans="1:68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</row>
    <row r="855" spans="1:68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</row>
    <row r="856" spans="1:68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</row>
    <row r="857" spans="1:68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</row>
    <row r="858" spans="1:68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</row>
    <row r="859" spans="1:68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</row>
    <row r="860" spans="1:68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</row>
    <row r="861" spans="1:68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</row>
    <row r="862" spans="1:68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</row>
    <row r="863" spans="1:68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</row>
    <row r="864" spans="1:68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</row>
    <row r="865" spans="1:68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</row>
    <row r="866" spans="1:68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</row>
    <row r="867" spans="1:68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</row>
    <row r="868" spans="1:68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</row>
    <row r="869" spans="1:68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</row>
    <row r="870" spans="1:68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</row>
    <row r="871" spans="1:68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</row>
    <row r="872" spans="1:68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</row>
    <row r="873" spans="1:68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</row>
    <row r="874" spans="1:68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</row>
    <row r="875" spans="1:68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</row>
    <row r="876" spans="1:68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</row>
    <row r="877" spans="1:68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</row>
    <row r="878" spans="1:68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</row>
    <row r="879" spans="1:68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</row>
    <row r="880" spans="1:68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</row>
    <row r="881" spans="1:68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</row>
    <row r="882" spans="1:68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</row>
    <row r="883" spans="1:68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</row>
    <row r="884" spans="1:68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</row>
    <row r="885" spans="1:68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</row>
    <row r="886" spans="1:68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</row>
    <row r="887" spans="1:68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</row>
    <row r="888" spans="1:68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</row>
    <row r="889" spans="1:68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</row>
    <row r="890" spans="1:68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</row>
    <row r="891" spans="1:68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</row>
    <row r="892" spans="1:68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</row>
    <row r="893" spans="1:68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</row>
    <row r="894" spans="1:68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</row>
    <row r="895" spans="1:68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</row>
    <row r="896" spans="1:68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</row>
    <row r="897" spans="1:68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</row>
    <row r="898" spans="1:68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</row>
    <row r="899" spans="1:68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</row>
    <row r="900" spans="1:68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</row>
    <row r="901" spans="1:68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</row>
    <row r="902" spans="1:68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</row>
    <row r="903" spans="1:68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</row>
    <row r="904" spans="1:68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</row>
    <row r="905" spans="1:68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</row>
    <row r="906" spans="1:68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</row>
    <row r="907" spans="1:68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</row>
    <row r="908" spans="1:68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</row>
    <row r="909" spans="1:68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</row>
    <row r="910" spans="1:68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</row>
    <row r="911" spans="1:68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</row>
    <row r="912" spans="1:68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</row>
    <row r="913" spans="1:68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</row>
    <row r="914" spans="1:68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</row>
    <row r="915" spans="1:68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</row>
    <row r="916" spans="1:68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</row>
    <row r="917" spans="1:68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</row>
    <row r="918" spans="1:68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</row>
    <row r="919" spans="1:68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</row>
    <row r="920" spans="1:68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</row>
    <row r="921" spans="1:68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</row>
    <row r="922" spans="1:68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</row>
    <row r="923" spans="1:68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</row>
    <row r="924" spans="1:68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</row>
    <row r="925" spans="1:68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</row>
    <row r="926" spans="1:68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</row>
    <row r="927" spans="1:68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</row>
    <row r="928" spans="1:68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</row>
    <row r="929" spans="1:68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</row>
    <row r="930" spans="1:68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</row>
    <row r="931" spans="1:68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</row>
    <row r="932" spans="1:68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</row>
    <row r="933" spans="1:68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</row>
    <row r="934" spans="1:68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</row>
    <row r="935" spans="1:68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</row>
    <row r="936" spans="1:68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</row>
    <row r="937" spans="1:68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</row>
    <row r="938" spans="1:68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</row>
    <row r="939" spans="1:68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</row>
    <row r="940" spans="1:68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</row>
    <row r="941" spans="1:68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</row>
    <row r="942" spans="1:68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</row>
    <row r="943" spans="1:68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</row>
    <row r="944" spans="1:68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</row>
    <row r="945" spans="1:68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</row>
    <row r="946" spans="1:68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</row>
    <row r="947" spans="1:68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</row>
    <row r="948" spans="1:68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</row>
    <row r="949" spans="1:68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</row>
    <row r="950" spans="1:68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</row>
    <row r="951" spans="1:68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</row>
    <row r="952" spans="1:68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</row>
    <row r="953" spans="1:68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</row>
    <row r="954" spans="1:68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</row>
    <row r="955" spans="1:68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</row>
    <row r="956" spans="1:68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</row>
    <row r="957" spans="1:68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</row>
    <row r="958" spans="1:68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</row>
    <row r="959" spans="1:68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</row>
    <row r="960" spans="1:68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</row>
    <row r="961" spans="1:68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</row>
    <row r="962" spans="1:68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</row>
    <row r="963" spans="1:68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</row>
    <row r="964" spans="1:68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</row>
    <row r="965" spans="1:68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</row>
    <row r="966" spans="1:68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</row>
    <row r="967" spans="1:68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</row>
    <row r="968" spans="1:68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</row>
    <row r="969" spans="1:68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</row>
    <row r="970" spans="1:68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</row>
    <row r="971" spans="1:68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</row>
    <row r="972" spans="1:68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</row>
    <row r="973" spans="1:68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</row>
    <row r="974" spans="1:68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</row>
    <row r="975" spans="1:68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</row>
    <row r="976" spans="1:68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</row>
    <row r="977" spans="1:68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</row>
    <row r="978" spans="1:68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</row>
    <row r="979" spans="1:68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</row>
    <row r="980" spans="1:68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</row>
    <row r="981" spans="1:68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</row>
    <row r="982" spans="1:68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</row>
    <row r="983" spans="1:68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</row>
    <row r="984" spans="1:68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</row>
    <row r="985" spans="1:68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</row>
    <row r="986" spans="1:68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</row>
    <row r="987" spans="1:68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</row>
    <row r="988" spans="1:68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</row>
    <row r="989" spans="1:68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</row>
    <row r="990" spans="1:68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</row>
    <row r="991" spans="1:68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</row>
    <row r="992" spans="1:68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</row>
    <row r="993" spans="1:68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</row>
    <row r="994" spans="1:68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</row>
    <row r="995" spans="1:68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</row>
    <row r="996" spans="1:68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</row>
    <row r="997" spans="1:68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</row>
    <row r="998" spans="1:68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</row>
    <row r="999" spans="1:68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</row>
    <row r="1000" spans="1:68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</row>
  </sheetData>
  <mergeCells count="18">
    <mergeCell ref="AX10:AZ10"/>
    <mergeCell ref="AX12:AZ12"/>
    <mergeCell ref="AX14:AZ14"/>
    <mergeCell ref="BH8:BJ8"/>
    <mergeCell ref="R8:V8"/>
    <mergeCell ref="X8:Z8"/>
    <mergeCell ref="AB8:AH8"/>
    <mergeCell ref="AJ8:AP8"/>
    <mergeCell ref="AR8:AV8"/>
    <mergeCell ref="BL8:BN8"/>
    <mergeCell ref="B4:BP4"/>
    <mergeCell ref="B6:P6"/>
    <mergeCell ref="R6:Z6"/>
    <mergeCell ref="AB6:BF6"/>
    <mergeCell ref="BH6:BP6"/>
    <mergeCell ref="B8:H8"/>
    <mergeCell ref="J8:P8"/>
    <mergeCell ref="AX8:BF8"/>
  </mergeCells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022"/>
  <sheetViews>
    <sheetView tabSelected="1" topLeftCell="M6" zoomScale="134" zoomScaleNormal="55" workbookViewId="0">
      <pane ySplit="1" topLeftCell="A7" activePane="bottomLeft" state="frozen"/>
      <selection activeCell="A6" sqref="A6"/>
      <selection pane="bottomLeft" activeCell="Q7" sqref="Q7"/>
    </sheetView>
  </sheetViews>
  <sheetFormatPr defaultColWidth="14.44140625" defaultRowHeight="15" customHeight="1" x14ac:dyDescent="0.3"/>
  <cols>
    <col min="1" max="1" width="13.109375" customWidth="1"/>
    <col min="2" max="2" width="18.6640625" customWidth="1"/>
    <col min="3" max="3" width="22.6640625" customWidth="1"/>
    <col min="4" max="4" width="36.109375" customWidth="1"/>
    <col min="5" max="5" width="28.44140625" customWidth="1"/>
    <col min="6" max="6" width="31" customWidth="1"/>
    <col min="7" max="10" width="17.44140625" customWidth="1"/>
    <col min="11" max="11" width="24.33203125" customWidth="1"/>
    <col min="12" max="12" width="15.44140625" customWidth="1"/>
    <col min="13" max="13" width="8.33203125" customWidth="1"/>
    <col min="14" max="14" width="23.33203125" customWidth="1"/>
    <col min="15" max="15" width="12.109375" customWidth="1"/>
    <col min="16" max="16" width="9.77734375" customWidth="1"/>
    <col min="17" max="17" width="22.44140625" customWidth="1"/>
    <col min="18" max="18" width="21.44140625" customWidth="1"/>
    <col min="19" max="19" width="63.44140625" customWidth="1"/>
    <col min="20" max="20" width="34.44140625" customWidth="1"/>
  </cols>
  <sheetData>
    <row r="1" spans="1:20" ht="41.25" customHeight="1" x14ac:dyDescent="0.55000000000000004">
      <c r="A1" s="2" t="s">
        <v>0</v>
      </c>
      <c r="B1" s="23"/>
      <c r="C1" s="23"/>
      <c r="D1" s="23"/>
      <c r="E1" s="23"/>
      <c r="F1" s="24" t="s">
        <v>69</v>
      </c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</row>
    <row r="2" spans="1:20" ht="45" customHeight="1" x14ac:dyDescent="0.5">
      <c r="A2" s="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</row>
    <row r="3" spans="1:20" ht="20.399999999999999" x14ac:dyDescent="0.35">
      <c r="A3" s="25" t="s">
        <v>70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</row>
    <row r="4" spans="1:20" ht="14.25" customHeight="1" x14ac:dyDescent="0.3">
      <c r="A4" s="26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</row>
    <row r="5" spans="1:20" ht="36" x14ac:dyDescent="0.35">
      <c r="A5" s="27" t="s">
        <v>71</v>
      </c>
      <c r="B5" s="28" t="str">
        <f>+'Árbol de objetivos '!B4</f>
        <v>Reducir el riesgo de pérdida de naturaleza en el SIRAP Orinoquía en 2030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</row>
    <row r="6" spans="1:20" ht="14.25" customHeight="1" x14ac:dyDescent="0.3">
      <c r="A6" s="80" t="s">
        <v>72</v>
      </c>
      <c r="B6" s="80" t="s">
        <v>73</v>
      </c>
      <c r="C6" s="80" t="s">
        <v>74</v>
      </c>
      <c r="D6" s="80" t="s">
        <v>75</v>
      </c>
      <c r="E6" s="80" t="s">
        <v>76</v>
      </c>
      <c r="F6" s="80" t="s">
        <v>77</v>
      </c>
      <c r="G6" s="80" t="s">
        <v>78</v>
      </c>
      <c r="H6" s="80" t="s">
        <v>79</v>
      </c>
      <c r="I6" s="80" t="s">
        <v>80</v>
      </c>
      <c r="J6" s="80" t="s">
        <v>81</v>
      </c>
      <c r="K6" s="80" t="s">
        <v>82</v>
      </c>
      <c r="L6" s="81" t="s">
        <v>83</v>
      </c>
      <c r="M6" s="81" t="s">
        <v>84</v>
      </c>
      <c r="N6" s="81" t="s">
        <v>85</v>
      </c>
      <c r="O6" s="81" t="s">
        <v>86</v>
      </c>
      <c r="P6" s="81" t="s">
        <v>87</v>
      </c>
      <c r="Q6" s="81" t="s">
        <v>88</v>
      </c>
      <c r="R6" s="81" t="s">
        <v>471</v>
      </c>
      <c r="S6" s="81" t="s">
        <v>470</v>
      </c>
      <c r="T6" s="82" t="s">
        <v>89</v>
      </c>
    </row>
    <row r="7" spans="1:20" ht="108" customHeight="1" x14ac:dyDescent="0.3">
      <c r="A7" s="29" t="str">
        <f>+'Árbol de objetivos '!B6</f>
        <v>I. Aumentar el patrimonio natural y cultural conservado en el SIRAP Orinoquía</v>
      </c>
      <c r="B7" s="30" t="str">
        <f>+'Árbol de objetivos '!B8</f>
        <v>I.1. Mejorar la definición de las metas conservación para el SIRAP Orinoquía orientando la declaración, ampliación y/o registro de las áreas protegidas y las OMEC</v>
      </c>
      <c r="C7" s="30" t="s">
        <v>90</v>
      </c>
      <c r="D7" s="30" t="s">
        <v>91</v>
      </c>
      <c r="E7" s="30" t="s">
        <v>406</v>
      </c>
      <c r="F7" s="31" t="s">
        <v>93</v>
      </c>
      <c r="G7" s="32" t="s">
        <v>94</v>
      </c>
      <c r="H7" s="32" t="s">
        <v>95</v>
      </c>
      <c r="I7" s="33">
        <f>(109031500/246)*2</f>
        <v>886434.9593495935</v>
      </c>
      <c r="J7" s="33">
        <v>10</v>
      </c>
      <c r="K7" s="33">
        <f t="shared" ref="K7:K94" si="0">+I7*J7</f>
        <v>8864349.5934959352</v>
      </c>
      <c r="L7" s="34">
        <v>0</v>
      </c>
      <c r="M7" s="30">
        <v>2</v>
      </c>
      <c r="N7" s="35">
        <f t="shared" ref="N7:N61" si="1">+K7*M7</f>
        <v>17728699.18699187</v>
      </c>
      <c r="O7" s="30">
        <v>2022</v>
      </c>
      <c r="P7" s="30" t="s">
        <v>96</v>
      </c>
      <c r="Q7" s="30" t="s">
        <v>97</v>
      </c>
      <c r="R7" s="30" t="s">
        <v>98</v>
      </c>
      <c r="S7" s="30" t="s">
        <v>99</v>
      </c>
      <c r="T7" s="36">
        <f t="shared" ref="T7:T94" si="2">N7</f>
        <v>17728699.18699187</v>
      </c>
    </row>
    <row r="8" spans="1:20" ht="64.5" customHeight="1" x14ac:dyDescent="0.3">
      <c r="A8" s="29">
        <f>+'Árbol de objetivos '!B7</f>
        <v>0</v>
      </c>
      <c r="B8" s="30">
        <f>+'Árbol de objetivos '!B9</f>
        <v>0</v>
      </c>
      <c r="C8" s="30"/>
      <c r="D8" s="30"/>
      <c r="E8" s="30"/>
      <c r="F8" s="31"/>
      <c r="G8" s="32" t="s">
        <v>100</v>
      </c>
      <c r="H8" s="38"/>
      <c r="I8" s="33">
        <f>1200000*2</f>
        <v>2400000</v>
      </c>
      <c r="J8" s="33">
        <v>5</v>
      </c>
      <c r="K8" s="33">
        <f t="shared" si="0"/>
        <v>12000000</v>
      </c>
      <c r="L8" s="34">
        <v>0</v>
      </c>
      <c r="M8" s="30">
        <v>2</v>
      </c>
      <c r="N8" s="35">
        <f t="shared" si="1"/>
        <v>24000000</v>
      </c>
      <c r="O8" s="30">
        <v>2022</v>
      </c>
      <c r="P8" s="30" t="s">
        <v>96</v>
      </c>
      <c r="Q8" s="30"/>
      <c r="R8" s="30"/>
      <c r="S8" s="30"/>
      <c r="T8" s="36">
        <f t="shared" si="2"/>
        <v>24000000</v>
      </c>
    </row>
    <row r="9" spans="1:20" ht="64.5" customHeight="1" x14ac:dyDescent="0.3">
      <c r="A9" s="29"/>
      <c r="B9" s="30"/>
      <c r="C9" s="30"/>
      <c r="D9" s="30"/>
      <c r="E9" s="30"/>
      <c r="F9" s="31"/>
      <c r="G9" s="32" t="s">
        <v>101</v>
      </c>
      <c r="H9" s="38"/>
      <c r="I9" s="33">
        <f>259000*2</f>
        <v>518000</v>
      </c>
      <c r="J9" s="33">
        <v>10</v>
      </c>
      <c r="K9" s="33">
        <f t="shared" si="0"/>
        <v>5180000</v>
      </c>
      <c r="L9" s="34">
        <v>0</v>
      </c>
      <c r="M9" s="30">
        <v>2</v>
      </c>
      <c r="N9" s="35">
        <f t="shared" si="1"/>
        <v>10360000</v>
      </c>
      <c r="O9" s="30">
        <v>2022</v>
      </c>
      <c r="P9" s="30" t="s">
        <v>96</v>
      </c>
      <c r="Q9" s="30"/>
      <c r="R9" s="30"/>
      <c r="S9" s="30"/>
      <c r="T9" s="36">
        <f t="shared" si="2"/>
        <v>10360000</v>
      </c>
    </row>
    <row r="10" spans="1:20" ht="84.75" customHeight="1" x14ac:dyDescent="0.3">
      <c r="A10" s="29"/>
      <c r="B10" s="30"/>
      <c r="C10" s="30" t="s">
        <v>90</v>
      </c>
      <c r="D10" s="30" t="s">
        <v>91</v>
      </c>
      <c r="E10" s="30" t="s">
        <v>102</v>
      </c>
      <c r="F10" s="40" t="s">
        <v>103</v>
      </c>
      <c r="G10" s="32" t="s">
        <v>104</v>
      </c>
      <c r="H10" s="32" t="s">
        <v>105</v>
      </c>
      <c r="I10" s="33">
        <f>130837800/12*6</f>
        <v>65418900</v>
      </c>
      <c r="J10" s="32">
        <v>1</v>
      </c>
      <c r="K10" s="33">
        <f t="shared" si="0"/>
        <v>65418900</v>
      </c>
      <c r="L10" s="34">
        <v>0</v>
      </c>
      <c r="M10" s="30">
        <v>1</v>
      </c>
      <c r="N10" s="35">
        <f t="shared" si="1"/>
        <v>65418900</v>
      </c>
      <c r="O10" s="30">
        <v>2023</v>
      </c>
      <c r="P10" s="30" t="s">
        <v>96</v>
      </c>
      <c r="Q10" s="30" t="s">
        <v>106</v>
      </c>
      <c r="R10" s="30"/>
      <c r="S10" s="30" t="s">
        <v>107</v>
      </c>
      <c r="T10" s="36">
        <f t="shared" si="2"/>
        <v>65418900</v>
      </c>
    </row>
    <row r="11" spans="1:20" ht="72.75" customHeight="1" x14ac:dyDescent="0.3">
      <c r="A11" s="29"/>
      <c r="B11" s="30"/>
      <c r="C11" s="30"/>
      <c r="D11" s="30"/>
      <c r="E11" s="30"/>
      <c r="F11" s="40"/>
      <c r="G11" s="32" t="s">
        <v>108</v>
      </c>
      <c r="H11" s="32" t="s">
        <v>109</v>
      </c>
      <c r="I11" s="33">
        <v>10000000</v>
      </c>
      <c r="J11" s="32">
        <v>2</v>
      </c>
      <c r="K11" s="33">
        <f t="shared" si="0"/>
        <v>20000000</v>
      </c>
      <c r="L11" s="34">
        <v>0</v>
      </c>
      <c r="M11" s="30">
        <v>1</v>
      </c>
      <c r="N11" s="35">
        <f t="shared" si="1"/>
        <v>20000000</v>
      </c>
      <c r="O11" s="30">
        <v>2023</v>
      </c>
      <c r="P11" s="30" t="s">
        <v>96</v>
      </c>
      <c r="Q11" s="30"/>
      <c r="R11" s="30"/>
      <c r="S11" s="30"/>
      <c r="T11" s="36">
        <f t="shared" si="2"/>
        <v>20000000</v>
      </c>
    </row>
    <row r="12" spans="1:20" ht="72.75" customHeight="1" x14ac:dyDescent="0.3">
      <c r="A12" s="29"/>
      <c r="B12" s="30"/>
      <c r="C12" s="30" t="s">
        <v>90</v>
      </c>
      <c r="D12" s="30" t="s">
        <v>91</v>
      </c>
      <c r="E12" s="31" t="s">
        <v>110</v>
      </c>
      <c r="F12" s="31" t="s">
        <v>111</v>
      </c>
      <c r="G12" s="32" t="s">
        <v>112</v>
      </c>
      <c r="H12" s="32" t="s">
        <v>113</v>
      </c>
      <c r="I12" s="33">
        <v>9540000</v>
      </c>
      <c r="J12" s="32">
        <v>1</v>
      </c>
      <c r="K12" s="33">
        <f t="shared" si="0"/>
        <v>9540000</v>
      </c>
      <c r="L12" s="34">
        <v>0</v>
      </c>
      <c r="M12" s="30">
        <v>8</v>
      </c>
      <c r="N12" s="35">
        <f t="shared" si="1"/>
        <v>76320000</v>
      </c>
      <c r="O12" s="30" t="s">
        <v>114</v>
      </c>
      <c r="P12" s="30" t="s">
        <v>115</v>
      </c>
      <c r="Q12" s="30" t="s">
        <v>117</v>
      </c>
      <c r="R12" s="30"/>
      <c r="S12" s="30" t="s">
        <v>118</v>
      </c>
      <c r="T12" s="36">
        <f t="shared" si="2"/>
        <v>76320000</v>
      </c>
    </row>
    <row r="13" spans="1:20" ht="93.6" x14ac:dyDescent="0.3">
      <c r="A13" s="29"/>
      <c r="B13" s="30"/>
      <c r="C13" s="30" t="s">
        <v>119</v>
      </c>
      <c r="D13" s="30" t="s">
        <v>120</v>
      </c>
      <c r="E13" s="30" t="s">
        <v>121</v>
      </c>
      <c r="F13" s="30" t="s">
        <v>122</v>
      </c>
      <c r="G13" s="32" t="s">
        <v>123</v>
      </c>
      <c r="H13" s="73" t="s">
        <v>418</v>
      </c>
      <c r="I13" s="33">
        <f>130837800/12*6</f>
        <v>65418900</v>
      </c>
      <c r="J13" s="32">
        <v>1</v>
      </c>
      <c r="K13" s="33">
        <f t="shared" si="0"/>
        <v>65418900</v>
      </c>
      <c r="L13" s="34">
        <v>0</v>
      </c>
      <c r="M13" s="30">
        <v>1</v>
      </c>
      <c r="N13" s="35">
        <f t="shared" si="1"/>
        <v>65418900</v>
      </c>
      <c r="O13" s="30">
        <v>2023</v>
      </c>
      <c r="P13" s="30" t="s">
        <v>124</v>
      </c>
      <c r="Q13" s="30" t="s">
        <v>125</v>
      </c>
      <c r="R13" s="30"/>
      <c r="S13" s="30" t="s">
        <v>126</v>
      </c>
      <c r="T13" s="36">
        <f t="shared" si="2"/>
        <v>65418900</v>
      </c>
    </row>
    <row r="14" spans="1:20" ht="51" customHeight="1" x14ac:dyDescent="0.3">
      <c r="A14" s="29"/>
      <c r="B14" s="30"/>
      <c r="C14" s="30"/>
      <c r="D14" s="30"/>
      <c r="E14" s="37"/>
      <c r="F14" s="37"/>
      <c r="G14" s="32" t="s">
        <v>108</v>
      </c>
      <c r="H14" s="32" t="s">
        <v>127</v>
      </c>
      <c r="I14" s="33">
        <v>10000000</v>
      </c>
      <c r="J14" s="32">
        <v>1</v>
      </c>
      <c r="K14" s="33">
        <f t="shared" si="0"/>
        <v>10000000</v>
      </c>
      <c r="L14" s="34">
        <v>0</v>
      </c>
      <c r="M14" s="30">
        <v>1</v>
      </c>
      <c r="N14" s="35">
        <f t="shared" si="1"/>
        <v>10000000</v>
      </c>
      <c r="O14" s="30">
        <v>2023</v>
      </c>
      <c r="P14" s="30" t="s">
        <v>124</v>
      </c>
      <c r="Q14" s="30"/>
      <c r="R14" s="30"/>
      <c r="S14" s="30"/>
      <c r="T14" s="36">
        <f t="shared" si="2"/>
        <v>10000000</v>
      </c>
    </row>
    <row r="15" spans="1:20" ht="93.6" x14ac:dyDescent="0.3">
      <c r="A15" s="29"/>
      <c r="B15" s="30"/>
      <c r="C15" s="30" t="s">
        <v>119</v>
      </c>
      <c r="D15" s="30" t="s">
        <v>120</v>
      </c>
      <c r="E15" s="30" t="s">
        <v>128</v>
      </c>
      <c r="F15" s="40" t="s">
        <v>129</v>
      </c>
      <c r="G15" s="32" t="s">
        <v>130</v>
      </c>
      <c r="H15" s="32" t="s">
        <v>131</v>
      </c>
      <c r="I15" s="33">
        <f>130837800/12*3</f>
        <v>32709450</v>
      </c>
      <c r="J15" s="32">
        <v>1</v>
      </c>
      <c r="K15" s="33">
        <f t="shared" si="0"/>
        <v>32709450</v>
      </c>
      <c r="L15" s="34">
        <v>0</v>
      </c>
      <c r="M15" s="30">
        <v>1</v>
      </c>
      <c r="N15" s="35">
        <f t="shared" si="1"/>
        <v>32709450</v>
      </c>
      <c r="O15" s="30">
        <v>2023</v>
      </c>
      <c r="P15" s="30" t="s">
        <v>124</v>
      </c>
      <c r="Q15" s="30" t="s">
        <v>132</v>
      </c>
      <c r="R15" s="30"/>
      <c r="S15" s="30" t="s">
        <v>133</v>
      </c>
      <c r="T15" s="36">
        <f t="shared" si="2"/>
        <v>32709450</v>
      </c>
    </row>
    <row r="16" spans="1:20" ht="14.25" customHeight="1" x14ac:dyDescent="0.3">
      <c r="A16" s="29"/>
      <c r="B16" s="30"/>
      <c r="C16" s="30"/>
      <c r="D16" s="30"/>
      <c r="E16" s="30"/>
      <c r="F16" s="40"/>
      <c r="G16" s="32" t="s">
        <v>108</v>
      </c>
      <c r="H16" s="32" t="s">
        <v>127</v>
      </c>
      <c r="I16" s="33">
        <v>10000000</v>
      </c>
      <c r="J16" s="32">
        <v>2</v>
      </c>
      <c r="K16" s="33">
        <f t="shared" si="0"/>
        <v>20000000</v>
      </c>
      <c r="L16" s="34">
        <v>0</v>
      </c>
      <c r="M16" s="30">
        <v>1</v>
      </c>
      <c r="N16" s="35">
        <f t="shared" si="1"/>
        <v>20000000</v>
      </c>
      <c r="O16" s="30">
        <v>2023</v>
      </c>
      <c r="P16" s="30" t="s">
        <v>124</v>
      </c>
      <c r="Q16" s="30"/>
      <c r="R16" s="30"/>
      <c r="S16" s="30"/>
      <c r="T16" s="36">
        <f t="shared" si="2"/>
        <v>20000000</v>
      </c>
    </row>
    <row r="17" spans="1:20" ht="109.2" x14ac:dyDescent="0.3">
      <c r="A17" s="29"/>
      <c r="B17" s="30"/>
      <c r="C17" s="30" t="s">
        <v>134</v>
      </c>
      <c r="D17" s="30" t="s">
        <v>135</v>
      </c>
      <c r="E17" s="30" t="s">
        <v>136</v>
      </c>
      <c r="F17" s="40" t="s">
        <v>137</v>
      </c>
      <c r="G17" s="73" t="s">
        <v>138</v>
      </c>
      <c r="H17" s="32" t="s">
        <v>139</v>
      </c>
      <c r="I17" s="33">
        <f>50000000/5*2</f>
        <v>20000000</v>
      </c>
      <c r="J17" s="32">
        <v>1</v>
      </c>
      <c r="K17" s="33">
        <f t="shared" si="0"/>
        <v>20000000</v>
      </c>
      <c r="L17" s="34">
        <v>1</v>
      </c>
      <c r="M17" s="30">
        <v>2</v>
      </c>
      <c r="N17" s="35">
        <f t="shared" si="1"/>
        <v>40000000</v>
      </c>
      <c r="O17" s="30" t="s">
        <v>140</v>
      </c>
      <c r="P17" s="30" t="s">
        <v>115</v>
      </c>
      <c r="Q17" s="30" t="s">
        <v>141</v>
      </c>
      <c r="R17" s="30"/>
      <c r="S17" s="30" t="s">
        <v>142</v>
      </c>
      <c r="T17" s="36">
        <f t="shared" si="2"/>
        <v>40000000</v>
      </c>
    </row>
    <row r="18" spans="1:20" ht="55.5" customHeight="1" x14ac:dyDescent="0.3">
      <c r="A18" s="29"/>
      <c r="B18" s="30"/>
      <c r="C18" s="30"/>
      <c r="D18" s="30"/>
      <c r="E18" s="30"/>
      <c r="F18" s="40"/>
      <c r="G18" s="32" t="s">
        <v>143</v>
      </c>
      <c r="H18" s="32" t="s">
        <v>144</v>
      </c>
      <c r="I18" s="33">
        <v>500000</v>
      </c>
      <c r="J18" s="32">
        <v>1</v>
      </c>
      <c r="K18" s="33">
        <f t="shared" si="0"/>
        <v>500000</v>
      </c>
      <c r="L18" s="34">
        <v>1</v>
      </c>
      <c r="M18" s="30">
        <v>2</v>
      </c>
      <c r="N18" s="35">
        <f t="shared" si="1"/>
        <v>1000000</v>
      </c>
      <c r="O18" s="30" t="s">
        <v>140</v>
      </c>
      <c r="P18" s="30" t="s">
        <v>115</v>
      </c>
      <c r="Q18" s="30"/>
      <c r="R18" s="30"/>
      <c r="S18" s="32"/>
      <c r="T18" s="36">
        <f t="shared" si="2"/>
        <v>1000000</v>
      </c>
    </row>
    <row r="19" spans="1:20" ht="202.8" x14ac:dyDescent="0.3">
      <c r="A19" s="29"/>
      <c r="B19" s="30"/>
      <c r="C19" s="30" t="s">
        <v>145</v>
      </c>
      <c r="D19" s="30" t="s">
        <v>419</v>
      </c>
      <c r="E19" s="30" t="s">
        <v>146</v>
      </c>
      <c r="F19" s="40" t="s">
        <v>148</v>
      </c>
      <c r="G19" s="32" t="s">
        <v>149</v>
      </c>
      <c r="H19" s="32" t="s">
        <v>150</v>
      </c>
      <c r="I19" s="33">
        <f>60518600/12</f>
        <v>5043216.666666667</v>
      </c>
      <c r="J19" s="32">
        <v>1</v>
      </c>
      <c r="K19" s="33">
        <f t="shared" si="0"/>
        <v>5043216.666666667</v>
      </c>
      <c r="L19" s="34">
        <v>1</v>
      </c>
      <c r="M19" s="30">
        <v>9</v>
      </c>
      <c r="N19" s="35">
        <f t="shared" si="1"/>
        <v>45388950</v>
      </c>
      <c r="O19" s="30" t="s">
        <v>151</v>
      </c>
      <c r="P19" s="30" t="s">
        <v>115</v>
      </c>
      <c r="Q19" s="30" t="s">
        <v>152</v>
      </c>
      <c r="R19" s="30" t="s">
        <v>153</v>
      </c>
      <c r="S19" s="32" t="s">
        <v>154</v>
      </c>
      <c r="T19" s="36">
        <f t="shared" si="2"/>
        <v>45388950</v>
      </c>
    </row>
    <row r="20" spans="1:20" ht="124.8" x14ac:dyDescent="0.3">
      <c r="A20" s="29"/>
      <c r="B20" s="30" t="str">
        <f>+'Árbol de objetivos '!J8</f>
        <v>I.2 Disminuir los impulsores de degradación del patrimonio natural y cultural conservado en el SIRAP Orinoquia</v>
      </c>
      <c r="C20" s="30" t="s">
        <v>420</v>
      </c>
      <c r="D20" s="30" t="s">
        <v>155</v>
      </c>
      <c r="E20" s="30" t="s">
        <v>421</v>
      </c>
      <c r="F20" s="40" t="s">
        <v>422</v>
      </c>
      <c r="G20" s="32" t="s">
        <v>156</v>
      </c>
      <c r="H20" s="32" t="s">
        <v>157</v>
      </c>
      <c r="I20" s="33">
        <f>66570500/12*6</f>
        <v>33285250</v>
      </c>
      <c r="J20" s="32">
        <v>1</v>
      </c>
      <c r="K20" s="33">
        <f t="shared" si="0"/>
        <v>33285250</v>
      </c>
      <c r="L20" s="32">
        <v>0</v>
      </c>
      <c r="M20" s="30">
        <v>1</v>
      </c>
      <c r="N20" s="35">
        <f t="shared" si="1"/>
        <v>33285250</v>
      </c>
      <c r="O20" s="30">
        <v>2023</v>
      </c>
      <c r="P20" s="30" t="s">
        <v>158</v>
      </c>
      <c r="Q20" s="30" t="s">
        <v>159</v>
      </c>
      <c r="R20" s="41" t="s">
        <v>160</v>
      </c>
      <c r="S20" s="42" t="s">
        <v>161</v>
      </c>
      <c r="T20" s="36">
        <f t="shared" si="2"/>
        <v>33285250</v>
      </c>
    </row>
    <row r="21" spans="1:20" ht="54" customHeight="1" x14ac:dyDescent="0.3">
      <c r="A21" s="29"/>
      <c r="B21" s="30"/>
      <c r="C21" s="30"/>
      <c r="D21" s="30"/>
      <c r="E21" s="30"/>
      <c r="F21" s="40"/>
      <c r="G21" s="32" t="s">
        <v>162</v>
      </c>
      <c r="H21" s="32" t="s">
        <v>163</v>
      </c>
      <c r="I21" s="33">
        <f>3000000</f>
        <v>3000000</v>
      </c>
      <c r="J21" s="32">
        <v>2</v>
      </c>
      <c r="K21" s="33">
        <f t="shared" si="0"/>
        <v>6000000</v>
      </c>
      <c r="L21" s="34">
        <v>0</v>
      </c>
      <c r="M21" s="30">
        <v>1</v>
      </c>
      <c r="N21" s="35">
        <f t="shared" si="1"/>
        <v>6000000</v>
      </c>
      <c r="O21" s="30">
        <v>2023</v>
      </c>
      <c r="P21" s="30"/>
      <c r="Q21" s="30"/>
      <c r="R21" s="41"/>
      <c r="S21" s="42"/>
      <c r="T21" s="36">
        <f t="shared" si="2"/>
        <v>6000000</v>
      </c>
    </row>
    <row r="22" spans="1:20" ht="78" x14ac:dyDescent="0.3">
      <c r="A22" s="29"/>
      <c r="B22" s="30"/>
      <c r="C22" s="30"/>
      <c r="D22" s="30" t="s">
        <v>155</v>
      </c>
      <c r="E22" s="30" t="s">
        <v>164</v>
      </c>
      <c r="F22" s="40" t="s">
        <v>165</v>
      </c>
      <c r="G22" s="32" t="s">
        <v>166</v>
      </c>
      <c r="H22" s="32" t="s">
        <v>167</v>
      </c>
      <c r="I22" s="33">
        <f>66570500/12*2</f>
        <v>11095083.333333334</v>
      </c>
      <c r="J22" s="32">
        <v>1</v>
      </c>
      <c r="K22" s="33">
        <f t="shared" si="0"/>
        <v>11095083.333333334</v>
      </c>
      <c r="L22" s="34">
        <v>0</v>
      </c>
      <c r="M22" s="30">
        <v>1</v>
      </c>
      <c r="N22" s="35">
        <f t="shared" si="1"/>
        <v>11095083.333333334</v>
      </c>
      <c r="O22" s="30">
        <v>2023</v>
      </c>
      <c r="P22" s="30" t="s">
        <v>96</v>
      </c>
      <c r="Q22" s="30" t="s">
        <v>159</v>
      </c>
      <c r="R22" s="41" t="s">
        <v>168</v>
      </c>
      <c r="S22" s="42" t="s">
        <v>169</v>
      </c>
      <c r="T22" s="36">
        <f t="shared" si="2"/>
        <v>11095083.333333334</v>
      </c>
    </row>
    <row r="23" spans="1:20" ht="51.75" customHeight="1" x14ac:dyDescent="0.3">
      <c r="A23" s="29"/>
      <c r="B23" s="30"/>
      <c r="C23" s="30"/>
      <c r="D23" s="30"/>
      <c r="E23" s="30"/>
      <c r="F23" s="40"/>
      <c r="G23" s="32" t="s">
        <v>170</v>
      </c>
      <c r="H23" s="32" t="s">
        <v>171</v>
      </c>
      <c r="I23" s="33">
        <v>10000000</v>
      </c>
      <c r="J23" s="32">
        <v>1</v>
      </c>
      <c r="K23" s="33">
        <f t="shared" si="0"/>
        <v>10000000</v>
      </c>
      <c r="L23" s="34">
        <v>0</v>
      </c>
      <c r="M23" s="30">
        <v>1</v>
      </c>
      <c r="N23" s="35">
        <f t="shared" si="1"/>
        <v>10000000</v>
      </c>
      <c r="O23" s="30">
        <v>2023</v>
      </c>
      <c r="P23" s="30" t="s">
        <v>96</v>
      </c>
      <c r="Q23" s="30" t="s">
        <v>159</v>
      </c>
      <c r="R23" s="41" t="s">
        <v>168</v>
      </c>
      <c r="S23" s="42"/>
      <c r="T23" s="36">
        <f t="shared" si="2"/>
        <v>10000000</v>
      </c>
    </row>
    <row r="24" spans="1:20" ht="109.2" x14ac:dyDescent="0.3">
      <c r="A24" s="29"/>
      <c r="B24" s="30"/>
      <c r="C24" s="30"/>
      <c r="D24" s="30" t="s">
        <v>155</v>
      </c>
      <c r="E24" s="30" t="s">
        <v>172</v>
      </c>
      <c r="F24" s="40" t="s">
        <v>173</v>
      </c>
      <c r="G24" s="32" t="s">
        <v>174</v>
      </c>
      <c r="H24" s="32" t="s">
        <v>175</v>
      </c>
      <c r="I24" s="33">
        <v>18200000</v>
      </c>
      <c r="J24" s="32">
        <v>1</v>
      </c>
      <c r="K24" s="33">
        <f t="shared" si="0"/>
        <v>18200000</v>
      </c>
      <c r="L24" s="34">
        <v>0</v>
      </c>
      <c r="M24" s="30">
        <v>8</v>
      </c>
      <c r="N24" s="35">
        <f t="shared" si="1"/>
        <v>145600000</v>
      </c>
      <c r="O24" s="30" t="s">
        <v>176</v>
      </c>
      <c r="P24" s="30" t="s">
        <v>115</v>
      </c>
      <c r="Q24" s="30" t="s">
        <v>177</v>
      </c>
      <c r="R24" s="41" t="s">
        <v>116</v>
      </c>
      <c r="S24" s="42"/>
      <c r="T24" s="36">
        <f t="shared" si="2"/>
        <v>145600000</v>
      </c>
    </row>
    <row r="25" spans="1:20" ht="81.75" customHeight="1" x14ac:dyDescent="0.3">
      <c r="A25" s="29"/>
      <c r="B25" s="30"/>
      <c r="C25" s="30"/>
      <c r="D25" s="30"/>
      <c r="E25" s="30"/>
      <c r="F25" s="40"/>
      <c r="G25" s="32" t="s">
        <v>178</v>
      </c>
      <c r="H25" s="32" t="s">
        <v>179</v>
      </c>
      <c r="I25" s="33">
        <v>5000000</v>
      </c>
      <c r="J25" s="32">
        <v>1</v>
      </c>
      <c r="K25" s="33">
        <f t="shared" si="0"/>
        <v>5000000</v>
      </c>
      <c r="L25" s="34">
        <v>0</v>
      </c>
      <c r="M25" s="30">
        <v>8</v>
      </c>
      <c r="N25" s="35">
        <f t="shared" si="1"/>
        <v>40000000</v>
      </c>
      <c r="O25" s="30" t="s">
        <v>176</v>
      </c>
      <c r="P25" s="30" t="s">
        <v>115</v>
      </c>
      <c r="Q25" s="30"/>
      <c r="R25" s="41"/>
      <c r="S25" s="42"/>
      <c r="T25" s="36">
        <f t="shared" si="2"/>
        <v>40000000</v>
      </c>
    </row>
    <row r="26" spans="1:20" ht="218.4" x14ac:dyDescent="0.3">
      <c r="A26" s="29"/>
      <c r="B26" s="30"/>
      <c r="C26" s="30" t="s">
        <v>423</v>
      </c>
      <c r="D26" s="30" t="s">
        <v>180</v>
      </c>
      <c r="E26" s="30" t="s">
        <v>424</v>
      </c>
      <c r="F26" s="40" t="s">
        <v>181</v>
      </c>
      <c r="G26" s="32" t="s">
        <v>182</v>
      </c>
      <c r="H26" s="32" t="s">
        <v>183</v>
      </c>
      <c r="I26" s="33">
        <f>130837800/12*6</f>
        <v>65418900</v>
      </c>
      <c r="J26" s="32">
        <v>1</v>
      </c>
      <c r="K26" s="33">
        <f t="shared" si="0"/>
        <v>65418900</v>
      </c>
      <c r="L26" s="34">
        <v>0</v>
      </c>
      <c r="M26" s="30">
        <v>1</v>
      </c>
      <c r="N26" s="35">
        <f t="shared" si="1"/>
        <v>65418900</v>
      </c>
      <c r="O26" s="30">
        <v>2023</v>
      </c>
      <c r="P26" s="30" t="s">
        <v>158</v>
      </c>
      <c r="Q26" s="30" t="s">
        <v>184</v>
      </c>
      <c r="R26" s="41"/>
      <c r="S26" s="42" t="s">
        <v>185</v>
      </c>
      <c r="T26" s="36">
        <f t="shared" si="2"/>
        <v>65418900</v>
      </c>
    </row>
    <row r="27" spans="1:20" ht="57" customHeight="1" x14ac:dyDescent="0.3">
      <c r="A27" s="29"/>
      <c r="B27" s="30"/>
      <c r="C27" s="30"/>
      <c r="D27" s="30"/>
      <c r="E27" s="30"/>
      <c r="F27" s="40"/>
      <c r="G27" s="32" t="s">
        <v>108</v>
      </c>
      <c r="H27" s="32" t="s">
        <v>109</v>
      </c>
      <c r="I27" s="33">
        <v>10000000</v>
      </c>
      <c r="J27" s="32">
        <v>2</v>
      </c>
      <c r="K27" s="33">
        <f t="shared" si="0"/>
        <v>20000000</v>
      </c>
      <c r="L27" s="34">
        <v>0</v>
      </c>
      <c r="M27" s="35">
        <v>1</v>
      </c>
      <c r="N27" s="35">
        <f t="shared" si="1"/>
        <v>20000000</v>
      </c>
      <c r="O27" s="30">
        <v>2023</v>
      </c>
      <c r="P27" s="30" t="s">
        <v>96</v>
      </c>
      <c r="Q27" s="30"/>
      <c r="R27" s="30"/>
      <c r="S27" s="42"/>
      <c r="T27" s="36">
        <f t="shared" si="2"/>
        <v>20000000</v>
      </c>
    </row>
    <row r="28" spans="1:20" ht="109.2" x14ac:dyDescent="0.3">
      <c r="A28" s="29"/>
      <c r="B28" s="30"/>
      <c r="C28" s="30"/>
      <c r="D28" s="30" t="s">
        <v>180</v>
      </c>
      <c r="E28" s="74" t="s">
        <v>407</v>
      </c>
      <c r="F28" s="76" t="s">
        <v>186</v>
      </c>
      <c r="G28" s="32" t="s">
        <v>469</v>
      </c>
      <c r="H28" s="73" t="s">
        <v>409</v>
      </c>
      <c r="I28" s="33">
        <v>20000000</v>
      </c>
      <c r="J28" s="32">
        <v>4</v>
      </c>
      <c r="K28" s="33">
        <f>+I28*J28</f>
        <v>80000000</v>
      </c>
      <c r="L28" s="34">
        <v>0</v>
      </c>
      <c r="M28" s="34">
        <v>7</v>
      </c>
      <c r="N28" s="35">
        <f>+K28*M28</f>
        <v>560000000</v>
      </c>
      <c r="O28" s="30" t="s">
        <v>187</v>
      </c>
      <c r="P28" s="30" t="s">
        <v>115</v>
      </c>
      <c r="Q28" s="30" t="s">
        <v>188</v>
      </c>
      <c r="R28" s="30" t="s">
        <v>189</v>
      </c>
      <c r="S28" s="42" t="s">
        <v>190</v>
      </c>
      <c r="T28" s="36">
        <f t="shared" si="2"/>
        <v>560000000</v>
      </c>
    </row>
    <row r="29" spans="1:20" ht="140.4" x14ac:dyDescent="0.3">
      <c r="A29" s="29"/>
      <c r="B29" s="30"/>
      <c r="C29" s="30" t="s">
        <v>191</v>
      </c>
      <c r="D29" s="30" t="s">
        <v>192</v>
      </c>
      <c r="E29" s="30" t="s">
        <v>425</v>
      </c>
      <c r="F29" s="40" t="s">
        <v>193</v>
      </c>
      <c r="G29" s="32" t="s">
        <v>182</v>
      </c>
      <c r="H29" s="32" t="s">
        <v>194</v>
      </c>
      <c r="I29" s="33">
        <f>130837800/12*6</f>
        <v>65418900</v>
      </c>
      <c r="J29" s="32">
        <v>1</v>
      </c>
      <c r="K29" s="33">
        <f t="shared" si="0"/>
        <v>65418900</v>
      </c>
      <c r="L29" s="34">
        <v>0</v>
      </c>
      <c r="M29" s="30">
        <v>1</v>
      </c>
      <c r="N29" s="35">
        <f t="shared" si="1"/>
        <v>65418900</v>
      </c>
      <c r="O29" s="30">
        <v>2025</v>
      </c>
      <c r="P29" s="30" t="s">
        <v>115</v>
      </c>
      <c r="Q29" s="30" t="s">
        <v>195</v>
      </c>
      <c r="R29" s="41"/>
      <c r="S29" s="42"/>
      <c r="T29" s="36">
        <f t="shared" si="2"/>
        <v>65418900</v>
      </c>
    </row>
    <row r="30" spans="1:20" ht="65.25" customHeight="1" x14ac:dyDescent="0.3">
      <c r="A30" s="29"/>
      <c r="B30" s="30"/>
      <c r="C30" s="30"/>
      <c r="D30" s="30"/>
      <c r="E30" s="30" t="s">
        <v>426</v>
      </c>
      <c r="F30" s="30" t="s">
        <v>196</v>
      </c>
      <c r="G30" s="73" t="s">
        <v>138</v>
      </c>
      <c r="H30" s="32" t="s">
        <v>109</v>
      </c>
      <c r="I30" s="33">
        <v>20000000</v>
      </c>
      <c r="J30" s="32">
        <v>3</v>
      </c>
      <c r="K30" s="33">
        <f>+I30*J30</f>
        <v>60000000</v>
      </c>
      <c r="L30" s="34">
        <v>0</v>
      </c>
      <c r="M30" s="30">
        <v>1</v>
      </c>
      <c r="N30" s="35">
        <f t="shared" si="1"/>
        <v>60000000</v>
      </c>
      <c r="O30" s="30">
        <v>2025</v>
      </c>
      <c r="P30" s="30" t="s">
        <v>115</v>
      </c>
      <c r="Q30" s="30"/>
      <c r="R30" s="41"/>
      <c r="S30" s="42"/>
      <c r="T30" s="36">
        <f t="shared" si="2"/>
        <v>60000000</v>
      </c>
    </row>
    <row r="31" spans="1:20" ht="124.8" x14ac:dyDescent="0.3">
      <c r="A31" s="29"/>
      <c r="B31" s="30"/>
      <c r="C31" s="30" t="s">
        <v>197</v>
      </c>
      <c r="D31" s="30" t="s">
        <v>198</v>
      </c>
      <c r="E31" s="74" t="s">
        <v>199</v>
      </c>
      <c r="F31" s="40" t="s">
        <v>200</v>
      </c>
      <c r="G31" s="32" t="s">
        <v>201</v>
      </c>
      <c r="H31" s="32" t="s">
        <v>109</v>
      </c>
      <c r="I31" s="33">
        <v>10000000</v>
      </c>
      <c r="J31" s="32">
        <v>1</v>
      </c>
      <c r="K31" s="33">
        <f t="shared" si="0"/>
        <v>10000000</v>
      </c>
      <c r="L31" s="34">
        <v>0</v>
      </c>
      <c r="M31" s="30">
        <v>8</v>
      </c>
      <c r="N31" s="35">
        <f t="shared" si="1"/>
        <v>80000000</v>
      </c>
      <c r="O31" s="30" t="s">
        <v>176</v>
      </c>
      <c r="P31" s="30" t="s">
        <v>115</v>
      </c>
      <c r="Q31" s="30" t="s">
        <v>202</v>
      </c>
      <c r="R31" s="41"/>
      <c r="S31" s="42" t="s">
        <v>203</v>
      </c>
      <c r="T31" s="36">
        <f t="shared" si="2"/>
        <v>80000000</v>
      </c>
    </row>
    <row r="32" spans="1:20" ht="153" customHeight="1" x14ac:dyDescent="0.3">
      <c r="A32" s="43" t="str">
        <f>+'Árbol de objetivos '!R6</f>
        <v>II. Aumentar la conectividad del SIRAP Orinoquía</v>
      </c>
      <c r="B32" s="44" t="str">
        <f>+'Árbol de objetivos '!R8</f>
        <v>II.1. Disminuir la transformación de los paisajes que contienen a las AP, especialmente en las regiones piedemontes orinoquense y amazonico y las zonas de selva transicional (amazonia-orinoquia)</v>
      </c>
      <c r="C32" s="44" t="s">
        <v>204</v>
      </c>
      <c r="D32" s="44" t="s">
        <v>205</v>
      </c>
      <c r="E32" s="44" t="s">
        <v>427</v>
      </c>
      <c r="F32" s="45" t="s">
        <v>206</v>
      </c>
      <c r="G32" s="32" t="s">
        <v>182</v>
      </c>
      <c r="H32" s="32" t="s">
        <v>207</v>
      </c>
      <c r="I32" s="33">
        <f t="shared" ref="I32:I33" si="3">130837800/12*6</f>
        <v>65418900</v>
      </c>
      <c r="J32" s="32">
        <v>1</v>
      </c>
      <c r="K32" s="33">
        <f t="shared" si="0"/>
        <v>65418900</v>
      </c>
      <c r="L32" s="47">
        <v>0</v>
      </c>
      <c r="M32" s="44">
        <v>3</v>
      </c>
      <c r="N32" s="35">
        <f t="shared" si="1"/>
        <v>196256700</v>
      </c>
      <c r="O32" s="44" t="s">
        <v>428</v>
      </c>
      <c r="P32" s="44" t="s">
        <v>208</v>
      </c>
      <c r="Q32" s="44" t="s">
        <v>209</v>
      </c>
      <c r="R32" s="48"/>
      <c r="S32" s="49" t="s">
        <v>210</v>
      </c>
      <c r="T32" s="36">
        <f t="shared" si="2"/>
        <v>196256700</v>
      </c>
    </row>
    <row r="33" spans="1:20" ht="99.75" customHeight="1" x14ac:dyDescent="0.3">
      <c r="A33" s="43"/>
      <c r="B33" s="44"/>
      <c r="C33" s="44"/>
      <c r="D33" s="44" t="s">
        <v>205</v>
      </c>
      <c r="E33" s="44" t="s">
        <v>211</v>
      </c>
      <c r="F33" s="45" t="s">
        <v>212</v>
      </c>
      <c r="G33" s="32" t="s">
        <v>182</v>
      </c>
      <c r="H33" s="73" t="s">
        <v>410</v>
      </c>
      <c r="I33" s="33">
        <f t="shared" si="3"/>
        <v>65418900</v>
      </c>
      <c r="J33" s="32">
        <v>1</v>
      </c>
      <c r="K33" s="33">
        <f t="shared" si="0"/>
        <v>65418900</v>
      </c>
      <c r="L33" s="47">
        <v>0</v>
      </c>
      <c r="M33" s="44">
        <v>3</v>
      </c>
      <c r="N33" s="35">
        <f t="shared" si="1"/>
        <v>196256700</v>
      </c>
      <c r="O33" s="44" t="s">
        <v>428</v>
      </c>
      <c r="P33" s="44" t="s">
        <v>208</v>
      </c>
      <c r="Q33" s="44" t="s">
        <v>213</v>
      </c>
      <c r="R33" s="48"/>
      <c r="S33" s="49" t="s">
        <v>214</v>
      </c>
      <c r="T33" s="36">
        <f t="shared" si="2"/>
        <v>196256700</v>
      </c>
    </row>
    <row r="34" spans="1:20" ht="187.2" x14ac:dyDescent="0.3">
      <c r="A34" s="43"/>
      <c r="B34" s="44"/>
      <c r="C34" s="44" t="s">
        <v>429</v>
      </c>
      <c r="D34" s="44" t="s">
        <v>215</v>
      </c>
      <c r="E34" s="44" t="s">
        <v>216</v>
      </c>
      <c r="F34" s="45" t="s">
        <v>217</v>
      </c>
      <c r="G34" s="32" t="s">
        <v>218</v>
      </c>
      <c r="H34" s="32" t="s">
        <v>219</v>
      </c>
      <c r="I34" s="33">
        <f t="shared" ref="I34:I35" si="4">130837800/12*8</f>
        <v>87225200</v>
      </c>
      <c r="J34" s="32">
        <v>1</v>
      </c>
      <c r="K34" s="33">
        <f t="shared" si="0"/>
        <v>87225200</v>
      </c>
      <c r="L34" s="47">
        <v>0</v>
      </c>
      <c r="M34" s="44">
        <v>1</v>
      </c>
      <c r="N34" s="35">
        <f t="shared" si="1"/>
        <v>87225200</v>
      </c>
      <c r="O34" s="44">
        <v>2026</v>
      </c>
      <c r="P34" s="44" t="s">
        <v>115</v>
      </c>
      <c r="Q34" s="44" t="s">
        <v>220</v>
      </c>
      <c r="R34" s="48"/>
      <c r="S34" s="49"/>
      <c r="T34" s="36">
        <f t="shared" si="2"/>
        <v>87225200</v>
      </c>
    </row>
    <row r="35" spans="1:20" ht="93.6" x14ac:dyDescent="0.3">
      <c r="A35" s="43"/>
      <c r="B35" s="44"/>
      <c r="C35" s="44"/>
      <c r="D35" s="44" t="s">
        <v>215</v>
      </c>
      <c r="E35" s="44" t="s">
        <v>221</v>
      </c>
      <c r="F35" s="45" t="s">
        <v>222</v>
      </c>
      <c r="G35" s="32" t="s">
        <v>218</v>
      </c>
      <c r="H35" s="32" t="s">
        <v>223</v>
      </c>
      <c r="I35" s="33">
        <f t="shared" si="4"/>
        <v>87225200</v>
      </c>
      <c r="J35" s="32">
        <v>1</v>
      </c>
      <c r="K35" s="33">
        <f t="shared" si="0"/>
        <v>87225200</v>
      </c>
      <c r="L35" s="47">
        <v>0</v>
      </c>
      <c r="M35" s="44">
        <v>3</v>
      </c>
      <c r="N35" s="35">
        <f t="shared" si="1"/>
        <v>261675600</v>
      </c>
      <c r="O35" s="44" t="s">
        <v>224</v>
      </c>
      <c r="P35" s="44" t="s">
        <v>115</v>
      </c>
      <c r="Q35" s="44" t="s">
        <v>213</v>
      </c>
      <c r="R35" s="48"/>
      <c r="S35" s="49" t="s">
        <v>225</v>
      </c>
      <c r="T35" s="36">
        <f t="shared" si="2"/>
        <v>261675600</v>
      </c>
    </row>
    <row r="36" spans="1:20" ht="180.45" customHeight="1" x14ac:dyDescent="0.3">
      <c r="A36" s="43"/>
      <c r="B36" s="44"/>
      <c r="C36" s="45" t="s">
        <v>430</v>
      </c>
      <c r="D36" s="45" t="s">
        <v>226</v>
      </c>
      <c r="E36" s="45" t="s">
        <v>227</v>
      </c>
      <c r="F36" s="45" t="s">
        <v>228</v>
      </c>
      <c r="G36" s="32" t="s">
        <v>229</v>
      </c>
      <c r="H36" s="32" t="s">
        <v>109</v>
      </c>
      <c r="I36" s="33">
        <v>10000000</v>
      </c>
      <c r="J36" s="32">
        <v>1</v>
      </c>
      <c r="K36" s="33">
        <f t="shared" si="0"/>
        <v>10000000</v>
      </c>
      <c r="L36" s="47">
        <v>0</v>
      </c>
      <c r="M36" s="44">
        <v>3</v>
      </c>
      <c r="N36" s="35">
        <f t="shared" si="1"/>
        <v>30000000</v>
      </c>
      <c r="O36" s="44" t="s">
        <v>230</v>
      </c>
      <c r="P36" s="44" t="s">
        <v>96</v>
      </c>
      <c r="Q36" s="44" t="s">
        <v>231</v>
      </c>
      <c r="R36" s="48"/>
      <c r="S36" s="49" t="s">
        <v>232</v>
      </c>
      <c r="T36" s="36">
        <f t="shared" si="2"/>
        <v>30000000</v>
      </c>
    </row>
    <row r="37" spans="1:20" ht="187.2" x14ac:dyDescent="0.3">
      <c r="A37" s="43"/>
      <c r="B37" s="44" t="str">
        <f>+'Árbol de objetivos '!X8</f>
        <v>II.2. Fortalecer la integración de las áreas protegidas y de otras estrategias de conservacion a su contexto territorial</v>
      </c>
      <c r="C37" s="44" t="s">
        <v>233</v>
      </c>
      <c r="D37" s="44" t="s">
        <v>234</v>
      </c>
      <c r="E37" s="44" t="s">
        <v>235</v>
      </c>
      <c r="F37" s="45" t="s">
        <v>236</v>
      </c>
      <c r="G37" s="32" t="s">
        <v>237</v>
      </c>
      <c r="H37" s="32" t="s">
        <v>109</v>
      </c>
      <c r="I37" s="33">
        <v>1200000</v>
      </c>
      <c r="J37" s="32">
        <v>4</v>
      </c>
      <c r="K37" s="33">
        <f t="shared" si="0"/>
        <v>4800000</v>
      </c>
      <c r="L37" s="47">
        <v>0</v>
      </c>
      <c r="M37" s="44">
        <v>8</v>
      </c>
      <c r="N37" s="35">
        <f t="shared" si="1"/>
        <v>38400000</v>
      </c>
      <c r="O37" s="44" t="s">
        <v>238</v>
      </c>
      <c r="P37" s="44" t="s">
        <v>115</v>
      </c>
      <c r="Q37" s="44" t="s">
        <v>239</v>
      </c>
      <c r="R37" s="48" t="s">
        <v>240</v>
      </c>
      <c r="S37" s="49" t="s">
        <v>241</v>
      </c>
      <c r="T37" s="36">
        <f t="shared" si="2"/>
        <v>38400000</v>
      </c>
    </row>
    <row r="38" spans="1:20" ht="87" customHeight="1" x14ac:dyDescent="0.3">
      <c r="A38" s="43"/>
      <c r="B38" s="44"/>
      <c r="C38" s="44"/>
      <c r="D38" s="44"/>
      <c r="E38" s="44"/>
      <c r="F38" s="45"/>
      <c r="G38" s="32" t="s">
        <v>242</v>
      </c>
      <c r="H38" s="32"/>
      <c r="I38" s="33">
        <v>260000</v>
      </c>
      <c r="J38" s="32">
        <v>3</v>
      </c>
      <c r="K38" s="33">
        <f t="shared" si="0"/>
        <v>780000</v>
      </c>
      <c r="L38" s="47">
        <v>0</v>
      </c>
      <c r="M38" s="44">
        <v>8</v>
      </c>
      <c r="N38" s="35">
        <f t="shared" si="1"/>
        <v>6240000</v>
      </c>
      <c r="O38" s="44" t="s">
        <v>238</v>
      </c>
      <c r="P38" s="44" t="s">
        <v>115</v>
      </c>
      <c r="Q38" s="44" t="s">
        <v>239</v>
      </c>
      <c r="R38" s="48"/>
      <c r="S38" s="49"/>
      <c r="T38" s="36">
        <f t="shared" si="2"/>
        <v>6240000</v>
      </c>
    </row>
    <row r="39" spans="1:20" ht="66" customHeight="1" x14ac:dyDescent="0.3">
      <c r="A39" s="43"/>
      <c r="B39" s="44"/>
      <c r="C39" s="44"/>
      <c r="D39" s="44"/>
      <c r="E39" s="44"/>
      <c r="F39" s="45"/>
      <c r="G39" s="32" t="s">
        <v>243</v>
      </c>
      <c r="H39" s="32"/>
      <c r="I39" s="33">
        <f>259000*3</f>
        <v>777000</v>
      </c>
      <c r="J39" s="32">
        <v>8</v>
      </c>
      <c r="K39" s="33">
        <f t="shared" si="0"/>
        <v>6216000</v>
      </c>
      <c r="L39" s="47">
        <v>0</v>
      </c>
      <c r="M39" s="44">
        <v>8</v>
      </c>
      <c r="N39" s="35">
        <f t="shared" si="1"/>
        <v>49728000</v>
      </c>
      <c r="O39" s="44" t="s">
        <v>238</v>
      </c>
      <c r="P39" s="44" t="s">
        <v>115</v>
      </c>
      <c r="Q39" s="44" t="s">
        <v>239</v>
      </c>
      <c r="R39" s="48"/>
      <c r="S39" s="49"/>
      <c r="T39" s="36">
        <f t="shared" si="2"/>
        <v>49728000</v>
      </c>
    </row>
    <row r="40" spans="1:20" ht="66" customHeight="1" x14ac:dyDescent="0.3">
      <c r="A40" s="43"/>
      <c r="B40" s="44"/>
      <c r="C40" s="44"/>
      <c r="D40" s="44"/>
      <c r="E40" s="75" t="s">
        <v>411</v>
      </c>
      <c r="F40" s="78" t="s">
        <v>412</v>
      </c>
      <c r="G40" s="73" t="s">
        <v>413</v>
      </c>
      <c r="H40" s="32" t="s">
        <v>109</v>
      </c>
      <c r="I40" s="33">
        <v>20000000</v>
      </c>
      <c r="J40" s="32">
        <v>1</v>
      </c>
      <c r="K40" s="33">
        <f t="shared" si="0"/>
        <v>20000000</v>
      </c>
      <c r="L40" s="77">
        <v>0</v>
      </c>
      <c r="M40" s="44">
        <v>4</v>
      </c>
      <c r="N40" s="35">
        <f t="shared" si="1"/>
        <v>80000000</v>
      </c>
      <c r="O40" s="75" t="s">
        <v>414</v>
      </c>
      <c r="P40" s="75" t="s">
        <v>415</v>
      </c>
      <c r="Q40" s="44"/>
      <c r="R40" s="48"/>
      <c r="S40" s="49"/>
      <c r="T40" s="36">
        <f t="shared" si="2"/>
        <v>80000000</v>
      </c>
    </row>
    <row r="41" spans="1:20" ht="140.4" x14ac:dyDescent="0.3">
      <c r="A41" s="43"/>
      <c r="B41" s="44"/>
      <c r="C41" s="44" t="s">
        <v>244</v>
      </c>
      <c r="D41" s="44" t="s">
        <v>245</v>
      </c>
      <c r="E41" s="44" t="s">
        <v>431</v>
      </c>
      <c r="F41" s="45" t="s">
        <v>246</v>
      </c>
      <c r="G41" s="32" t="s">
        <v>247</v>
      </c>
      <c r="H41" s="32" t="s">
        <v>109</v>
      </c>
      <c r="I41" s="33">
        <v>20000000</v>
      </c>
      <c r="J41" s="32">
        <v>1</v>
      </c>
      <c r="K41" s="33">
        <f t="shared" si="0"/>
        <v>20000000</v>
      </c>
      <c r="L41" s="47">
        <v>0</v>
      </c>
      <c r="M41" s="44">
        <v>7</v>
      </c>
      <c r="N41" s="35">
        <f t="shared" si="1"/>
        <v>140000000</v>
      </c>
      <c r="O41" s="44" t="s">
        <v>187</v>
      </c>
      <c r="P41" s="44" t="s">
        <v>115</v>
      </c>
      <c r="Q41" s="44" t="s">
        <v>239</v>
      </c>
      <c r="R41" s="48"/>
      <c r="S41" s="49" t="s">
        <v>248</v>
      </c>
      <c r="T41" s="36">
        <f t="shared" si="2"/>
        <v>140000000</v>
      </c>
    </row>
    <row r="42" spans="1:20" ht="100.5" customHeight="1" x14ac:dyDescent="0.3">
      <c r="A42" s="43"/>
      <c r="B42" s="44"/>
      <c r="C42" s="44"/>
      <c r="D42" s="44" t="s">
        <v>245</v>
      </c>
      <c r="E42" s="44" t="s">
        <v>432</v>
      </c>
      <c r="F42" s="45" t="s">
        <v>249</v>
      </c>
      <c r="G42" s="32" t="s">
        <v>247</v>
      </c>
      <c r="H42" s="32" t="s">
        <v>109</v>
      </c>
      <c r="I42" s="33">
        <v>20000000</v>
      </c>
      <c r="J42" s="32">
        <v>1</v>
      </c>
      <c r="K42" s="33">
        <f t="shared" si="0"/>
        <v>20000000</v>
      </c>
      <c r="L42" s="47">
        <v>0</v>
      </c>
      <c r="M42" s="44">
        <v>1</v>
      </c>
      <c r="N42" s="35">
        <f t="shared" si="1"/>
        <v>20000000</v>
      </c>
      <c r="O42" s="44">
        <v>2028</v>
      </c>
      <c r="P42" s="44" t="s">
        <v>96</v>
      </c>
      <c r="Q42" s="44" t="s">
        <v>250</v>
      </c>
      <c r="R42" s="48"/>
      <c r="S42" s="49" t="s">
        <v>251</v>
      </c>
      <c r="T42" s="36">
        <f t="shared" si="2"/>
        <v>20000000</v>
      </c>
    </row>
    <row r="43" spans="1:20" ht="147.75" customHeight="1" x14ac:dyDescent="0.3">
      <c r="A43" s="29"/>
      <c r="B43" s="30"/>
      <c r="C43" s="30"/>
      <c r="D43" s="30"/>
      <c r="E43" s="30"/>
      <c r="F43" s="40"/>
      <c r="G43" s="32" t="s">
        <v>218</v>
      </c>
      <c r="H43" s="32" t="s">
        <v>252</v>
      </c>
      <c r="I43" s="33">
        <f>130837800/12*8</f>
        <v>87225200</v>
      </c>
      <c r="J43" s="32">
        <v>1</v>
      </c>
      <c r="K43" s="33">
        <f t="shared" si="0"/>
        <v>87225200</v>
      </c>
      <c r="L43" s="34">
        <v>0</v>
      </c>
      <c r="M43" s="30">
        <v>1</v>
      </c>
      <c r="N43" s="35">
        <f t="shared" si="1"/>
        <v>87225200</v>
      </c>
      <c r="O43" s="30">
        <v>2028</v>
      </c>
      <c r="P43" s="30"/>
      <c r="Q43" s="30"/>
      <c r="R43" s="30"/>
      <c r="S43" s="30"/>
      <c r="T43" s="36">
        <f t="shared" si="2"/>
        <v>87225200</v>
      </c>
    </row>
    <row r="44" spans="1:20" ht="124.5" customHeight="1" x14ac:dyDescent="0.3">
      <c r="A44" s="29" t="str">
        <f>+'Árbol de objetivos '!AB6</f>
        <v>III. Incrementar la efectividad en la gestión del SIRAP Orinoquía y sus AP</v>
      </c>
      <c r="B44" s="30" t="str">
        <f>+'Árbol de objetivos '!AB8</f>
        <v>III.1. Mejorar la gobernanza en la gestión de las áreas protegidas y de los subsistemas</v>
      </c>
      <c r="C44" s="30" t="s">
        <v>433</v>
      </c>
      <c r="D44" s="30" t="s">
        <v>253</v>
      </c>
      <c r="E44" s="30" t="s">
        <v>434</v>
      </c>
      <c r="F44" s="40" t="s">
        <v>254</v>
      </c>
      <c r="G44" s="32" t="s">
        <v>247</v>
      </c>
      <c r="H44" s="32" t="s">
        <v>109</v>
      </c>
      <c r="I44" s="33">
        <f>10000000*2</f>
        <v>20000000</v>
      </c>
      <c r="J44" s="32">
        <v>2</v>
      </c>
      <c r="K44" s="33">
        <f t="shared" si="0"/>
        <v>40000000</v>
      </c>
      <c r="L44" s="34">
        <v>0</v>
      </c>
      <c r="M44" s="30">
        <v>16</v>
      </c>
      <c r="N44" s="35">
        <f t="shared" si="1"/>
        <v>640000000</v>
      </c>
      <c r="O44" s="30" t="s">
        <v>176</v>
      </c>
      <c r="P44" s="30" t="s">
        <v>115</v>
      </c>
      <c r="Q44" s="30" t="s">
        <v>255</v>
      </c>
      <c r="R44" s="30"/>
      <c r="S44" s="30" t="s">
        <v>256</v>
      </c>
      <c r="T44" s="36">
        <f t="shared" si="2"/>
        <v>640000000</v>
      </c>
    </row>
    <row r="45" spans="1:20" ht="95.25" customHeight="1" x14ac:dyDescent="0.3">
      <c r="A45" s="29"/>
      <c r="B45" s="30"/>
      <c r="C45" s="30"/>
      <c r="D45" s="30"/>
      <c r="E45" s="30"/>
      <c r="F45" s="40"/>
      <c r="G45" s="32" t="s">
        <v>242</v>
      </c>
      <c r="H45" s="32"/>
      <c r="I45" s="33">
        <v>260000</v>
      </c>
      <c r="J45" s="32">
        <v>2</v>
      </c>
      <c r="K45" s="33">
        <f t="shared" si="0"/>
        <v>520000</v>
      </c>
      <c r="L45" s="34">
        <v>0</v>
      </c>
      <c r="M45" s="30">
        <v>16</v>
      </c>
      <c r="N45" s="35">
        <f t="shared" si="1"/>
        <v>8320000</v>
      </c>
      <c r="O45" s="30" t="s">
        <v>176</v>
      </c>
      <c r="P45" s="30" t="s">
        <v>115</v>
      </c>
      <c r="Q45" s="30"/>
      <c r="R45" s="30"/>
      <c r="S45" s="30"/>
      <c r="T45" s="36">
        <f t="shared" si="2"/>
        <v>8320000</v>
      </c>
    </row>
    <row r="46" spans="1:20" ht="43.5" customHeight="1" x14ac:dyDescent="0.3">
      <c r="A46" s="29"/>
      <c r="B46" s="30"/>
      <c r="C46" s="30"/>
      <c r="D46" s="30"/>
      <c r="E46" s="30"/>
      <c r="F46" s="40"/>
      <c r="G46" s="32" t="s">
        <v>237</v>
      </c>
      <c r="H46" s="32" t="s">
        <v>109</v>
      </c>
      <c r="I46" s="33">
        <v>1200000</v>
      </c>
      <c r="J46" s="32">
        <v>2</v>
      </c>
      <c r="K46" s="33">
        <f t="shared" si="0"/>
        <v>2400000</v>
      </c>
      <c r="L46" s="34">
        <v>0</v>
      </c>
      <c r="M46" s="30">
        <v>16</v>
      </c>
      <c r="N46" s="35">
        <f t="shared" si="1"/>
        <v>38400000</v>
      </c>
      <c r="O46" s="30" t="s">
        <v>176</v>
      </c>
      <c r="P46" s="30" t="s">
        <v>115</v>
      </c>
      <c r="Q46" s="30"/>
      <c r="R46" s="30"/>
      <c r="S46" s="30"/>
      <c r="T46" s="36">
        <f t="shared" si="2"/>
        <v>38400000</v>
      </c>
    </row>
    <row r="47" spans="1:20" ht="198" customHeight="1" x14ac:dyDescent="0.3">
      <c r="A47" s="29"/>
      <c r="B47" s="30"/>
      <c r="C47" s="30"/>
      <c r="D47" s="30" t="s">
        <v>253</v>
      </c>
      <c r="E47" s="30" t="s">
        <v>435</v>
      </c>
      <c r="F47" s="40" t="s">
        <v>257</v>
      </c>
      <c r="G47" s="32" t="s">
        <v>182</v>
      </c>
      <c r="H47" s="32" t="s">
        <v>258</v>
      </c>
      <c r="I47" s="33">
        <f>130837800/12*6</f>
        <v>65418900</v>
      </c>
      <c r="J47" s="32">
        <v>1</v>
      </c>
      <c r="K47" s="33">
        <f t="shared" si="0"/>
        <v>65418900</v>
      </c>
      <c r="L47" s="34">
        <v>0</v>
      </c>
      <c r="M47" s="30">
        <v>1</v>
      </c>
      <c r="N47" s="35">
        <f t="shared" si="1"/>
        <v>65418900</v>
      </c>
      <c r="O47" s="30">
        <v>2024</v>
      </c>
      <c r="P47" s="30" t="s">
        <v>259</v>
      </c>
      <c r="Q47" s="30" t="s">
        <v>260</v>
      </c>
      <c r="R47" s="30"/>
      <c r="S47" s="30" t="s">
        <v>261</v>
      </c>
      <c r="T47" s="36">
        <f t="shared" si="2"/>
        <v>65418900</v>
      </c>
    </row>
    <row r="48" spans="1:20" ht="51" customHeight="1" x14ac:dyDescent="0.3">
      <c r="A48" s="29"/>
      <c r="B48" s="30"/>
      <c r="C48" s="30"/>
      <c r="D48" s="30"/>
      <c r="E48" s="30"/>
      <c r="F48" s="40"/>
      <c r="G48" s="32" t="s">
        <v>247</v>
      </c>
      <c r="H48" s="32" t="s">
        <v>109</v>
      </c>
      <c r="I48" s="33">
        <f t="shared" ref="I48:I49" si="5">10000000*2</f>
        <v>20000000</v>
      </c>
      <c r="J48" s="32">
        <v>1</v>
      </c>
      <c r="K48" s="33">
        <f t="shared" si="0"/>
        <v>20000000</v>
      </c>
      <c r="L48" s="34">
        <v>0</v>
      </c>
      <c r="M48" s="30">
        <v>1</v>
      </c>
      <c r="N48" s="35">
        <f t="shared" si="1"/>
        <v>20000000</v>
      </c>
      <c r="O48" s="30">
        <v>2024</v>
      </c>
      <c r="P48" s="30" t="s">
        <v>259</v>
      </c>
      <c r="Q48" s="30" t="s">
        <v>260</v>
      </c>
      <c r="R48" s="30"/>
      <c r="S48" s="30"/>
      <c r="T48" s="36">
        <f t="shared" si="2"/>
        <v>20000000</v>
      </c>
    </row>
    <row r="49" spans="1:20" ht="124.8" x14ac:dyDescent="0.3">
      <c r="A49" s="29"/>
      <c r="B49" s="30"/>
      <c r="C49" s="30" t="s">
        <v>262</v>
      </c>
      <c r="D49" s="30" t="s">
        <v>263</v>
      </c>
      <c r="E49" s="30" t="s">
        <v>264</v>
      </c>
      <c r="F49" s="40" t="s">
        <v>436</v>
      </c>
      <c r="G49" s="32" t="s">
        <v>247</v>
      </c>
      <c r="H49" s="32" t="s">
        <v>109</v>
      </c>
      <c r="I49" s="33">
        <f t="shared" si="5"/>
        <v>20000000</v>
      </c>
      <c r="J49" s="32">
        <v>1</v>
      </c>
      <c r="K49" s="33">
        <f t="shared" si="0"/>
        <v>20000000</v>
      </c>
      <c r="L49" s="34">
        <v>0</v>
      </c>
      <c r="M49" s="30">
        <v>1</v>
      </c>
      <c r="N49" s="35">
        <f t="shared" si="1"/>
        <v>20000000</v>
      </c>
      <c r="O49" s="30" t="s">
        <v>265</v>
      </c>
      <c r="P49" s="30" t="s">
        <v>259</v>
      </c>
      <c r="Q49" s="30" t="s">
        <v>260</v>
      </c>
      <c r="R49" s="30"/>
      <c r="S49" s="30" t="s">
        <v>266</v>
      </c>
      <c r="T49" s="36">
        <f t="shared" si="2"/>
        <v>20000000</v>
      </c>
    </row>
    <row r="50" spans="1:20" ht="109.2" x14ac:dyDescent="0.3">
      <c r="A50" s="29"/>
      <c r="B50" s="30"/>
      <c r="C50" s="30"/>
      <c r="D50" s="30" t="s">
        <v>263</v>
      </c>
      <c r="E50" s="30" t="s">
        <v>267</v>
      </c>
      <c r="F50" s="40" t="s">
        <v>268</v>
      </c>
      <c r="G50" s="32" t="s">
        <v>269</v>
      </c>
      <c r="H50" s="32" t="s">
        <v>270</v>
      </c>
      <c r="I50" s="33">
        <f>130837800/12*1</f>
        <v>10903150</v>
      </c>
      <c r="J50" s="32">
        <v>1</v>
      </c>
      <c r="K50" s="33">
        <f t="shared" si="0"/>
        <v>10903150</v>
      </c>
      <c r="L50" s="34">
        <v>0</v>
      </c>
      <c r="M50" s="30">
        <v>8</v>
      </c>
      <c r="N50" s="35">
        <f t="shared" si="1"/>
        <v>87225200</v>
      </c>
      <c r="O50" s="30" t="s">
        <v>238</v>
      </c>
      <c r="P50" s="30" t="s">
        <v>115</v>
      </c>
      <c r="Q50" s="30"/>
      <c r="R50" s="30"/>
      <c r="S50" s="30"/>
      <c r="T50" s="36">
        <f t="shared" si="2"/>
        <v>87225200</v>
      </c>
    </row>
    <row r="51" spans="1:20" ht="187.2" x14ac:dyDescent="0.3">
      <c r="A51" s="29"/>
      <c r="B51" s="30"/>
      <c r="C51" s="30" t="s">
        <v>437</v>
      </c>
      <c r="D51" s="30" t="s">
        <v>271</v>
      </c>
      <c r="E51" s="74" t="s">
        <v>416</v>
      </c>
      <c r="F51" s="40" t="s">
        <v>272</v>
      </c>
      <c r="G51" s="32" t="s">
        <v>273</v>
      </c>
      <c r="H51" s="32" t="s">
        <v>274</v>
      </c>
      <c r="I51" s="33">
        <f>130837800/12*4</f>
        <v>43612600</v>
      </c>
      <c r="J51" s="32">
        <v>1</v>
      </c>
      <c r="K51" s="33">
        <f t="shared" si="0"/>
        <v>43612600</v>
      </c>
      <c r="L51" s="34">
        <v>0</v>
      </c>
      <c r="M51" s="30">
        <v>1</v>
      </c>
      <c r="N51" s="35">
        <f t="shared" si="1"/>
        <v>43612600</v>
      </c>
      <c r="O51" s="30">
        <v>2024</v>
      </c>
      <c r="P51" s="30" t="s">
        <v>96</v>
      </c>
      <c r="Q51" s="30" t="s">
        <v>275</v>
      </c>
      <c r="R51" s="30"/>
      <c r="S51" s="30" t="s">
        <v>276</v>
      </c>
      <c r="T51" s="36">
        <f t="shared" si="2"/>
        <v>43612600</v>
      </c>
    </row>
    <row r="52" spans="1:20" ht="14.25" customHeight="1" x14ac:dyDescent="0.3">
      <c r="A52" s="29"/>
      <c r="B52" s="30"/>
      <c r="C52" s="30"/>
      <c r="D52" s="30"/>
      <c r="E52" s="30"/>
      <c r="F52" s="40"/>
      <c r="G52" s="32" t="s">
        <v>247</v>
      </c>
      <c r="H52" s="32" t="s">
        <v>109</v>
      </c>
      <c r="I52" s="33">
        <f>10000000*2</f>
        <v>20000000</v>
      </c>
      <c r="J52" s="32">
        <v>1</v>
      </c>
      <c r="K52" s="33">
        <f t="shared" si="0"/>
        <v>20000000</v>
      </c>
      <c r="L52" s="34">
        <v>0</v>
      </c>
      <c r="M52" s="30">
        <v>1</v>
      </c>
      <c r="N52" s="35">
        <f t="shared" si="1"/>
        <v>20000000</v>
      </c>
      <c r="O52" s="30">
        <v>2024</v>
      </c>
      <c r="P52" s="30" t="s">
        <v>96</v>
      </c>
      <c r="Q52" s="30"/>
      <c r="R52" s="30"/>
      <c r="S52" s="30"/>
      <c r="T52" s="36">
        <f t="shared" si="2"/>
        <v>20000000</v>
      </c>
    </row>
    <row r="53" spans="1:20" ht="78" x14ac:dyDescent="0.3">
      <c r="A53" s="29"/>
      <c r="B53" s="30"/>
      <c r="C53" s="30"/>
      <c r="D53" s="30" t="s">
        <v>271</v>
      </c>
      <c r="E53" s="30" t="s">
        <v>277</v>
      </c>
      <c r="F53" s="40" t="s">
        <v>278</v>
      </c>
      <c r="G53" s="32" t="s">
        <v>279</v>
      </c>
      <c r="H53" s="32" t="s">
        <v>280</v>
      </c>
      <c r="I53" s="33">
        <f>130837800/12*2</f>
        <v>21806300</v>
      </c>
      <c r="J53" s="32">
        <v>1</v>
      </c>
      <c r="K53" s="33">
        <f t="shared" si="0"/>
        <v>21806300</v>
      </c>
      <c r="L53" s="34">
        <v>0</v>
      </c>
      <c r="M53" s="30">
        <v>1</v>
      </c>
      <c r="N53" s="35">
        <f t="shared" si="1"/>
        <v>21806300</v>
      </c>
      <c r="O53" s="30">
        <v>2024</v>
      </c>
      <c r="P53" s="30" t="s">
        <v>96</v>
      </c>
      <c r="Q53" s="30" t="s">
        <v>281</v>
      </c>
      <c r="R53" s="30"/>
      <c r="S53" s="30"/>
      <c r="T53" s="36">
        <f t="shared" si="2"/>
        <v>21806300</v>
      </c>
    </row>
    <row r="54" spans="1:20" ht="171.75" customHeight="1" x14ac:dyDescent="0.3">
      <c r="A54" s="29"/>
      <c r="B54" s="30"/>
      <c r="C54" s="31" t="s">
        <v>438</v>
      </c>
      <c r="D54" s="30"/>
      <c r="E54" s="31" t="s">
        <v>282</v>
      </c>
      <c r="F54" s="40" t="s">
        <v>283</v>
      </c>
      <c r="G54" s="32" t="s">
        <v>284</v>
      </c>
      <c r="H54" s="32" t="s">
        <v>270</v>
      </c>
      <c r="I54" s="33">
        <f>66518500/12*1</f>
        <v>5543208.333333333</v>
      </c>
      <c r="J54" s="32">
        <v>1</v>
      </c>
      <c r="K54" s="33">
        <f t="shared" si="0"/>
        <v>5543208.333333333</v>
      </c>
      <c r="L54" s="34">
        <v>0</v>
      </c>
      <c r="M54" s="30">
        <v>8</v>
      </c>
      <c r="N54" s="35">
        <f t="shared" si="1"/>
        <v>44345666.666666664</v>
      </c>
      <c r="O54" s="30" t="s">
        <v>238</v>
      </c>
      <c r="P54" s="30" t="s">
        <v>115</v>
      </c>
      <c r="Q54" s="30" t="s">
        <v>285</v>
      </c>
      <c r="R54" s="30"/>
      <c r="S54" s="30"/>
      <c r="T54" s="36">
        <f t="shared" si="2"/>
        <v>44345666.666666664</v>
      </c>
    </row>
    <row r="55" spans="1:20" ht="141" customHeight="1" x14ac:dyDescent="0.3">
      <c r="A55" s="29"/>
      <c r="B55" s="30"/>
      <c r="C55" s="39"/>
      <c r="D55" s="30" t="s">
        <v>286</v>
      </c>
      <c r="E55" s="39"/>
      <c r="F55" s="40" t="s">
        <v>287</v>
      </c>
      <c r="G55" s="32" t="s">
        <v>247</v>
      </c>
      <c r="H55" s="32" t="s">
        <v>109</v>
      </c>
      <c r="I55" s="33">
        <f>10000000*2</f>
        <v>20000000</v>
      </c>
      <c r="J55" s="32">
        <v>1</v>
      </c>
      <c r="K55" s="33">
        <f t="shared" si="0"/>
        <v>20000000</v>
      </c>
      <c r="L55" s="34">
        <v>0</v>
      </c>
      <c r="M55" s="30">
        <v>1</v>
      </c>
      <c r="N55" s="35">
        <f t="shared" si="1"/>
        <v>20000000</v>
      </c>
      <c r="O55" s="30">
        <v>2023</v>
      </c>
      <c r="P55" s="30" t="s">
        <v>96</v>
      </c>
      <c r="Q55" s="30" t="s">
        <v>285</v>
      </c>
      <c r="R55" s="30"/>
      <c r="S55" s="42" t="s">
        <v>288</v>
      </c>
      <c r="T55" s="36">
        <f t="shared" si="2"/>
        <v>20000000</v>
      </c>
    </row>
    <row r="56" spans="1:20" ht="14.25" customHeight="1" x14ac:dyDescent="0.3">
      <c r="A56" s="29"/>
      <c r="B56" s="30"/>
      <c r="C56" s="39"/>
      <c r="D56" s="30"/>
      <c r="E56" s="39"/>
      <c r="F56" s="40"/>
      <c r="G56" s="50" t="s">
        <v>112</v>
      </c>
      <c r="H56" s="51" t="s">
        <v>270</v>
      </c>
      <c r="I56" s="33">
        <f>109031500/12*1</f>
        <v>9085958.333333334</v>
      </c>
      <c r="J56" s="32">
        <v>1</v>
      </c>
      <c r="K56" s="33">
        <f t="shared" si="0"/>
        <v>9085958.333333334</v>
      </c>
      <c r="L56" s="34">
        <v>0</v>
      </c>
      <c r="M56" s="30">
        <v>1</v>
      </c>
      <c r="N56" s="35">
        <f t="shared" si="1"/>
        <v>9085958.333333334</v>
      </c>
      <c r="O56" s="30">
        <v>2023</v>
      </c>
      <c r="P56" s="30" t="s">
        <v>96</v>
      </c>
      <c r="Q56" s="30"/>
      <c r="R56" s="30"/>
      <c r="S56" s="30"/>
      <c r="T56" s="36">
        <f t="shared" si="2"/>
        <v>9085958.333333334</v>
      </c>
    </row>
    <row r="57" spans="1:20" ht="14.25" customHeight="1" x14ac:dyDescent="0.3">
      <c r="A57" s="29"/>
      <c r="B57" s="30"/>
      <c r="C57" s="39"/>
      <c r="D57" s="30"/>
      <c r="E57" s="39"/>
      <c r="F57" s="40"/>
      <c r="G57" s="32" t="s">
        <v>289</v>
      </c>
      <c r="H57" s="32" t="s">
        <v>290</v>
      </c>
      <c r="I57" s="33">
        <v>17500000</v>
      </c>
      <c r="J57" s="32">
        <v>1</v>
      </c>
      <c r="K57" s="33">
        <f t="shared" si="0"/>
        <v>17500000</v>
      </c>
      <c r="L57" s="34">
        <v>0</v>
      </c>
      <c r="M57" s="30">
        <v>4</v>
      </c>
      <c r="N57" s="35">
        <f t="shared" si="1"/>
        <v>70000000</v>
      </c>
      <c r="O57" s="30" t="s">
        <v>291</v>
      </c>
      <c r="P57" s="30" t="s">
        <v>292</v>
      </c>
      <c r="Q57" s="30"/>
      <c r="R57" s="30"/>
      <c r="S57" s="30"/>
      <c r="T57" s="36">
        <f t="shared" si="2"/>
        <v>70000000</v>
      </c>
    </row>
    <row r="58" spans="1:20" ht="93.6" x14ac:dyDescent="0.3">
      <c r="A58" s="29"/>
      <c r="B58" s="30" t="str">
        <f>+'Árbol de objetivos '!AJ8</f>
        <v xml:space="preserve">III.2. Fortalecer la planificación del manejo de las AP y de los subsistemas
</v>
      </c>
      <c r="C58" s="30" t="s">
        <v>439</v>
      </c>
      <c r="D58" s="30" t="s">
        <v>293</v>
      </c>
      <c r="E58" s="30" t="s">
        <v>440</v>
      </c>
      <c r="F58" s="40" t="s">
        <v>294</v>
      </c>
      <c r="G58" s="32" t="s">
        <v>295</v>
      </c>
      <c r="H58" s="32" t="s">
        <v>296</v>
      </c>
      <c r="I58" s="33">
        <f>66518500/12*2</f>
        <v>11086416.666666666</v>
      </c>
      <c r="J58" s="32">
        <v>1</v>
      </c>
      <c r="K58" s="33">
        <f t="shared" si="0"/>
        <v>11086416.666666666</v>
      </c>
      <c r="L58" s="34">
        <v>0</v>
      </c>
      <c r="M58" s="30">
        <v>1</v>
      </c>
      <c r="N58" s="35">
        <f t="shared" si="1"/>
        <v>11086416.666666666</v>
      </c>
      <c r="O58" s="30">
        <v>2023</v>
      </c>
      <c r="P58" s="30" t="s">
        <v>96</v>
      </c>
      <c r="Q58" s="30" t="s">
        <v>297</v>
      </c>
      <c r="R58" s="30"/>
      <c r="S58" s="30" t="s">
        <v>298</v>
      </c>
      <c r="T58" s="36">
        <f t="shared" si="2"/>
        <v>11086416.666666666</v>
      </c>
    </row>
    <row r="59" spans="1:20" ht="93.75" customHeight="1" x14ac:dyDescent="0.3">
      <c r="A59" s="29"/>
      <c r="B59" s="30"/>
      <c r="C59" s="30"/>
      <c r="D59" s="30" t="s">
        <v>293</v>
      </c>
      <c r="E59" s="30" t="s">
        <v>441</v>
      </c>
      <c r="F59" s="40" t="s">
        <v>299</v>
      </c>
      <c r="G59" s="32" t="s">
        <v>300</v>
      </c>
      <c r="H59" s="32" t="s">
        <v>301</v>
      </c>
      <c r="I59" s="33">
        <f>66518500/12*4</f>
        <v>22172833.333333332</v>
      </c>
      <c r="J59" s="32">
        <v>1</v>
      </c>
      <c r="K59" s="33">
        <f t="shared" si="0"/>
        <v>22172833.333333332</v>
      </c>
      <c r="L59" s="34">
        <v>0</v>
      </c>
      <c r="M59" s="30">
        <v>1</v>
      </c>
      <c r="N59" s="35">
        <f t="shared" si="1"/>
        <v>22172833.333333332</v>
      </c>
      <c r="O59" s="30">
        <v>2023</v>
      </c>
      <c r="P59" s="30" t="s">
        <v>96</v>
      </c>
      <c r="Q59" s="30" t="s">
        <v>260</v>
      </c>
      <c r="R59" s="30"/>
      <c r="S59" s="30"/>
      <c r="T59" s="36">
        <f t="shared" si="2"/>
        <v>22172833.333333332</v>
      </c>
    </row>
    <row r="60" spans="1:20" ht="14.25" customHeight="1" x14ac:dyDescent="0.3">
      <c r="A60" s="29"/>
      <c r="B60" s="30"/>
      <c r="C60" s="30"/>
      <c r="D60" s="30"/>
      <c r="E60" s="30"/>
      <c r="F60" s="40"/>
      <c r="G60" s="32" t="s">
        <v>302</v>
      </c>
      <c r="H60" s="32" t="s">
        <v>109</v>
      </c>
      <c r="I60" s="33">
        <v>3000000</v>
      </c>
      <c r="J60" s="32">
        <v>3</v>
      </c>
      <c r="K60" s="33">
        <f t="shared" si="0"/>
        <v>9000000</v>
      </c>
      <c r="L60" s="34">
        <v>0</v>
      </c>
      <c r="M60" s="30">
        <v>1</v>
      </c>
      <c r="N60" s="35">
        <f t="shared" si="1"/>
        <v>9000000</v>
      </c>
      <c r="O60" s="30">
        <v>2023</v>
      </c>
      <c r="P60" s="30" t="s">
        <v>96</v>
      </c>
      <c r="Q60" s="52"/>
      <c r="R60" s="30"/>
      <c r="S60" s="30"/>
      <c r="T60" s="36">
        <f t="shared" si="2"/>
        <v>9000000</v>
      </c>
    </row>
    <row r="61" spans="1:20" ht="109.2" x14ac:dyDescent="0.3">
      <c r="A61" s="29"/>
      <c r="B61" s="30"/>
      <c r="C61" s="30" t="s">
        <v>442</v>
      </c>
      <c r="D61" s="30" t="s">
        <v>303</v>
      </c>
      <c r="E61" s="30" t="s">
        <v>304</v>
      </c>
      <c r="F61" s="40" t="s">
        <v>305</v>
      </c>
      <c r="G61" s="32" t="s">
        <v>300</v>
      </c>
      <c r="H61" s="32" t="s">
        <v>306</v>
      </c>
      <c r="I61" s="33">
        <f t="shared" ref="I61:I63" si="6">66518500/12*4</f>
        <v>22172833.333333332</v>
      </c>
      <c r="J61" s="32">
        <v>1</v>
      </c>
      <c r="K61" s="33">
        <f t="shared" si="0"/>
        <v>22172833.333333332</v>
      </c>
      <c r="L61" s="34">
        <v>0</v>
      </c>
      <c r="M61" s="30">
        <v>4</v>
      </c>
      <c r="N61" s="35">
        <f t="shared" si="1"/>
        <v>88691333.333333328</v>
      </c>
      <c r="O61" s="30" t="s">
        <v>307</v>
      </c>
      <c r="P61" s="30" t="s">
        <v>96</v>
      </c>
      <c r="Q61" s="52" t="s">
        <v>308</v>
      </c>
      <c r="R61" s="30"/>
      <c r="S61" s="30" t="s">
        <v>309</v>
      </c>
      <c r="T61" s="36">
        <f t="shared" si="2"/>
        <v>88691333.333333328</v>
      </c>
    </row>
    <row r="62" spans="1:20" ht="265.2" x14ac:dyDescent="0.3">
      <c r="A62" s="29"/>
      <c r="B62" s="30"/>
      <c r="C62" s="30" t="s">
        <v>443</v>
      </c>
      <c r="D62" s="30" t="s">
        <v>310</v>
      </c>
      <c r="E62" s="30" t="s">
        <v>444</v>
      </c>
      <c r="F62" s="40" t="s">
        <v>311</v>
      </c>
      <c r="G62" s="32" t="s">
        <v>300</v>
      </c>
      <c r="H62" s="32" t="s">
        <v>312</v>
      </c>
      <c r="I62" s="33">
        <f t="shared" si="6"/>
        <v>22172833.333333332</v>
      </c>
      <c r="J62" s="32">
        <v>9</v>
      </c>
      <c r="K62" s="33">
        <f t="shared" si="0"/>
        <v>199555500</v>
      </c>
      <c r="L62" s="34">
        <v>30</v>
      </c>
      <c r="M62" s="30">
        <v>47</v>
      </c>
      <c r="N62" s="35">
        <f>K62</f>
        <v>199555500</v>
      </c>
      <c r="O62" s="30" t="s">
        <v>313</v>
      </c>
      <c r="P62" s="30" t="s">
        <v>115</v>
      </c>
      <c r="Q62" s="30" t="s">
        <v>314</v>
      </c>
      <c r="R62" s="30"/>
      <c r="S62" s="30" t="s">
        <v>315</v>
      </c>
      <c r="T62" s="36">
        <f t="shared" si="2"/>
        <v>199555500</v>
      </c>
    </row>
    <row r="63" spans="1:20" ht="62.4" x14ac:dyDescent="0.3">
      <c r="A63" s="29"/>
      <c r="B63" s="30"/>
      <c r="C63" s="30" t="s">
        <v>445</v>
      </c>
      <c r="D63" s="30" t="s">
        <v>316</v>
      </c>
      <c r="E63" s="30" t="s">
        <v>446</v>
      </c>
      <c r="F63" s="40" t="s">
        <v>447</v>
      </c>
      <c r="G63" s="32" t="s">
        <v>300</v>
      </c>
      <c r="H63" s="32" t="s">
        <v>312</v>
      </c>
      <c r="I63" s="33">
        <f t="shared" si="6"/>
        <v>22172833.333333332</v>
      </c>
      <c r="J63" s="32">
        <v>1</v>
      </c>
      <c r="K63" s="33">
        <f t="shared" si="0"/>
        <v>22172833.333333332</v>
      </c>
      <c r="L63" s="34">
        <v>1</v>
      </c>
      <c r="M63" s="30">
        <v>3</v>
      </c>
      <c r="N63" s="35">
        <f t="shared" ref="N63:N78" si="7">+K63*M63</f>
        <v>66518500</v>
      </c>
      <c r="O63" s="30" t="s">
        <v>317</v>
      </c>
      <c r="P63" s="30" t="s">
        <v>318</v>
      </c>
      <c r="Q63" s="30" t="s">
        <v>260</v>
      </c>
      <c r="R63" s="30"/>
      <c r="S63" s="30"/>
      <c r="T63" s="36">
        <f t="shared" si="2"/>
        <v>66518500</v>
      </c>
    </row>
    <row r="64" spans="1:20" ht="14.25" customHeight="1" x14ac:dyDescent="0.3">
      <c r="A64" s="29"/>
      <c r="B64" s="30"/>
      <c r="C64" s="30"/>
      <c r="D64" s="30"/>
      <c r="E64" s="30"/>
      <c r="F64" s="40"/>
      <c r="G64" s="32" t="s">
        <v>201</v>
      </c>
      <c r="H64" s="32" t="s">
        <v>109</v>
      </c>
      <c r="I64" s="33">
        <v>10000000</v>
      </c>
      <c r="J64" s="32">
        <v>1</v>
      </c>
      <c r="K64" s="33">
        <f t="shared" si="0"/>
        <v>10000000</v>
      </c>
      <c r="L64" s="34">
        <v>1</v>
      </c>
      <c r="M64" s="30">
        <v>3</v>
      </c>
      <c r="N64" s="35">
        <f t="shared" si="7"/>
        <v>30000000</v>
      </c>
      <c r="O64" s="30" t="s">
        <v>317</v>
      </c>
      <c r="P64" s="30" t="s">
        <v>318</v>
      </c>
      <c r="Q64" s="30"/>
      <c r="R64" s="30"/>
      <c r="S64" s="30"/>
      <c r="T64" s="36">
        <f t="shared" si="2"/>
        <v>30000000</v>
      </c>
    </row>
    <row r="65" spans="1:20" ht="124.8" x14ac:dyDescent="0.3">
      <c r="A65" s="83"/>
      <c r="B65" s="30" t="str">
        <f>+'Árbol de objetivos '!AR8</f>
        <v xml:space="preserve">III.3. Mejorar la financiación del SIRAP Orinoquia
</v>
      </c>
      <c r="C65" s="30" t="s">
        <v>448</v>
      </c>
      <c r="D65" s="30" t="s">
        <v>319</v>
      </c>
      <c r="E65" s="30" t="s">
        <v>449</v>
      </c>
      <c r="F65" s="40" t="s">
        <v>320</v>
      </c>
      <c r="G65" s="32" t="s">
        <v>201</v>
      </c>
      <c r="H65" s="32" t="s">
        <v>109</v>
      </c>
      <c r="I65" s="33">
        <v>10000000</v>
      </c>
      <c r="J65" s="32">
        <v>1</v>
      </c>
      <c r="K65" s="33">
        <f t="shared" si="0"/>
        <v>10000000</v>
      </c>
      <c r="L65" s="34">
        <v>0</v>
      </c>
      <c r="M65" s="30">
        <v>1</v>
      </c>
      <c r="N65" s="35">
        <f t="shared" si="7"/>
        <v>10000000</v>
      </c>
      <c r="O65" s="30">
        <v>2022</v>
      </c>
      <c r="P65" s="30" t="s">
        <v>96</v>
      </c>
      <c r="Q65" s="30" t="s">
        <v>260</v>
      </c>
      <c r="R65" s="30"/>
      <c r="S65" s="30" t="s">
        <v>321</v>
      </c>
      <c r="T65" s="36">
        <f t="shared" si="2"/>
        <v>10000000</v>
      </c>
    </row>
    <row r="66" spans="1:20" ht="62.4" x14ac:dyDescent="0.3">
      <c r="A66" s="29"/>
      <c r="B66" s="30"/>
      <c r="C66" s="30"/>
      <c r="D66" s="30" t="s">
        <v>319</v>
      </c>
      <c r="E66" s="30" t="s">
        <v>450</v>
      </c>
      <c r="F66" s="40" t="s">
        <v>322</v>
      </c>
      <c r="G66" s="32" t="s">
        <v>269</v>
      </c>
      <c r="H66" s="32" t="s">
        <v>270</v>
      </c>
      <c r="I66" s="33">
        <f>130837800/12*1</f>
        <v>10903150</v>
      </c>
      <c r="J66" s="32">
        <v>1</v>
      </c>
      <c r="K66" s="33">
        <f t="shared" si="0"/>
        <v>10903150</v>
      </c>
      <c r="L66" s="34">
        <v>0</v>
      </c>
      <c r="M66" s="30">
        <v>8</v>
      </c>
      <c r="N66" s="35">
        <f t="shared" si="7"/>
        <v>87225200</v>
      </c>
      <c r="O66" s="30" t="s">
        <v>323</v>
      </c>
      <c r="P66" s="30" t="s">
        <v>115</v>
      </c>
      <c r="Q66" s="30" t="s">
        <v>324</v>
      </c>
      <c r="R66" s="30"/>
      <c r="S66" s="30"/>
      <c r="T66" s="36">
        <f t="shared" si="2"/>
        <v>87225200</v>
      </c>
    </row>
    <row r="67" spans="1:20" ht="126.75" customHeight="1" x14ac:dyDescent="0.3">
      <c r="A67" s="29"/>
      <c r="B67" s="30"/>
      <c r="C67" s="30" t="s">
        <v>325</v>
      </c>
      <c r="D67" s="30" t="s">
        <v>451</v>
      </c>
      <c r="E67" s="30" t="s">
        <v>326</v>
      </c>
      <c r="F67" s="40" t="s">
        <v>327</v>
      </c>
      <c r="G67" s="32" t="s">
        <v>300</v>
      </c>
      <c r="H67" s="32" t="s">
        <v>328</v>
      </c>
      <c r="I67" s="33">
        <f>66518500/12*4</f>
        <v>22172833.333333332</v>
      </c>
      <c r="J67" s="32">
        <v>1</v>
      </c>
      <c r="K67" s="33">
        <f t="shared" si="0"/>
        <v>22172833.333333332</v>
      </c>
      <c r="L67" s="34">
        <v>0</v>
      </c>
      <c r="M67" s="30">
        <v>8</v>
      </c>
      <c r="N67" s="35">
        <f t="shared" si="7"/>
        <v>177382666.66666666</v>
      </c>
      <c r="O67" s="30" t="s">
        <v>323</v>
      </c>
      <c r="P67" s="30" t="s">
        <v>115</v>
      </c>
      <c r="Q67" s="30" t="s">
        <v>260</v>
      </c>
      <c r="R67" s="30"/>
      <c r="S67" s="30"/>
      <c r="T67" s="36">
        <f t="shared" si="2"/>
        <v>177382666.66666666</v>
      </c>
    </row>
    <row r="68" spans="1:20" ht="93.6" x14ac:dyDescent="0.3">
      <c r="A68" s="29"/>
      <c r="B68" s="30"/>
      <c r="C68" s="30" t="s">
        <v>329</v>
      </c>
      <c r="D68" s="30" t="s">
        <v>330</v>
      </c>
      <c r="E68" s="30" t="s">
        <v>331</v>
      </c>
      <c r="F68" s="40" t="s">
        <v>332</v>
      </c>
      <c r="G68" s="32" t="s">
        <v>333</v>
      </c>
      <c r="H68" s="32" t="s">
        <v>334</v>
      </c>
      <c r="I68" s="33">
        <f t="shared" ref="I68:I69" si="8">66518500/12*2</f>
        <v>11086416.666666666</v>
      </c>
      <c r="J68" s="32">
        <v>1</v>
      </c>
      <c r="K68" s="33">
        <f t="shared" si="0"/>
        <v>11086416.666666666</v>
      </c>
      <c r="L68" s="34">
        <v>0</v>
      </c>
      <c r="M68" s="30">
        <v>1</v>
      </c>
      <c r="N68" s="35">
        <f t="shared" si="7"/>
        <v>11086416.666666666</v>
      </c>
      <c r="O68" s="30">
        <v>2023</v>
      </c>
      <c r="P68" s="30" t="s">
        <v>259</v>
      </c>
      <c r="Q68" s="30" t="s">
        <v>260</v>
      </c>
      <c r="R68" s="30"/>
      <c r="S68" s="30"/>
      <c r="T68" s="36">
        <f t="shared" si="2"/>
        <v>11086416.666666666</v>
      </c>
    </row>
    <row r="69" spans="1:20" ht="62.4" x14ac:dyDescent="0.3">
      <c r="A69" s="29"/>
      <c r="B69" s="30"/>
      <c r="C69" s="30"/>
      <c r="D69" s="30" t="s">
        <v>330</v>
      </c>
      <c r="E69" s="30" t="s">
        <v>452</v>
      </c>
      <c r="F69" s="40" t="s">
        <v>335</v>
      </c>
      <c r="G69" s="32" t="s">
        <v>333</v>
      </c>
      <c r="H69" s="32" t="s">
        <v>336</v>
      </c>
      <c r="I69" s="33">
        <f t="shared" si="8"/>
        <v>11086416.666666666</v>
      </c>
      <c r="J69" s="32">
        <v>1</v>
      </c>
      <c r="K69" s="33">
        <f t="shared" si="0"/>
        <v>11086416.666666666</v>
      </c>
      <c r="L69" s="34">
        <v>0</v>
      </c>
      <c r="M69" s="30">
        <v>7</v>
      </c>
      <c r="N69" s="35">
        <f t="shared" si="7"/>
        <v>77604916.666666657</v>
      </c>
      <c r="O69" s="30" t="s">
        <v>187</v>
      </c>
      <c r="P69" s="30" t="s">
        <v>115</v>
      </c>
      <c r="Q69" s="30" t="s">
        <v>260</v>
      </c>
      <c r="R69" s="30"/>
      <c r="S69" s="30"/>
      <c r="T69" s="36">
        <f t="shared" si="2"/>
        <v>77604916.666666657</v>
      </c>
    </row>
    <row r="70" spans="1:20" ht="109.2" x14ac:dyDescent="0.3">
      <c r="A70" s="29"/>
      <c r="B70" s="30" t="str">
        <f>+'Árbol de objetivos '!AX8</f>
        <v xml:space="preserve">III.4. Mejorar la gestión del conocimiento en el SINAP y su actores públicos
</v>
      </c>
      <c r="C70" s="30" t="s">
        <v>453</v>
      </c>
      <c r="D70" s="30" t="s">
        <v>337</v>
      </c>
      <c r="E70" s="30" t="s">
        <v>454</v>
      </c>
      <c r="F70" s="40" t="s">
        <v>338</v>
      </c>
      <c r="G70" s="32" t="s">
        <v>242</v>
      </c>
      <c r="H70" s="32" t="s">
        <v>339</v>
      </c>
      <c r="I70" s="33">
        <v>260000</v>
      </c>
      <c r="J70" s="32">
        <v>1</v>
      </c>
      <c r="K70" s="33">
        <f t="shared" si="0"/>
        <v>260000</v>
      </c>
      <c r="L70" s="34">
        <v>0</v>
      </c>
      <c r="M70" s="30">
        <v>8</v>
      </c>
      <c r="N70" s="35">
        <f t="shared" si="7"/>
        <v>2080000</v>
      </c>
      <c r="O70" s="30" t="s">
        <v>114</v>
      </c>
      <c r="P70" s="30" t="s">
        <v>115</v>
      </c>
      <c r="Q70" s="30" t="s">
        <v>340</v>
      </c>
      <c r="R70" s="30"/>
      <c r="S70" s="30" t="s">
        <v>341</v>
      </c>
      <c r="T70" s="36">
        <f t="shared" si="2"/>
        <v>2080000</v>
      </c>
    </row>
    <row r="71" spans="1:20" ht="14.25" customHeight="1" x14ac:dyDescent="0.3">
      <c r="A71" s="29"/>
      <c r="B71" s="30"/>
      <c r="C71" s="30"/>
      <c r="D71" s="30"/>
      <c r="E71" s="30"/>
      <c r="F71" s="40"/>
      <c r="G71" s="32" t="s">
        <v>243</v>
      </c>
      <c r="H71" s="32"/>
      <c r="I71" s="33">
        <f>259000*3</f>
        <v>777000</v>
      </c>
      <c r="J71" s="32">
        <v>1</v>
      </c>
      <c r="K71" s="33">
        <f t="shared" si="0"/>
        <v>777000</v>
      </c>
      <c r="L71" s="34">
        <v>0</v>
      </c>
      <c r="M71" s="30">
        <v>8</v>
      </c>
      <c r="N71" s="35">
        <f t="shared" si="7"/>
        <v>6216000</v>
      </c>
      <c r="O71" s="30" t="s">
        <v>114</v>
      </c>
      <c r="P71" s="30" t="s">
        <v>115</v>
      </c>
      <c r="Q71" s="30"/>
      <c r="R71" s="30"/>
      <c r="S71" s="32"/>
      <c r="T71" s="36">
        <f t="shared" si="2"/>
        <v>6216000</v>
      </c>
    </row>
    <row r="72" spans="1:20" ht="93.6" x14ac:dyDescent="0.3">
      <c r="A72" s="29"/>
      <c r="B72" s="30"/>
      <c r="C72" s="30" t="s">
        <v>455</v>
      </c>
      <c r="D72" s="30" t="s">
        <v>342</v>
      </c>
      <c r="E72" s="30" t="s">
        <v>456</v>
      </c>
      <c r="F72" s="40" t="s">
        <v>457</v>
      </c>
      <c r="G72" s="32" t="s">
        <v>343</v>
      </c>
      <c r="H72" s="32" t="s">
        <v>344</v>
      </c>
      <c r="I72" s="33">
        <f>66518500/12*3</f>
        <v>16629625</v>
      </c>
      <c r="J72" s="32">
        <v>1</v>
      </c>
      <c r="K72" s="33">
        <f t="shared" si="0"/>
        <v>16629625</v>
      </c>
      <c r="L72" s="34">
        <v>0</v>
      </c>
      <c r="M72" s="30">
        <v>1</v>
      </c>
      <c r="N72" s="35">
        <f t="shared" si="7"/>
        <v>16629625</v>
      </c>
      <c r="O72" s="30">
        <v>2024</v>
      </c>
      <c r="P72" s="30" t="s">
        <v>115</v>
      </c>
      <c r="Q72" s="30" t="s">
        <v>345</v>
      </c>
      <c r="R72" s="30"/>
      <c r="S72" s="32"/>
      <c r="T72" s="36">
        <f t="shared" si="2"/>
        <v>16629625</v>
      </c>
    </row>
    <row r="73" spans="1:20" ht="93.6" x14ac:dyDescent="0.3">
      <c r="A73" s="29"/>
      <c r="B73" s="30"/>
      <c r="C73" s="30"/>
      <c r="D73" s="30" t="s">
        <v>342</v>
      </c>
      <c r="E73" s="30" t="s">
        <v>346</v>
      </c>
      <c r="F73" s="40" t="s">
        <v>347</v>
      </c>
      <c r="G73" s="32" t="s">
        <v>237</v>
      </c>
      <c r="H73" s="32" t="s">
        <v>109</v>
      </c>
      <c r="I73" s="33">
        <v>1200000</v>
      </c>
      <c r="J73" s="53">
        <v>1</v>
      </c>
      <c r="K73" s="33">
        <f t="shared" si="0"/>
        <v>1200000</v>
      </c>
      <c r="L73" s="34">
        <v>0</v>
      </c>
      <c r="M73" s="30">
        <v>5</v>
      </c>
      <c r="N73" s="35">
        <f t="shared" si="7"/>
        <v>6000000</v>
      </c>
      <c r="O73" s="30">
        <v>2030</v>
      </c>
      <c r="P73" s="30" t="s">
        <v>115</v>
      </c>
      <c r="Q73" s="30" t="s">
        <v>345</v>
      </c>
      <c r="R73" s="30"/>
      <c r="S73" s="32"/>
      <c r="T73" s="36">
        <f t="shared" si="2"/>
        <v>6000000</v>
      </c>
    </row>
    <row r="74" spans="1:20" ht="14.25" customHeight="1" x14ac:dyDescent="0.3">
      <c r="A74" s="29"/>
      <c r="B74" s="30"/>
      <c r="C74" s="30"/>
      <c r="D74" s="30"/>
      <c r="E74" s="30"/>
      <c r="F74" s="40"/>
      <c r="G74" s="32" t="s">
        <v>243</v>
      </c>
      <c r="H74" s="32"/>
      <c r="I74" s="33">
        <f>259000*3</f>
        <v>777000</v>
      </c>
      <c r="J74" s="53">
        <v>1</v>
      </c>
      <c r="K74" s="33">
        <f t="shared" si="0"/>
        <v>777000</v>
      </c>
      <c r="L74" s="34">
        <v>0</v>
      </c>
      <c r="M74" s="30">
        <v>5</v>
      </c>
      <c r="N74" s="35">
        <f t="shared" si="7"/>
        <v>3885000</v>
      </c>
      <c r="O74" s="30">
        <v>2030</v>
      </c>
      <c r="P74" s="30" t="s">
        <v>115</v>
      </c>
      <c r="Q74" s="30" t="s">
        <v>345</v>
      </c>
      <c r="R74" s="30"/>
      <c r="S74" s="32"/>
      <c r="T74" s="36">
        <f t="shared" si="2"/>
        <v>3885000</v>
      </c>
    </row>
    <row r="75" spans="1:20" ht="109.2" x14ac:dyDescent="0.3">
      <c r="A75" s="29"/>
      <c r="B75" s="30"/>
      <c r="C75" s="30" t="s">
        <v>348</v>
      </c>
      <c r="D75" s="30" t="s">
        <v>349</v>
      </c>
      <c r="E75" s="30" t="s">
        <v>350</v>
      </c>
      <c r="F75" s="40" t="s">
        <v>351</v>
      </c>
      <c r="G75" s="32" t="s">
        <v>352</v>
      </c>
      <c r="H75" s="32" t="s">
        <v>353</v>
      </c>
      <c r="I75" s="33">
        <f>66518500/12*3</f>
        <v>16629625</v>
      </c>
      <c r="J75" s="32">
        <v>1</v>
      </c>
      <c r="K75" s="33">
        <f t="shared" si="0"/>
        <v>16629625</v>
      </c>
      <c r="L75" s="34">
        <v>0</v>
      </c>
      <c r="M75" s="30">
        <v>8</v>
      </c>
      <c r="N75" s="35">
        <f t="shared" si="7"/>
        <v>133037000</v>
      </c>
      <c r="O75" s="30" t="s">
        <v>187</v>
      </c>
      <c r="P75" s="30" t="s">
        <v>115</v>
      </c>
      <c r="Q75" s="30" t="s">
        <v>345</v>
      </c>
      <c r="R75" s="30"/>
      <c r="S75" s="32" t="s">
        <v>354</v>
      </c>
      <c r="T75" s="36">
        <f t="shared" si="2"/>
        <v>133037000</v>
      </c>
    </row>
    <row r="76" spans="1:20" ht="124.8" x14ac:dyDescent="0.3">
      <c r="A76" s="29"/>
      <c r="B76" s="30"/>
      <c r="C76" s="30" t="s">
        <v>458</v>
      </c>
      <c r="D76" s="30" t="s">
        <v>355</v>
      </c>
      <c r="E76" s="30" t="s">
        <v>356</v>
      </c>
      <c r="F76" s="40" t="s">
        <v>357</v>
      </c>
      <c r="G76" s="32" t="s">
        <v>94</v>
      </c>
      <c r="H76" s="32" t="s">
        <v>95</v>
      </c>
      <c r="I76" s="33">
        <f>(109031500/246)*2</f>
        <v>886434.9593495935</v>
      </c>
      <c r="J76" s="32">
        <v>4</v>
      </c>
      <c r="K76" s="33">
        <f t="shared" si="0"/>
        <v>3545739.837398374</v>
      </c>
      <c r="L76" s="34">
        <v>0</v>
      </c>
      <c r="M76" s="30">
        <v>1</v>
      </c>
      <c r="N76" s="35">
        <f t="shared" si="7"/>
        <v>3545739.837398374</v>
      </c>
      <c r="O76" s="30" t="s">
        <v>323</v>
      </c>
      <c r="P76" s="30" t="s">
        <v>96</v>
      </c>
      <c r="Q76" s="30" t="s">
        <v>358</v>
      </c>
      <c r="R76" s="30"/>
      <c r="S76" s="32"/>
      <c r="T76" s="36">
        <f t="shared" si="2"/>
        <v>3545739.837398374</v>
      </c>
    </row>
    <row r="77" spans="1:20" ht="14.25" customHeight="1" x14ac:dyDescent="0.3">
      <c r="A77" s="29"/>
      <c r="B77" s="30"/>
      <c r="C77" s="30"/>
      <c r="D77" s="30"/>
      <c r="E77" s="30"/>
      <c r="F77" s="40"/>
      <c r="G77" s="32" t="s">
        <v>100</v>
      </c>
      <c r="H77" s="38"/>
      <c r="I77" s="33">
        <f>1200000*2</f>
        <v>2400000</v>
      </c>
      <c r="J77" s="32">
        <v>2</v>
      </c>
      <c r="K77" s="33">
        <f t="shared" si="0"/>
        <v>4800000</v>
      </c>
      <c r="L77" s="34">
        <v>0</v>
      </c>
      <c r="M77" s="30">
        <v>1</v>
      </c>
      <c r="N77" s="35">
        <f t="shared" si="7"/>
        <v>4800000</v>
      </c>
      <c r="O77" s="30" t="s">
        <v>323</v>
      </c>
      <c r="P77" s="30" t="s">
        <v>96</v>
      </c>
      <c r="Q77" s="30"/>
      <c r="R77" s="30"/>
      <c r="S77" s="32"/>
      <c r="T77" s="36">
        <f t="shared" si="2"/>
        <v>4800000</v>
      </c>
    </row>
    <row r="78" spans="1:20" ht="14.25" customHeight="1" x14ac:dyDescent="0.3">
      <c r="A78" s="43"/>
      <c r="B78" s="44"/>
      <c r="C78" s="44"/>
      <c r="D78" s="44"/>
      <c r="E78" s="44"/>
      <c r="F78" s="45"/>
      <c r="G78" s="32" t="s">
        <v>101</v>
      </c>
      <c r="H78" s="38"/>
      <c r="I78" s="33">
        <f>259000*2</f>
        <v>518000</v>
      </c>
      <c r="J78" s="32">
        <v>2</v>
      </c>
      <c r="K78" s="33">
        <f t="shared" si="0"/>
        <v>1036000</v>
      </c>
      <c r="L78" s="34">
        <v>0</v>
      </c>
      <c r="M78" s="30">
        <v>1</v>
      </c>
      <c r="N78" s="35">
        <f t="shared" si="7"/>
        <v>1036000</v>
      </c>
      <c r="O78" s="30" t="s">
        <v>323</v>
      </c>
      <c r="P78" s="30" t="s">
        <v>96</v>
      </c>
      <c r="Q78" s="44"/>
      <c r="R78" s="44"/>
      <c r="S78" s="46"/>
      <c r="T78" s="36">
        <f t="shared" si="2"/>
        <v>1036000</v>
      </c>
    </row>
    <row r="79" spans="1:20" ht="198.45" customHeight="1" x14ac:dyDescent="0.3">
      <c r="A79" s="43" t="str">
        <f>+'Árbol de objetivos '!BH6</f>
        <v xml:space="preserve">IV. Hacer equitativa la distribución en la sociedad de los costos y los beneficios de la conservación de las AP, del SIRAP y otras estrategias de conservación in situ, atendiendo a sus contextos territoriales diferenciales </v>
      </c>
      <c r="B79" s="44" t="str">
        <f>+'Árbol de objetivos '!BH8</f>
        <v>IV.1. Disminuir las limitaciones al desarrollo de proyectos de vida  de quienes habitan o hacen uso de las áreas protegidas públicas, con especial atención en las comunidades locales en condiciones de vulnerabilidad y pobreza</v>
      </c>
      <c r="C79" s="44" t="s">
        <v>359</v>
      </c>
      <c r="D79" s="44" t="s">
        <v>360</v>
      </c>
      <c r="E79" s="44" t="s">
        <v>459</v>
      </c>
      <c r="F79" s="45" t="s">
        <v>361</v>
      </c>
      <c r="G79" s="32" t="s">
        <v>269</v>
      </c>
      <c r="H79" s="32" t="s">
        <v>270</v>
      </c>
      <c r="I79" s="54">
        <f>130837800/12*1</f>
        <v>10903150</v>
      </c>
      <c r="J79" s="32">
        <v>1</v>
      </c>
      <c r="K79" s="54">
        <f t="shared" si="0"/>
        <v>10903150</v>
      </c>
      <c r="L79" s="55">
        <v>1</v>
      </c>
      <c r="M79" s="56">
        <v>8</v>
      </c>
      <c r="N79" s="35">
        <f>+M79*K79</f>
        <v>87225200</v>
      </c>
      <c r="O79" s="44" t="s">
        <v>114</v>
      </c>
      <c r="P79" s="44" t="s">
        <v>115</v>
      </c>
      <c r="Q79" s="44" t="s">
        <v>362</v>
      </c>
      <c r="R79" s="44"/>
      <c r="S79" s="46"/>
      <c r="T79" s="36">
        <f t="shared" si="2"/>
        <v>87225200</v>
      </c>
    </row>
    <row r="80" spans="1:20" ht="109.2" x14ac:dyDescent="0.3">
      <c r="A80" s="43"/>
      <c r="B80" s="44"/>
      <c r="C80" s="44"/>
      <c r="D80" s="44" t="s">
        <v>360</v>
      </c>
      <c r="E80" s="44" t="s">
        <v>460</v>
      </c>
      <c r="F80" s="45" t="s">
        <v>363</v>
      </c>
      <c r="G80" s="32" t="s">
        <v>201</v>
      </c>
      <c r="H80" s="32" t="s">
        <v>109</v>
      </c>
      <c r="I80" s="33">
        <f>50000000/5*1</f>
        <v>10000000</v>
      </c>
      <c r="J80" s="32">
        <v>1</v>
      </c>
      <c r="K80" s="33">
        <f t="shared" si="0"/>
        <v>10000000</v>
      </c>
      <c r="L80" s="47">
        <v>0</v>
      </c>
      <c r="M80" s="44">
        <v>1</v>
      </c>
      <c r="N80" s="35">
        <f t="shared" ref="N80:N94" si="9">+K80*M80</f>
        <v>10000000</v>
      </c>
      <c r="O80" s="44">
        <v>2030</v>
      </c>
      <c r="P80" s="44" t="s">
        <v>96</v>
      </c>
      <c r="Q80" s="30" t="s">
        <v>260</v>
      </c>
      <c r="R80" s="44"/>
      <c r="S80" s="46"/>
      <c r="T80" s="36">
        <f t="shared" si="2"/>
        <v>10000000</v>
      </c>
    </row>
    <row r="81" spans="1:20" ht="171.6" x14ac:dyDescent="0.3">
      <c r="A81" s="43"/>
      <c r="B81" s="44"/>
      <c r="C81" s="44" t="s">
        <v>461</v>
      </c>
      <c r="D81" s="44" t="s">
        <v>364</v>
      </c>
      <c r="E81" s="44" t="s">
        <v>462</v>
      </c>
      <c r="F81" s="45" t="s">
        <v>365</v>
      </c>
      <c r="G81" s="32" t="s">
        <v>366</v>
      </c>
      <c r="H81" s="32" t="s">
        <v>270</v>
      </c>
      <c r="I81" s="33">
        <f>130837800/12*12</f>
        <v>130837800</v>
      </c>
      <c r="J81" s="32">
        <v>1</v>
      </c>
      <c r="K81" s="33">
        <f t="shared" si="0"/>
        <v>130837800</v>
      </c>
      <c r="L81" s="47">
        <v>0</v>
      </c>
      <c r="M81" s="44">
        <v>1</v>
      </c>
      <c r="N81" s="35">
        <f t="shared" si="9"/>
        <v>130837800</v>
      </c>
      <c r="O81" s="44">
        <v>2030</v>
      </c>
      <c r="P81" s="44" t="s">
        <v>259</v>
      </c>
      <c r="Q81" s="44" t="s">
        <v>367</v>
      </c>
      <c r="R81" s="44"/>
      <c r="S81" s="46"/>
      <c r="T81" s="36">
        <f t="shared" si="2"/>
        <v>130837800</v>
      </c>
    </row>
    <row r="82" spans="1:20" ht="46.8" x14ac:dyDescent="0.3">
      <c r="A82" s="43"/>
      <c r="B82" s="44"/>
      <c r="C82" s="44"/>
      <c r="D82" s="44"/>
      <c r="E82" s="44"/>
      <c r="F82" s="45"/>
      <c r="G82" s="32" t="s">
        <v>302</v>
      </c>
      <c r="H82" s="32" t="s">
        <v>109</v>
      </c>
      <c r="I82" s="33">
        <v>3000000</v>
      </c>
      <c r="J82" s="32">
        <v>1</v>
      </c>
      <c r="K82" s="33">
        <f t="shared" si="0"/>
        <v>3000000</v>
      </c>
      <c r="L82" s="47">
        <v>0</v>
      </c>
      <c r="M82" s="44">
        <v>4</v>
      </c>
      <c r="N82" s="35">
        <f t="shared" si="9"/>
        <v>12000000</v>
      </c>
      <c r="O82" s="44">
        <v>2030</v>
      </c>
      <c r="P82" s="44" t="s">
        <v>259</v>
      </c>
      <c r="Q82" s="44" t="s">
        <v>367</v>
      </c>
      <c r="R82" s="44"/>
      <c r="S82" s="46" t="s">
        <v>368</v>
      </c>
      <c r="T82" s="36">
        <f t="shared" si="2"/>
        <v>12000000</v>
      </c>
    </row>
    <row r="83" spans="1:20" ht="202.8" x14ac:dyDescent="0.3">
      <c r="A83" s="43"/>
      <c r="B83" s="44" t="str">
        <f>+'Árbol de objetivos '!BL8</f>
        <v>IV.2 Mejorar el eficiente acceso a las contribuciones de la naturaleza generadas en las áreas protegidas como fuente de bienestar humano</v>
      </c>
      <c r="C83" s="44" t="s">
        <v>369</v>
      </c>
      <c r="D83" s="44" t="s">
        <v>370</v>
      </c>
      <c r="E83" s="75" t="s">
        <v>408</v>
      </c>
      <c r="F83" s="45" t="s">
        <v>371</v>
      </c>
      <c r="G83" s="32" t="s">
        <v>182</v>
      </c>
      <c r="H83" s="32" t="s">
        <v>372</v>
      </c>
      <c r="I83" s="33">
        <f>130837800/12*6</f>
        <v>65418900</v>
      </c>
      <c r="J83" s="32">
        <v>1</v>
      </c>
      <c r="K83" s="33">
        <f t="shared" si="0"/>
        <v>65418900</v>
      </c>
      <c r="L83" s="47">
        <v>0</v>
      </c>
      <c r="M83" s="44">
        <v>1</v>
      </c>
      <c r="N83" s="35">
        <f t="shared" si="9"/>
        <v>65418900</v>
      </c>
      <c r="O83" s="44">
        <v>2024</v>
      </c>
      <c r="P83" s="44" t="s">
        <v>96</v>
      </c>
      <c r="Q83" s="44" t="s">
        <v>373</v>
      </c>
      <c r="R83" s="44"/>
      <c r="S83" s="46"/>
      <c r="T83" s="36">
        <f t="shared" si="2"/>
        <v>65418900</v>
      </c>
    </row>
    <row r="84" spans="1:20" ht="14.25" customHeight="1" x14ac:dyDescent="0.3">
      <c r="A84" s="43"/>
      <c r="B84" s="44"/>
      <c r="C84" s="44"/>
      <c r="D84" s="44"/>
      <c r="E84" s="44"/>
      <c r="F84" s="45"/>
      <c r="G84" s="32" t="s">
        <v>108</v>
      </c>
      <c r="H84" s="32" t="s">
        <v>109</v>
      </c>
      <c r="I84" s="33">
        <v>10000000</v>
      </c>
      <c r="J84" s="32">
        <v>1</v>
      </c>
      <c r="K84" s="33">
        <f t="shared" si="0"/>
        <v>10000000</v>
      </c>
      <c r="L84" s="47">
        <v>0</v>
      </c>
      <c r="M84" s="44">
        <v>1</v>
      </c>
      <c r="N84" s="35">
        <f t="shared" si="9"/>
        <v>10000000</v>
      </c>
      <c r="O84" s="44">
        <v>2024</v>
      </c>
      <c r="P84" s="44"/>
      <c r="Q84" s="44"/>
      <c r="R84" s="44"/>
      <c r="S84" s="46"/>
      <c r="T84" s="36">
        <f t="shared" si="2"/>
        <v>10000000</v>
      </c>
    </row>
    <row r="85" spans="1:20" ht="78" x14ac:dyDescent="0.3">
      <c r="A85" s="43"/>
      <c r="B85" s="44"/>
      <c r="C85" s="44"/>
      <c r="D85" s="44" t="s">
        <v>370</v>
      </c>
      <c r="E85" s="44" t="s">
        <v>463</v>
      </c>
      <c r="F85" s="45" t="s">
        <v>374</v>
      </c>
      <c r="G85" s="32" t="s">
        <v>108</v>
      </c>
      <c r="H85" s="32" t="s">
        <v>109</v>
      </c>
      <c r="I85" s="33">
        <v>10000000</v>
      </c>
      <c r="J85" s="32">
        <v>4</v>
      </c>
      <c r="K85" s="33">
        <f t="shared" si="0"/>
        <v>40000000</v>
      </c>
      <c r="L85" s="47">
        <v>0</v>
      </c>
      <c r="M85" s="44">
        <v>7</v>
      </c>
      <c r="N85" s="35">
        <f t="shared" si="9"/>
        <v>280000000</v>
      </c>
      <c r="O85" s="44" t="s">
        <v>187</v>
      </c>
      <c r="P85" s="44" t="s">
        <v>115</v>
      </c>
      <c r="Q85" s="44" t="s">
        <v>375</v>
      </c>
      <c r="R85" s="44"/>
      <c r="S85" s="46" t="s">
        <v>376</v>
      </c>
      <c r="T85" s="36">
        <f t="shared" si="2"/>
        <v>280000000</v>
      </c>
    </row>
    <row r="86" spans="1:20" ht="72" customHeight="1" x14ac:dyDescent="0.3">
      <c r="A86" s="43"/>
      <c r="B86" s="44"/>
      <c r="C86" s="44"/>
      <c r="D86" s="44"/>
      <c r="E86" s="44"/>
      <c r="F86" s="45"/>
      <c r="G86" s="73" t="s">
        <v>417</v>
      </c>
      <c r="H86" s="32" t="s">
        <v>377</v>
      </c>
      <c r="I86" s="33">
        <v>20000000</v>
      </c>
      <c r="J86" s="32">
        <v>1</v>
      </c>
      <c r="K86" s="33">
        <f>+I86*J86</f>
        <v>20000000</v>
      </c>
      <c r="L86" s="47">
        <v>0</v>
      </c>
      <c r="M86" s="44">
        <v>4</v>
      </c>
      <c r="N86" s="35">
        <f t="shared" si="9"/>
        <v>80000000</v>
      </c>
      <c r="O86" s="44" t="s">
        <v>187</v>
      </c>
      <c r="P86" s="44"/>
      <c r="Q86" s="44"/>
      <c r="R86" s="44"/>
      <c r="S86" s="57" t="s">
        <v>378</v>
      </c>
      <c r="T86" s="36">
        <f t="shared" si="2"/>
        <v>80000000</v>
      </c>
    </row>
    <row r="87" spans="1:20" ht="202.8" x14ac:dyDescent="0.3">
      <c r="A87" s="43"/>
      <c r="B87" s="44"/>
      <c r="C87" s="44" t="s">
        <v>464</v>
      </c>
      <c r="D87" s="44" t="s">
        <v>379</v>
      </c>
      <c r="E87" s="44" t="s">
        <v>380</v>
      </c>
      <c r="F87" s="45" t="s">
        <v>381</v>
      </c>
      <c r="G87" s="32" t="s">
        <v>382</v>
      </c>
      <c r="H87" s="32" t="s">
        <v>109</v>
      </c>
      <c r="I87" s="33">
        <v>3000000</v>
      </c>
      <c r="J87" s="32">
        <v>2</v>
      </c>
      <c r="K87" s="33">
        <f t="shared" si="0"/>
        <v>6000000</v>
      </c>
      <c r="L87" s="47">
        <v>0</v>
      </c>
      <c r="M87" s="44">
        <v>1</v>
      </c>
      <c r="N87" s="35">
        <f t="shared" si="9"/>
        <v>6000000</v>
      </c>
      <c r="O87" s="44">
        <v>2026</v>
      </c>
      <c r="P87" s="44" t="s">
        <v>96</v>
      </c>
      <c r="Q87" s="44" t="s">
        <v>383</v>
      </c>
      <c r="R87" s="44"/>
      <c r="S87" s="57" t="s">
        <v>384</v>
      </c>
      <c r="T87" s="36">
        <f t="shared" si="2"/>
        <v>6000000</v>
      </c>
    </row>
    <row r="88" spans="1:20" ht="108" customHeight="1" x14ac:dyDescent="0.3">
      <c r="A88" s="43"/>
      <c r="B88" s="44"/>
      <c r="C88" s="58"/>
      <c r="D88" s="44"/>
      <c r="E88" s="44"/>
      <c r="F88" s="45"/>
      <c r="G88" s="32" t="s">
        <v>352</v>
      </c>
      <c r="H88" s="32" t="s">
        <v>385</v>
      </c>
      <c r="I88" s="33">
        <f>66518500/12*3</f>
        <v>16629625</v>
      </c>
      <c r="J88" s="32">
        <v>1</v>
      </c>
      <c r="K88" s="33">
        <f t="shared" si="0"/>
        <v>16629625</v>
      </c>
      <c r="L88" s="59">
        <v>0</v>
      </c>
      <c r="M88" s="60">
        <v>1</v>
      </c>
      <c r="N88" s="35">
        <f t="shared" si="9"/>
        <v>16629625</v>
      </c>
      <c r="O88" s="60">
        <v>2026</v>
      </c>
      <c r="P88" s="60" t="s">
        <v>96</v>
      </c>
      <c r="Q88" s="60"/>
      <c r="R88" s="60"/>
      <c r="S88" s="61"/>
      <c r="T88" s="36">
        <f t="shared" si="2"/>
        <v>16629625</v>
      </c>
    </row>
    <row r="89" spans="1:20" ht="158.25" customHeight="1" x14ac:dyDescent="0.3">
      <c r="A89" s="43"/>
      <c r="B89" s="44" t="str">
        <f>+'Árbol de objetivos '!BP8</f>
        <v>IV.3 Mejorar la eficiencia de la participación en los costos de la conservación de las áreas protegidas y otras estrategias de conservación in situ por parte de las entidades territoriales</v>
      </c>
      <c r="C89" s="58" t="s">
        <v>465</v>
      </c>
      <c r="D89" s="44" t="s">
        <v>386</v>
      </c>
      <c r="E89" s="44" t="s">
        <v>466</v>
      </c>
      <c r="F89" s="45" t="s">
        <v>387</v>
      </c>
      <c r="G89" s="32" t="s">
        <v>388</v>
      </c>
      <c r="H89" s="32" t="s">
        <v>389</v>
      </c>
      <c r="I89" s="33">
        <v>100000000</v>
      </c>
      <c r="J89" s="32">
        <v>1</v>
      </c>
      <c r="K89" s="33">
        <f t="shared" si="0"/>
        <v>100000000</v>
      </c>
      <c r="L89" s="59">
        <v>0</v>
      </c>
      <c r="M89" s="60">
        <v>1</v>
      </c>
      <c r="N89" s="35">
        <f t="shared" si="9"/>
        <v>100000000</v>
      </c>
      <c r="O89" s="60">
        <v>2024</v>
      </c>
      <c r="P89" s="60" t="s">
        <v>115</v>
      </c>
      <c r="Q89" s="60" t="s">
        <v>390</v>
      </c>
      <c r="R89" s="60"/>
      <c r="S89" s="61"/>
      <c r="T89" s="36">
        <f t="shared" si="2"/>
        <v>100000000</v>
      </c>
    </row>
    <row r="90" spans="1:20" ht="112.5" customHeight="1" x14ac:dyDescent="0.3">
      <c r="A90" s="43"/>
      <c r="B90" s="44"/>
      <c r="C90" s="62"/>
      <c r="D90" s="44" t="s">
        <v>386</v>
      </c>
      <c r="E90" s="44" t="s">
        <v>467</v>
      </c>
      <c r="F90" s="45" t="s">
        <v>391</v>
      </c>
      <c r="G90" s="32" t="s">
        <v>392</v>
      </c>
      <c r="H90" s="32" t="s">
        <v>393</v>
      </c>
      <c r="I90" s="33">
        <v>10000000</v>
      </c>
      <c r="J90" s="32">
        <v>1</v>
      </c>
      <c r="K90" s="33">
        <f t="shared" si="0"/>
        <v>10000000</v>
      </c>
      <c r="L90" s="47">
        <v>0</v>
      </c>
      <c r="M90" s="44">
        <v>5</v>
      </c>
      <c r="N90" s="35">
        <f t="shared" si="9"/>
        <v>50000000</v>
      </c>
      <c r="O90" s="44">
        <v>2030</v>
      </c>
      <c r="P90" s="44" t="s">
        <v>96</v>
      </c>
      <c r="Q90" s="44" t="s">
        <v>390</v>
      </c>
      <c r="R90" s="63"/>
      <c r="S90" s="64" t="s">
        <v>394</v>
      </c>
      <c r="T90" s="36">
        <f t="shared" si="2"/>
        <v>50000000</v>
      </c>
    </row>
    <row r="91" spans="1:20" ht="129.75" customHeight="1" x14ac:dyDescent="0.3">
      <c r="A91" s="44"/>
      <c r="B91" s="44" t="s">
        <v>395</v>
      </c>
      <c r="C91" s="44"/>
      <c r="D91" s="44"/>
      <c r="E91" s="44" t="s">
        <v>396</v>
      </c>
      <c r="F91" s="44" t="s">
        <v>397</v>
      </c>
      <c r="G91" s="65" t="s">
        <v>398</v>
      </c>
      <c r="H91" s="65" t="s">
        <v>399</v>
      </c>
      <c r="I91" s="33">
        <f>130837800/12*11</f>
        <v>119934650</v>
      </c>
      <c r="J91" s="48">
        <v>1</v>
      </c>
      <c r="K91" s="33">
        <f t="shared" si="0"/>
        <v>119934650</v>
      </c>
      <c r="L91" s="66">
        <v>0</v>
      </c>
      <c r="M91" s="66">
        <v>8</v>
      </c>
      <c r="N91" s="35">
        <f t="shared" si="9"/>
        <v>959477200</v>
      </c>
      <c r="O91" s="66" t="s">
        <v>176</v>
      </c>
      <c r="P91" s="66" t="s">
        <v>115</v>
      </c>
      <c r="Q91" s="63"/>
      <c r="R91" s="63"/>
      <c r="S91" s="63"/>
      <c r="T91" s="36">
        <f t="shared" si="2"/>
        <v>959477200</v>
      </c>
    </row>
    <row r="92" spans="1:20" ht="63.75" customHeight="1" x14ac:dyDescent="0.3">
      <c r="A92" s="44"/>
      <c r="B92" s="44"/>
      <c r="C92" s="44"/>
      <c r="D92" s="44"/>
      <c r="E92" s="44"/>
      <c r="F92" s="63"/>
      <c r="G92" s="65" t="s">
        <v>400</v>
      </c>
      <c r="H92" s="65" t="s">
        <v>399</v>
      </c>
      <c r="I92" s="33">
        <f>(66570500/12*11)*50%</f>
        <v>30511479.166666668</v>
      </c>
      <c r="J92" s="48">
        <v>1</v>
      </c>
      <c r="K92" s="33">
        <f t="shared" si="0"/>
        <v>30511479.166666668</v>
      </c>
      <c r="L92" s="66">
        <v>0</v>
      </c>
      <c r="M92" s="66">
        <v>8</v>
      </c>
      <c r="N92" s="35">
        <f t="shared" si="9"/>
        <v>244091833.33333334</v>
      </c>
      <c r="O92" s="66" t="s">
        <v>176</v>
      </c>
      <c r="P92" s="66" t="s">
        <v>115</v>
      </c>
      <c r="Q92" s="63"/>
      <c r="R92" s="63"/>
      <c r="T92" s="36">
        <f t="shared" si="2"/>
        <v>244091833.33333334</v>
      </c>
    </row>
    <row r="93" spans="1:20" ht="72" x14ac:dyDescent="0.3">
      <c r="A93" s="63"/>
      <c r="B93" s="63"/>
      <c r="C93" s="63"/>
      <c r="D93" s="63"/>
      <c r="E93" s="63"/>
      <c r="F93" s="63"/>
      <c r="G93" s="65" t="s">
        <v>401</v>
      </c>
      <c r="H93" s="65" t="s">
        <v>399</v>
      </c>
      <c r="I93" s="33">
        <f>(130837800/12*11)*50%</f>
        <v>59967325</v>
      </c>
      <c r="J93" s="48">
        <v>1</v>
      </c>
      <c r="K93" s="33">
        <f t="shared" si="0"/>
        <v>59967325</v>
      </c>
      <c r="L93" s="66">
        <v>0</v>
      </c>
      <c r="M93" s="66">
        <v>8</v>
      </c>
      <c r="N93" s="35">
        <f t="shared" si="9"/>
        <v>479738600</v>
      </c>
      <c r="O93" s="66" t="s">
        <v>176</v>
      </c>
      <c r="P93" s="66" t="s">
        <v>115</v>
      </c>
      <c r="Q93" s="63"/>
      <c r="R93" s="63"/>
      <c r="S93" s="63"/>
      <c r="T93" s="36">
        <f t="shared" si="2"/>
        <v>479738600</v>
      </c>
    </row>
    <row r="94" spans="1:20" ht="72" x14ac:dyDescent="0.3">
      <c r="A94" s="63"/>
      <c r="B94" s="63"/>
      <c r="C94" s="63"/>
      <c r="D94" s="63"/>
      <c r="E94" s="63"/>
      <c r="F94" s="63"/>
      <c r="G94" s="65" t="s">
        <v>402</v>
      </c>
      <c r="H94" s="65" t="s">
        <v>399</v>
      </c>
      <c r="I94" s="33">
        <f>66570500/12*11</f>
        <v>61022958.333333336</v>
      </c>
      <c r="J94" s="48">
        <v>1</v>
      </c>
      <c r="K94" s="33">
        <f t="shared" si="0"/>
        <v>61022958.333333336</v>
      </c>
      <c r="L94" s="66">
        <v>0</v>
      </c>
      <c r="M94" s="66">
        <v>8</v>
      </c>
      <c r="N94" s="35">
        <f t="shared" si="9"/>
        <v>488183666.66666669</v>
      </c>
      <c r="O94" s="66" t="s">
        <v>176</v>
      </c>
      <c r="P94" s="66" t="s">
        <v>115</v>
      </c>
      <c r="Q94" s="63"/>
      <c r="R94" s="63"/>
      <c r="S94" s="63"/>
      <c r="T94" s="36">
        <f t="shared" si="2"/>
        <v>488183666.66666669</v>
      </c>
    </row>
    <row r="95" spans="1:20" ht="28.5" customHeight="1" x14ac:dyDescent="0.35">
      <c r="A95" s="67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79">
        <f>SUM(N7:N94)</f>
        <v>7813541030.6910582</v>
      </c>
      <c r="O95" s="67"/>
      <c r="P95" s="67"/>
      <c r="Q95" s="67"/>
      <c r="R95" s="67"/>
      <c r="S95" s="68" t="s">
        <v>403</v>
      </c>
      <c r="T95" s="69">
        <f>SUM(T7:T94)</f>
        <v>7813541030.6910582</v>
      </c>
    </row>
    <row r="96" spans="1:20" ht="14.25" customHeight="1" x14ac:dyDescent="0.3">
      <c r="A96" s="67"/>
      <c r="B96" s="67"/>
      <c r="C96" s="70"/>
      <c r="D96" s="70"/>
      <c r="E96" s="70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67"/>
      <c r="Q96" s="67"/>
      <c r="R96" s="67"/>
      <c r="S96" s="67"/>
    </row>
    <row r="97" spans="1:20" ht="14.25" customHeight="1" x14ac:dyDescent="0.35">
      <c r="A97" s="67"/>
      <c r="B97" s="67"/>
      <c r="C97" s="67"/>
      <c r="D97" s="67"/>
      <c r="E97" s="67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67"/>
      <c r="Q97" s="67"/>
      <c r="R97" s="67"/>
      <c r="S97" s="72" t="s">
        <v>404</v>
      </c>
      <c r="T97" s="69">
        <f>T95/9</f>
        <v>868171225.63233984</v>
      </c>
    </row>
    <row r="98" spans="1:20" ht="14.25" customHeight="1" x14ac:dyDescent="0.3">
      <c r="A98" s="67"/>
      <c r="B98" s="67"/>
      <c r="C98" s="67"/>
      <c r="D98" s="67"/>
      <c r="E98" s="67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67"/>
      <c r="Q98" s="67"/>
      <c r="R98" s="67"/>
      <c r="S98" s="67"/>
    </row>
    <row r="99" spans="1:20" ht="14.25" customHeight="1" x14ac:dyDescent="0.3">
      <c r="A99" s="67"/>
      <c r="B99" s="67"/>
      <c r="C99" s="67"/>
      <c r="D99" s="67"/>
      <c r="E99" s="67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67"/>
      <c r="Q99" s="67"/>
      <c r="R99" s="67"/>
      <c r="S99" s="67"/>
    </row>
    <row r="100" spans="1:20" ht="14.25" customHeight="1" x14ac:dyDescent="0.3">
      <c r="A100" s="67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</row>
    <row r="101" spans="1:20" ht="14.25" customHeight="1" x14ac:dyDescent="0.3">
      <c r="A101" s="67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</row>
    <row r="102" spans="1:20" ht="14.25" customHeight="1" x14ac:dyDescent="0.3">
      <c r="A102" s="67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</row>
    <row r="103" spans="1:20" ht="14.25" customHeight="1" x14ac:dyDescent="0.3">
      <c r="A103" s="67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</row>
    <row r="104" spans="1:20" ht="14.25" customHeight="1" x14ac:dyDescent="0.3">
      <c r="A104" s="67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</row>
    <row r="105" spans="1:20" ht="14.25" customHeight="1" x14ac:dyDescent="0.3">
      <c r="A105" s="67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</row>
    <row r="106" spans="1:20" ht="14.25" customHeight="1" x14ac:dyDescent="0.3">
      <c r="A106" s="67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</row>
    <row r="107" spans="1:20" ht="14.25" customHeight="1" x14ac:dyDescent="0.3">
      <c r="A107" s="67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</row>
    <row r="108" spans="1:20" ht="14.25" customHeight="1" x14ac:dyDescent="0.3">
      <c r="A108" s="67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</row>
    <row r="109" spans="1:20" ht="14.25" customHeight="1" x14ac:dyDescent="0.3">
      <c r="A109" s="67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</row>
    <row r="110" spans="1:20" ht="14.25" customHeight="1" x14ac:dyDescent="0.3">
      <c r="A110" s="67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</row>
    <row r="111" spans="1:20" ht="14.25" customHeight="1" x14ac:dyDescent="0.3">
      <c r="A111" s="67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</row>
    <row r="112" spans="1:20" ht="14.25" customHeight="1" x14ac:dyDescent="0.3">
      <c r="A112" s="67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</row>
    <row r="113" spans="1:19" ht="14.25" customHeight="1" x14ac:dyDescent="0.3">
      <c r="A113" s="67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</row>
    <row r="114" spans="1:19" ht="14.25" customHeight="1" x14ac:dyDescent="0.3">
      <c r="A114" s="67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</row>
    <row r="115" spans="1:19" ht="14.25" customHeight="1" x14ac:dyDescent="0.3">
      <c r="A115" s="67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</row>
    <row r="116" spans="1:19" ht="14.25" customHeight="1" x14ac:dyDescent="0.3">
      <c r="A116" s="67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</row>
    <row r="117" spans="1:19" ht="14.25" customHeight="1" x14ac:dyDescent="0.3">
      <c r="A117" s="67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</row>
    <row r="118" spans="1:19" ht="14.25" customHeight="1" x14ac:dyDescent="0.3">
      <c r="A118" s="67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</row>
    <row r="119" spans="1:19" ht="14.25" customHeight="1" x14ac:dyDescent="0.3">
      <c r="A119" s="67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</row>
    <row r="120" spans="1:19" ht="14.25" customHeight="1" x14ac:dyDescent="0.3">
      <c r="A120" s="67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</row>
    <row r="121" spans="1:19" ht="14.25" customHeight="1" x14ac:dyDescent="0.3">
      <c r="A121" s="67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</row>
    <row r="122" spans="1:19" ht="14.25" customHeight="1" x14ac:dyDescent="0.3">
      <c r="A122" s="67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</row>
    <row r="123" spans="1:19" ht="14.25" customHeight="1" x14ac:dyDescent="0.3">
      <c r="A123" s="67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</row>
    <row r="124" spans="1:19" ht="14.25" customHeight="1" x14ac:dyDescent="0.3">
      <c r="A124" s="67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</row>
    <row r="125" spans="1:19" ht="14.25" customHeight="1" x14ac:dyDescent="0.3">
      <c r="A125" s="67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</row>
    <row r="126" spans="1:19" ht="14.25" customHeight="1" x14ac:dyDescent="0.3">
      <c r="A126" s="67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</row>
    <row r="127" spans="1:19" ht="14.25" customHeight="1" x14ac:dyDescent="0.3">
      <c r="A127" s="67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</row>
    <row r="128" spans="1:19" ht="14.25" customHeight="1" x14ac:dyDescent="0.3">
      <c r="A128" s="67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</row>
    <row r="129" spans="1:19" ht="14.25" customHeight="1" x14ac:dyDescent="0.3">
      <c r="A129" s="67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</row>
    <row r="130" spans="1:19" ht="14.25" customHeight="1" x14ac:dyDescent="0.3">
      <c r="A130" s="67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</row>
    <row r="131" spans="1:19" ht="14.25" customHeight="1" x14ac:dyDescent="0.3">
      <c r="A131" s="67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</row>
    <row r="132" spans="1:19" ht="14.25" customHeight="1" x14ac:dyDescent="0.3">
      <c r="A132" s="67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</row>
    <row r="133" spans="1:19" ht="14.25" customHeight="1" x14ac:dyDescent="0.3">
      <c r="A133" s="67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</row>
    <row r="134" spans="1:19" ht="14.25" customHeight="1" x14ac:dyDescent="0.3">
      <c r="A134" s="67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</row>
    <row r="135" spans="1:19" ht="14.25" customHeight="1" x14ac:dyDescent="0.3">
      <c r="A135" s="67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</row>
    <row r="136" spans="1:19" ht="14.25" customHeight="1" x14ac:dyDescent="0.3">
      <c r="A136" s="67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</row>
    <row r="137" spans="1:19" ht="14.25" customHeight="1" x14ac:dyDescent="0.3">
      <c r="A137" s="67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</row>
    <row r="138" spans="1:19" ht="14.25" customHeight="1" x14ac:dyDescent="0.3">
      <c r="A138" s="67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</row>
    <row r="139" spans="1:19" ht="14.25" customHeight="1" x14ac:dyDescent="0.3">
      <c r="A139" s="67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</row>
    <row r="140" spans="1:19" ht="14.25" customHeight="1" x14ac:dyDescent="0.3">
      <c r="A140" s="67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</row>
    <row r="141" spans="1:19" ht="14.25" customHeight="1" x14ac:dyDescent="0.3">
      <c r="A141" s="67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</row>
    <row r="142" spans="1:19" ht="14.25" customHeight="1" x14ac:dyDescent="0.3">
      <c r="A142" s="67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</row>
    <row r="143" spans="1:19" ht="14.25" customHeight="1" x14ac:dyDescent="0.3">
      <c r="A143" s="67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</row>
    <row r="144" spans="1:19" ht="14.25" customHeight="1" x14ac:dyDescent="0.3">
      <c r="A144" s="67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</row>
    <row r="145" spans="1:19" ht="14.25" customHeight="1" x14ac:dyDescent="0.3">
      <c r="A145" s="67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</row>
    <row r="146" spans="1:19" ht="14.25" customHeight="1" x14ac:dyDescent="0.3">
      <c r="A146" s="67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</row>
    <row r="147" spans="1:19" ht="14.25" customHeight="1" x14ac:dyDescent="0.3">
      <c r="A147" s="67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</row>
    <row r="148" spans="1:19" ht="14.25" customHeight="1" x14ac:dyDescent="0.3">
      <c r="A148" s="67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</row>
    <row r="149" spans="1:19" ht="14.25" customHeight="1" x14ac:dyDescent="0.3">
      <c r="A149" s="67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</row>
    <row r="150" spans="1:19" ht="14.25" customHeight="1" x14ac:dyDescent="0.3">
      <c r="A150" s="67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</row>
    <row r="151" spans="1:19" ht="14.25" customHeight="1" x14ac:dyDescent="0.3">
      <c r="A151" s="67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</row>
    <row r="152" spans="1:19" ht="14.25" customHeight="1" x14ac:dyDescent="0.3">
      <c r="A152" s="67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</row>
    <row r="153" spans="1:19" ht="14.25" customHeight="1" x14ac:dyDescent="0.3">
      <c r="A153" s="67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</row>
    <row r="154" spans="1:19" ht="14.25" customHeight="1" x14ac:dyDescent="0.3">
      <c r="A154" s="67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</row>
    <row r="155" spans="1:19" ht="14.25" customHeight="1" x14ac:dyDescent="0.3">
      <c r="A155" s="67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</row>
    <row r="156" spans="1:19" ht="14.25" customHeight="1" x14ac:dyDescent="0.3">
      <c r="A156" s="67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</row>
    <row r="157" spans="1:19" ht="14.25" customHeight="1" x14ac:dyDescent="0.3">
      <c r="A157" s="67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</row>
    <row r="158" spans="1:19" ht="14.25" customHeight="1" x14ac:dyDescent="0.3">
      <c r="A158" s="67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</row>
    <row r="159" spans="1:19" ht="14.25" customHeight="1" x14ac:dyDescent="0.3">
      <c r="A159" s="67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</row>
    <row r="160" spans="1:19" ht="14.25" customHeight="1" x14ac:dyDescent="0.3">
      <c r="A160" s="67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</row>
    <row r="161" spans="1:19" ht="14.25" customHeight="1" x14ac:dyDescent="0.3">
      <c r="A161" s="67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</row>
    <row r="162" spans="1:19" ht="14.25" customHeight="1" x14ac:dyDescent="0.3">
      <c r="A162" s="67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</row>
    <row r="163" spans="1:19" ht="14.25" customHeight="1" x14ac:dyDescent="0.3">
      <c r="A163" s="67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</row>
    <row r="164" spans="1:19" ht="14.25" customHeight="1" x14ac:dyDescent="0.3">
      <c r="A164" s="67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</row>
    <row r="165" spans="1:19" ht="14.25" customHeight="1" x14ac:dyDescent="0.3">
      <c r="A165" s="67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</row>
    <row r="166" spans="1:19" ht="14.25" customHeight="1" x14ac:dyDescent="0.3">
      <c r="A166" s="67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</row>
    <row r="167" spans="1:19" ht="14.25" customHeight="1" x14ac:dyDescent="0.3">
      <c r="A167" s="67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</row>
    <row r="168" spans="1:19" ht="14.25" customHeight="1" x14ac:dyDescent="0.3">
      <c r="A168" s="67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</row>
    <row r="169" spans="1:19" ht="14.25" customHeight="1" x14ac:dyDescent="0.3">
      <c r="A169" s="67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</row>
    <row r="170" spans="1:19" ht="14.25" customHeight="1" x14ac:dyDescent="0.3">
      <c r="A170" s="67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</row>
    <row r="171" spans="1:19" ht="14.25" customHeight="1" x14ac:dyDescent="0.3">
      <c r="A171" s="67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</row>
    <row r="172" spans="1:19" ht="14.25" customHeight="1" x14ac:dyDescent="0.3">
      <c r="A172" s="67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</row>
    <row r="173" spans="1:19" ht="14.25" customHeight="1" x14ac:dyDescent="0.3">
      <c r="A173" s="67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</row>
    <row r="174" spans="1:19" ht="14.25" customHeight="1" x14ac:dyDescent="0.3">
      <c r="A174" s="67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</row>
    <row r="175" spans="1:19" ht="14.25" customHeight="1" x14ac:dyDescent="0.3">
      <c r="A175" s="67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</row>
    <row r="176" spans="1:19" ht="14.25" customHeight="1" x14ac:dyDescent="0.3">
      <c r="A176" s="67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</row>
    <row r="177" spans="1:19" ht="14.25" customHeight="1" x14ac:dyDescent="0.3">
      <c r="A177" s="67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</row>
    <row r="178" spans="1:19" ht="14.25" customHeight="1" x14ac:dyDescent="0.3">
      <c r="A178" s="67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</row>
    <row r="179" spans="1:19" ht="14.25" customHeight="1" x14ac:dyDescent="0.3">
      <c r="A179" s="67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</row>
    <row r="180" spans="1:19" ht="14.25" customHeight="1" x14ac:dyDescent="0.3">
      <c r="A180" s="67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</row>
    <row r="181" spans="1:19" ht="14.25" customHeight="1" x14ac:dyDescent="0.3">
      <c r="A181" s="67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</row>
    <row r="182" spans="1:19" ht="14.25" customHeight="1" x14ac:dyDescent="0.3">
      <c r="A182" s="67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</row>
    <row r="183" spans="1:19" ht="14.25" customHeight="1" x14ac:dyDescent="0.3">
      <c r="A183" s="67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</row>
    <row r="184" spans="1:19" ht="14.25" customHeight="1" x14ac:dyDescent="0.3">
      <c r="A184" s="67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</row>
    <row r="185" spans="1:19" ht="14.25" customHeight="1" x14ac:dyDescent="0.3">
      <c r="A185" s="67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</row>
    <row r="186" spans="1:19" ht="14.25" customHeight="1" x14ac:dyDescent="0.3">
      <c r="A186" s="67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</row>
    <row r="187" spans="1:19" ht="14.25" customHeight="1" x14ac:dyDescent="0.3">
      <c r="A187" s="67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</row>
    <row r="188" spans="1:19" ht="14.25" customHeight="1" x14ac:dyDescent="0.3">
      <c r="A188" s="67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</row>
    <row r="189" spans="1:19" ht="14.25" customHeight="1" x14ac:dyDescent="0.3">
      <c r="A189" s="67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</row>
    <row r="190" spans="1:19" ht="14.25" customHeight="1" x14ac:dyDescent="0.3">
      <c r="A190" s="67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</row>
    <row r="191" spans="1:19" ht="14.25" customHeight="1" x14ac:dyDescent="0.3">
      <c r="A191" s="67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</row>
    <row r="192" spans="1:19" ht="14.25" customHeight="1" x14ac:dyDescent="0.3">
      <c r="A192" s="67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</row>
    <row r="193" spans="1:19" ht="14.25" customHeight="1" x14ac:dyDescent="0.3">
      <c r="A193" s="67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</row>
    <row r="194" spans="1:19" ht="14.25" customHeight="1" x14ac:dyDescent="0.3">
      <c r="A194" s="67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</row>
    <row r="195" spans="1:19" ht="14.25" customHeight="1" x14ac:dyDescent="0.3">
      <c r="A195" s="67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</row>
    <row r="196" spans="1:19" ht="14.25" customHeight="1" x14ac:dyDescent="0.3">
      <c r="A196" s="67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</row>
    <row r="197" spans="1:19" ht="14.25" customHeight="1" x14ac:dyDescent="0.3">
      <c r="A197" s="67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</row>
    <row r="198" spans="1:19" ht="14.25" customHeight="1" x14ac:dyDescent="0.3">
      <c r="A198" s="67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</row>
    <row r="199" spans="1:19" ht="14.25" customHeight="1" x14ac:dyDescent="0.3">
      <c r="A199" s="67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</row>
    <row r="200" spans="1:19" ht="14.25" customHeight="1" x14ac:dyDescent="0.3">
      <c r="A200" s="67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</row>
    <row r="201" spans="1:19" ht="14.25" customHeight="1" x14ac:dyDescent="0.3">
      <c r="A201" s="67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</row>
    <row r="202" spans="1:19" ht="14.25" customHeight="1" x14ac:dyDescent="0.3">
      <c r="A202" s="67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</row>
    <row r="203" spans="1:19" ht="14.25" customHeight="1" x14ac:dyDescent="0.3">
      <c r="A203" s="67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</row>
    <row r="204" spans="1:19" ht="14.25" customHeight="1" x14ac:dyDescent="0.3">
      <c r="A204" s="67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</row>
    <row r="205" spans="1:19" ht="14.25" customHeight="1" x14ac:dyDescent="0.3">
      <c r="A205" s="67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</row>
    <row r="206" spans="1:19" ht="14.25" customHeight="1" x14ac:dyDescent="0.3">
      <c r="A206" s="67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</row>
    <row r="207" spans="1:19" ht="14.25" customHeight="1" x14ac:dyDescent="0.3">
      <c r="A207" s="67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</row>
    <row r="208" spans="1:19" ht="14.25" customHeight="1" x14ac:dyDescent="0.3">
      <c r="A208" s="67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</row>
    <row r="209" spans="1:19" ht="14.25" customHeight="1" x14ac:dyDescent="0.3">
      <c r="A209" s="67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</row>
    <row r="210" spans="1:19" ht="14.25" customHeight="1" x14ac:dyDescent="0.3">
      <c r="A210" s="67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</row>
    <row r="211" spans="1:19" ht="14.25" customHeight="1" x14ac:dyDescent="0.3">
      <c r="A211" s="67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</row>
    <row r="212" spans="1:19" ht="14.25" customHeight="1" x14ac:dyDescent="0.3">
      <c r="A212" s="67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</row>
    <row r="213" spans="1:19" ht="14.25" customHeight="1" x14ac:dyDescent="0.3">
      <c r="A213" s="67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</row>
    <row r="214" spans="1:19" ht="14.25" customHeight="1" x14ac:dyDescent="0.3">
      <c r="A214" s="67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</row>
    <row r="215" spans="1:19" ht="14.25" customHeight="1" x14ac:dyDescent="0.3">
      <c r="A215" s="67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</row>
    <row r="216" spans="1:19" ht="14.25" customHeight="1" x14ac:dyDescent="0.3">
      <c r="A216" s="67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</row>
    <row r="217" spans="1:19" ht="14.25" customHeight="1" x14ac:dyDescent="0.3">
      <c r="A217" s="67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</row>
    <row r="218" spans="1:19" ht="14.25" customHeight="1" x14ac:dyDescent="0.3">
      <c r="A218" s="67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</row>
    <row r="219" spans="1:19" ht="14.25" customHeight="1" x14ac:dyDescent="0.3">
      <c r="A219" s="67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</row>
    <row r="220" spans="1:19" ht="14.25" customHeight="1" x14ac:dyDescent="0.3">
      <c r="A220" s="67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</row>
    <row r="221" spans="1:19" ht="14.25" customHeight="1" x14ac:dyDescent="0.3">
      <c r="A221" s="67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</row>
    <row r="222" spans="1:19" ht="14.25" customHeight="1" x14ac:dyDescent="0.3">
      <c r="A222" s="67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</row>
    <row r="223" spans="1:19" ht="14.25" customHeight="1" x14ac:dyDescent="0.3">
      <c r="A223" s="67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</row>
    <row r="224" spans="1:19" ht="14.25" customHeight="1" x14ac:dyDescent="0.3">
      <c r="A224" s="67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</row>
    <row r="225" spans="1:19" ht="14.25" customHeight="1" x14ac:dyDescent="0.3">
      <c r="A225" s="67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</row>
    <row r="226" spans="1:19" ht="14.25" customHeight="1" x14ac:dyDescent="0.3">
      <c r="A226" s="67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</row>
    <row r="227" spans="1:19" ht="14.25" customHeight="1" x14ac:dyDescent="0.3">
      <c r="A227" s="67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</row>
    <row r="228" spans="1:19" ht="14.25" customHeight="1" x14ac:dyDescent="0.3">
      <c r="A228" s="67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</row>
    <row r="229" spans="1:19" ht="14.25" customHeight="1" x14ac:dyDescent="0.3">
      <c r="A229" s="67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</row>
    <row r="230" spans="1:19" ht="14.25" customHeight="1" x14ac:dyDescent="0.3">
      <c r="A230" s="67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</row>
    <row r="231" spans="1:19" ht="14.25" customHeight="1" x14ac:dyDescent="0.3">
      <c r="A231" s="67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</row>
    <row r="232" spans="1:19" ht="14.25" customHeight="1" x14ac:dyDescent="0.3">
      <c r="A232" s="67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</row>
    <row r="233" spans="1:19" ht="14.25" customHeight="1" x14ac:dyDescent="0.3">
      <c r="A233" s="67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</row>
    <row r="234" spans="1:19" ht="14.25" customHeight="1" x14ac:dyDescent="0.3">
      <c r="A234" s="67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</row>
    <row r="235" spans="1:19" ht="14.25" customHeight="1" x14ac:dyDescent="0.3">
      <c r="A235" s="67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</row>
    <row r="236" spans="1:19" ht="14.25" customHeight="1" x14ac:dyDescent="0.3">
      <c r="A236" s="67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</row>
    <row r="237" spans="1:19" ht="14.25" customHeight="1" x14ac:dyDescent="0.3">
      <c r="A237" s="67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</row>
    <row r="238" spans="1:19" ht="14.25" customHeight="1" x14ac:dyDescent="0.3">
      <c r="A238" s="67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</row>
    <row r="239" spans="1:19" ht="14.25" customHeight="1" x14ac:dyDescent="0.3">
      <c r="A239" s="67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</row>
    <row r="240" spans="1:19" ht="14.25" customHeight="1" x14ac:dyDescent="0.3">
      <c r="A240" s="67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</row>
    <row r="241" spans="1:19" ht="14.25" customHeight="1" x14ac:dyDescent="0.3">
      <c r="A241" s="67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</row>
    <row r="242" spans="1:19" ht="14.25" customHeight="1" x14ac:dyDescent="0.3">
      <c r="A242" s="67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</row>
    <row r="243" spans="1:19" ht="14.25" customHeight="1" x14ac:dyDescent="0.3">
      <c r="A243" s="67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</row>
    <row r="244" spans="1:19" ht="14.25" customHeight="1" x14ac:dyDescent="0.3">
      <c r="A244" s="67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</row>
    <row r="245" spans="1:19" ht="14.25" customHeight="1" x14ac:dyDescent="0.3">
      <c r="A245" s="67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</row>
    <row r="246" spans="1:19" ht="14.25" customHeight="1" x14ac:dyDescent="0.3">
      <c r="A246" s="67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</row>
    <row r="247" spans="1:19" ht="14.25" customHeight="1" x14ac:dyDescent="0.3">
      <c r="A247" s="67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</row>
    <row r="248" spans="1:19" ht="14.25" customHeight="1" x14ac:dyDescent="0.3">
      <c r="A248" s="67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</row>
    <row r="249" spans="1:19" ht="14.25" customHeight="1" x14ac:dyDescent="0.3">
      <c r="A249" s="67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</row>
    <row r="250" spans="1:19" ht="14.25" customHeight="1" x14ac:dyDescent="0.3">
      <c r="A250" s="67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</row>
    <row r="251" spans="1:19" ht="14.25" customHeight="1" x14ac:dyDescent="0.3">
      <c r="A251" s="67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</row>
    <row r="252" spans="1:19" ht="14.25" customHeight="1" x14ac:dyDescent="0.3">
      <c r="A252" s="67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</row>
    <row r="253" spans="1:19" ht="14.25" customHeight="1" x14ac:dyDescent="0.3">
      <c r="A253" s="67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</row>
    <row r="254" spans="1:19" ht="14.25" customHeight="1" x14ac:dyDescent="0.3">
      <c r="A254" s="67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</row>
    <row r="255" spans="1:19" ht="14.25" customHeight="1" x14ac:dyDescent="0.3">
      <c r="A255" s="67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</row>
    <row r="256" spans="1:19" ht="14.25" customHeight="1" x14ac:dyDescent="0.3">
      <c r="A256" s="67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</row>
    <row r="257" spans="1:19" ht="14.25" customHeight="1" x14ac:dyDescent="0.3">
      <c r="A257" s="67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</row>
    <row r="258" spans="1:19" ht="14.25" customHeight="1" x14ac:dyDescent="0.3">
      <c r="A258" s="67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</row>
    <row r="259" spans="1:19" ht="14.25" customHeight="1" x14ac:dyDescent="0.3">
      <c r="A259" s="67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</row>
    <row r="260" spans="1:19" ht="14.25" customHeight="1" x14ac:dyDescent="0.3">
      <c r="A260" s="67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</row>
    <row r="261" spans="1:19" ht="14.25" customHeight="1" x14ac:dyDescent="0.3">
      <c r="A261" s="67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</row>
    <row r="262" spans="1:19" ht="14.25" customHeight="1" x14ac:dyDescent="0.3">
      <c r="A262" s="67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</row>
    <row r="263" spans="1:19" ht="14.25" customHeight="1" x14ac:dyDescent="0.3">
      <c r="A263" s="67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</row>
    <row r="264" spans="1:19" ht="14.25" customHeight="1" x14ac:dyDescent="0.3">
      <c r="A264" s="67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</row>
    <row r="265" spans="1:19" ht="14.25" customHeight="1" x14ac:dyDescent="0.3">
      <c r="A265" s="67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</row>
    <row r="266" spans="1:19" ht="14.25" customHeight="1" x14ac:dyDescent="0.3">
      <c r="A266" s="67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</row>
    <row r="267" spans="1:19" ht="14.25" customHeight="1" x14ac:dyDescent="0.3">
      <c r="A267" s="67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</row>
    <row r="268" spans="1:19" ht="14.25" customHeight="1" x14ac:dyDescent="0.3">
      <c r="A268" s="67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</row>
    <row r="269" spans="1:19" ht="14.25" customHeight="1" x14ac:dyDescent="0.3">
      <c r="A269" s="67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</row>
    <row r="270" spans="1:19" ht="14.25" customHeight="1" x14ac:dyDescent="0.3">
      <c r="A270" s="67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</row>
    <row r="271" spans="1:19" ht="14.25" customHeight="1" x14ac:dyDescent="0.3">
      <c r="A271" s="67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</row>
    <row r="272" spans="1:19" ht="14.25" customHeight="1" x14ac:dyDescent="0.3">
      <c r="A272" s="67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</row>
    <row r="273" spans="1:19" ht="14.25" customHeight="1" x14ac:dyDescent="0.3">
      <c r="A273" s="67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</row>
    <row r="274" spans="1:19" ht="14.25" customHeight="1" x14ac:dyDescent="0.3">
      <c r="A274" s="67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</row>
    <row r="275" spans="1:19" ht="14.25" customHeight="1" x14ac:dyDescent="0.3">
      <c r="A275" s="67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</row>
    <row r="276" spans="1:19" ht="14.25" customHeight="1" x14ac:dyDescent="0.3">
      <c r="A276" s="67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</row>
    <row r="277" spans="1:19" ht="14.25" customHeight="1" x14ac:dyDescent="0.3">
      <c r="A277" s="67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</row>
    <row r="278" spans="1:19" ht="14.25" customHeight="1" x14ac:dyDescent="0.3">
      <c r="A278" s="67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</row>
    <row r="279" spans="1:19" ht="14.25" customHeight="1" x14ac:dyDescent="0.3">
      <c r="A279" s="67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</row>
    <row r="280" spans="1:19" ht="14.25" customHeight="1" x14ac:dyDescent="0.3">
      <c r="A280" s="67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</row>
    <row r="281" spans="1:19" ht="14.25" customHeight="1" x14ac:dyDescent="0.3">
      <c r="A281" s="67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</row>
    <row r="282" spans="1:19" ht="14.25" customHeight="1" x14ac:dyDescent="0.3">
      <c r="A282" s="67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</row>
    <row r="283" spans="1:19" ht="14.25" customHeight="1" x14ac:dyDescent="0.3">
      <c r="A283" s="67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</row>
    <row r="284" spans="1:19" ht="14.25" customHeight="1" x14ac:dyDescent="0.3">
      <c r="A284" s="67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</row>
    <row r="285" spans="1:19" ht="14.25" customHeight="1" x14ac:dyDescent="0.3">
      <c r="A285" s="67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</row>
    <row r="286" spans="1:19" ht="14.25" customHeight="1" x14ac:dyDescent="0.3">
      <c r="A286" s="67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</row>
    <row r="287" spans="1:19" ht="14.25" customHeight="1" x14ac:dyDescent="0.3">
      <c r="A287" s="67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</row>
    <row r="288" spans="1:19" ht="14.25" customHeight="1" x14ac:dyDescent="0.3">
      <c r="A288" s="67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</row>
    <row r="289" spans="1:19" ht="14.25" customHeight="1" x14ac:dyDescent="0.3">
      <c r="A289" s="67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</row>
    <row r="290" spans="1:19" ht="14.25" customHeight="1" x14ac:dyDescent="0.3">
      <c r="A290" s="67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</row>
    <row r="291" spans="1:19" ht="14.25" customHeight="1" x14ac:dyDescent="0.3">
      <c r="A291" s="67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</row>
    <row r="292" spans="1:19" ht="14.25" customHeight="1" x14ac:dyDescent="0.3">
      <c r="G292" s="23"/>
      <c r="H292" s="23"/>
      <c r="I292" s="23"/>
      <c r="J292" s="23"/>
      <c r="K292" s="23"/>
      <c r="M292" s="23"/>
      <c r="N292" s="23"/>
      <c r="Q292" s="23"/>
    </row>
    <row r="293" spans="1:19" ht="14.25" customHeight="1" x14ac:dyDescent="0.3">
      <c r="G293" s="23"/>
      <c r="H293" s="23"/>
      <c r="I293" s="23"/>
      <c r="J293" s="23"/>
      <c r="K293" s="23"/>
      <c r="M293" s="23"/>
      <c r="N293" s="23"/>
      <c r="Q293" s="23"/>
    </row>
    <row r="294" spans="1:19" ht="14.25" customHeight="1" x14ac:dyDescent="0.3">
      <c r="G294" s="23"/>
      <c r="H294" s="23"/>
      <c r="I294" s="23"/>
      <c r="J294" s="23"/>
      <c r="K294" s="23"/>
      <c r="M294" s="23"/>
      <c r="N294" s="23"/>
      <c r="Q294" s="23"/>
    </row>
    <row r="295" spans="1:19" ht="14.25" customHeight="1" x14ac:dyDescent="0.3">
      <c r="G295" s="23"/>
      <c r="H295" s="23"/>
      <c r="I295" s="23"/>
      <c r="J295" s="23"/>
      <c r="K295" s="23"/>
      <c r="M295" s="23"/>
      <c r="N295" s="23"/>
      <c r="Q295" s="23"/>
    </row>
    <row r="296" spans="1:19" ht="14.25" customHeight="1" x14ac:dyDescent="0.3">
      <c r="G296" s="23"/>
      <c r="H296" s="23"/>
      <c r="I296" s="23"/>
      <c r="J296" s="23"/>
      <c r="K296" s="23"/>
      <c r="M296" s="23"/>
      <c r="N296" s="23"/>
      <c r="Q296" s="23"/>
    </row>
    <row r="297" spans="1:19" ht="14.25" customHeight="1" x14ac:dyDescent="0.3">
      <c r="G297" s="23"/>
      <c r="H297" s="23"/>
      <c r="I297" s="23"/>
      <c r="J297" s="23"/>
      <c r="K297" s="23"/>
      <c r="M297" s="23"/>
      <c r="N297" s="23"/>
      <c r="Q297" s="23"/>
    </row>
    <row r="298" spans="1:19" ht="14.25" customHeight="1" x14ac:dyDescent="0.3">
      <c r="G298" s="23"/>
      <c r="H298" s="23"/>
      <c r="I298" s="23"/>
      <c r="J298" s="23"/>
      <c r="K298" s="23"/>
      <c r="M298" s="23"/>
      <c r="N298" s="23"/>
      <c r="Q298" s="23"/>
    </row>
    <row r="299" spans="1:19" ht="14.25" customHeight="1" x14ac:dyDescent="0.3">
      <c r="G299" s="23"/>
      <c r="H299" s="23"/>
      <c r="I299" s="23"/>
      <c r="J299" s="23"/>
      <c r="K299" s="23"/>
      <c r="M299" s="23"/>
      <c r="N299" s="23"/>
      <c r="Q299" s="23"/>
    </row>
    <row r="300" spans="1:19" ht="14.25" customHeight="1" x14ac:dyDescent="0.3">
      <c r="G300" s="23"/>
      <c r="H300" s="23"/>
      <c r="I300" s="23"/>
      <c r="J300" s="23"/>
      <c r="K300" s="23"/>
      <c r="M300" s="23"/>
      <c r="N300" s="23"/>
      <c r="Q300" s="23"/>
    </row>
    <row r="301" spans="1:19" ht="14.25" customHeight="1" x14ac:dyDescent="0.3">
      <c r="G301" s="23"/>
      <c r="H301" s="23"/>
      <c r="I301" s="23"/>
      <c r="J301" s="23"/>
      <c r="K301" s="23"/>
      <c r="M301" s="23"/>
      <c r="N301" s="23"/>
      <c r="Q301" s="23"/>
    </row>
    <row r="302" spans="1:19" ht="14.25" customHeight="1" x14ac:dyDescent="0.3">
      <c r="G302" s="23"/>
      <c r="H302" s="23"/>
      <c r="I302" s="23"/>
      <c r="J302" s="23"/>
      <c r="K302" s="23"/>
      <c r="M302" s="23"/>
      <c r="N302" s="23"/>
      <c r="Q302" s="23"/>
    </row>
    <row r="303" spans="1:19" ht="14.25" customHeight="1" x14ac:dyDescent="0.3">
      <c r="G303" s="23"/>
      <c r="H303" s="23"/>
      <c r="I303" s="23"/>
      <c r="J303" s="23"/>
      <c r="K303" s="23"/>
      <c r="M303" s="23"/>
      <c r="N303" s="23"/>
      <c r="Q303" s="23"/>
    </row>
    <row r="304" spans="1:19" ht="14.25" customHeight="1" x14ac:dyDescent="0.3">
      <c r="G304" s="23"/>
      <c r="H304" s="23"/>
      <c r="I304" s="23"/>
      <c r="J304" s="23"/>
      <c r="K304" s="23"/>
      <c r="M304" s="23"/>
      <c r="N304" s="23"/>
      <c r="Q304" s="23"/>
    </row>
    <row r="305" spans="7:17" ht="14.25" customHeight="1" x14ac:dyDescent="0.3">
      <c r="G305" s="23"/>
      <c r="H305" s="23"/>
      <c r="I305" s="23"/>
      <c r="J305" s="23"/>
      <c r="K305" s="23"/>
      <c r="M305" s="23"/>
      <c r="N305" s="23"/>
      <c r="Q305" s="23"/>
    </row>
    <row r="306" spans="7:17" ht="14.25" customHeight="1" x14ac:dyDescent="0.3">
      <c r="G306" s="23"/>
      <c r="H306" s="23"/>
      <c r="I306" s="23"/>
      <c r="J306" s="23"/>
      <c r="K306" s="23"/>
      <c r="M306" s="23"/>
      <c r="N306" s="23"/>
      <c r="Q306" s="23"/>
    </row>
    <row r="307" spans="7:17" ht="14.25" customHeight="1" x14ac:dyDescent="0.3">
      <c r="G307" s="23"/>
      <c r="H307" s="23"/>
      <c r="I307" s="23"/>
      <c r="J307" s="23"/>
      <c r="K307" s="23"/>
      <c r="M307" s="23"/>
      <c r="N307" s="23"/>
      <c r="Q307" s="23"/>
    </row>
    <row r="308" spans="7:17" ht="14.25" customHeight="1" x14ac:dyDescent="0.3">
      <c r="G308" s="23"/>
      <c r="H308" s="23"/>
      <c r="I308" s="23"/>
      <c r="J308" s="23"/>
      <c r="K308" s="23"/>
      <c r="M308" s="23"/>
      <c r="N308" s="23"/>
      <c r="Q308" s="23"/>
    </row>
    <row r="309" spans="7:17" ht="14.25" customHeight="1" x14ac:dyDescent="0.3">
      <c r="G309" s="23"/>
      <c r="H309" s="23"/>
      <c r="I309" s="23"/>
      <c r="J309" s="23"/>
      <c r="K309" s="23"/>
      <c r="M309" s="23"/>
      <c r="N309" s="23"/>
      <c r="Q309" s="23"/>
    </row>
    <row r="310" spans="7:17" ht="14.25" customHeight="1" x14ac:dyDescent="0.3">
      <c r="G310" s="23"/>
      <c r="H310" s="23"/>
      <c r="I310" s="23"/>
      <c r="J310" s="23"/>
      <c r="K310" s="23"/>
      <c r="M310" s="23"/>
      <c r="N310" s="23"/>
      <c r="Q310" s="23"/>
    </row>
    <row r="311" spans="7:17" ht="14.25" customHeight="1" x14ac:dyDescent="0.3">
      <c r="G311" s="23"/>
      <c r="H311" s="23"/>
      <c r="I311" s="23"/>
      <c r="J311" s="23"/>
      <c r="K311" s="23"/>
      <c r="M311" s="23"/>
      <c r="N311" s="23"/>
      <c r="Q311" s="23"/>
    </row>
    <row r="312" spans="7:17" ht="14.25" customHeight="1" x14ac:dyDescent="0.3">
      <c r="G312" s="23"/>
      <c r="H312" s="23"/>
      <c r="I312" s="23"/>
      <c r="J312" s="23"/>
      <c r="K312" s="23"/>
      <c r="M312" s="23"/>
      <c r="N312" s="23"/>
      <c r="Q312" s="23"/>
    </row>
    <row r="313" spans="7:17" ht="14.25" customHeight="1" x14ac:dyDescent="0.3">
      <c r="G313" s="23"/>
      <c r="H313" s="23"/>
      <c r="I313" s="23"/>
      <c r="J313" s="23"/>
      <c r="K313" s="23"/>
      <c r="M313" s="23"/>
      <c r="N313" s="23"/>
      <c r="Q313" s="23"/>
    </row>
    <row r="314" spans="7:17" ht="14.25" customHeight="1" x14ac:dyDescent="0.3">
      <c r="G314" s="23"/>
      <c r="H314" s="23"/>
      <c r="I314" s="23"/>
      <c r="J314" s="23"/>
      <c r="K314" s="23"/>
      <c r="M314" s="23"/>
      <c r="N314" s="23"/>
      <c r="Q314" s="23"/>
    </row>
    <row r="315" spans="7:17" ht="14.25" customHeight="1" x14ac:dyDescent="0.3">
      <c r="G315" s="23"/>
      <c r="H315" s="23"/>
      <c r="I315" s="23"/>
      <c r="J315" s="23"/>
      <c r="K315" s="23"/>
      <c r="M315" s="23"/>
      <c r="N315" s="23"/>
      <c r="Q315" s="23"/>
    </row>
    <row r="316" spans="7:17" ht="14.25" customHeight="1" x14ac:dyDescent="0.3">
      <c r="G316" s="23"/>
      <c r="H316" s="23"/>
      <c r="I316" s="23"/>
      <c r="J316" s="23"/>
      <c r="K316" s="23"/>
      <c r="M316" s="23"/>
      <c r="N316" s="23"/>
      <c r="Q316" s="23"/>
    </row>
    <row r="317" spans="7:17" ht="14.25" customHeight="1" x14ac:dyDescent="0.3">
      <c r="G317" s="23"/>
      <c r="H317" s="23"/>
      <c r="I317" s="23"/>
      <c r="J317" s="23"/>
      <c r="K317" s="23"/>
      <c r="M317" s="23"/>
      <c r="N317" s="23"/>
      <c r="Q317" s="23"/>
    </row>
    <row r="318" spans="7:17" ht="14.25" customHeight="1" x14ac:dyDescent="0.3">
      <c r="G318" s="23"/>
      <c r="H318" s="23"/>
      <c r="I318" s="23"/>
      <c r="J318" s="23"/>
      <c r="K318" s="23"/>
      <c r="M318" s="23"/>
      <c r="N318" s="23"/>
      <c r="Q318" s="23"/>
    </row>
    <row r="319" spans="7:17" ht="14.25" customHeight="1" x14ac:dyDescent="0.3">
      <c r="G319" s="23"/>
      <c r="H319" s="23"/>
      <c r="I319" s="23"/>
      <c r="J319" s="23"/>
      <c r="K319" s="23"/>
      <c r="M319" s="23"/>
      <c r="N319" s="23"/>
      <c r="Q319" s="23"/>
    </row>
    <row r="320" spans="7:17" ht="14.25" customHeight="1" x14ac:dyDescent="0.3">
      <c r="G320" s="23"/>
      <c r="H320" s="23"/>
      <c r="I320" s="23"/>
      <c r="J320" s="23"/>
      <c r="K320" s="23"/>
      <c r="M320" s="23"/>
      <c r="N320" s="23"/>
      <c r="Q320" s="23"/>
    </row>
    <row r="321" spans="7:17" ht="14.25" customHeight="1" x14ac:dyDescent="0.3">
      <c r="G321" s="23"/>
      <c r="H321" s="23"/>
      <c r="I321" s="23"/>
      <c r="J321" s="23"/>
      <c r="K321" s="23"/>
      <c r="M321" s="23"/>
      <c r="N321" s="23"/>
      <c r="Q321" s="23"/>
    </row>
    <row r="322" spans="7:17" ht="14.25" customHeight="1" x14ac:dyDescent="0.3">
      <c r="G322" s="23"/>
      <c r="H322" s="23"/>
      <c r="I322" s="23"/>
      <c r="J322" s="23"/>
      <c r="K322" s="23"/>
      <c r="M322" s="23"/>
      <c r="N322" s="23"/>
      <c r="Q322" s="23"/>
    </row>
    <row r="323" spans="7:17" ht="14.25" customHeight="1" x14ac:dyDescent="0.3">
      <c r="G323" s="23"/>
      <c r="H323" s="23"/>
      <c r="I323" s="23"/>
      <c r="J323" s="23"/>
      <c r="K323" s="23"/>
      <c r="M323" s="23"/>
      <c r="N323" s="23"/>
      <c r="Q323" s="23"/>
    </row>
    <row r="324" spans="7:17" ht="14.25" customHeight="1" x14ac:dyDescent="0.3">
      <c r="G324" s="23"/>
      <c r="H324" s="23"/>
      <c r="I324" s="23"/>
      <c r="J324" s="23"/>
      <c r="K324" s="23"/>
      <c r="M324" s="23"/>
      <c r="N324" s="23"/>
      <c r="Q324" s="23"/>
    </row>
    <row r="325" spans="7:17" ht="14.25" customHeight="1" x14ac:dyDescent="0.3">
      <c r="G325" s="23"/>
      <c r="H325" s="23"/>
      <c r="I325" s="23"/>
      <c r="J325" s="23"/>
      <c r="K325" s="23"/>
      <c r="M325" s="23"/>
      <c r="N325" s="23"/>
      <c r="Q325" s="23"/>
    </row>
    <row r="326" spans="7:17" ht="14.25" customHeight="1" x14ac:dyDescent="0.3">
      <c r="G326" s="23"/>
      <c r="H326" s="23"/>
      <c r="I326" s="23"/>
      <c r="J326" s="23"/>
      <c r="K326" s="23"/>
      <c r="M326" s="23"/>
      <c r="N326" s="23"/>
      <c r="Q326" s="23"/>
    </row>
    <row r="327" spans="7:17" ht="14.25" customHeight="1" x14ac:dyDescent="0.3">
      <c r="G327" s="23"/>
      <c r="H327" s="23"/>
      <c r="I327" s="23"/>
      <c r="J327" s="23"/>
      <c r="K327" s="23"/>
      <c r="M327" s="23"/>
      <c r="N327" s="23"/>
      <c r="Q327" s="23"/>
    </row>
    <row r="328" spans="7:17" ht="14.25" customHeight="1" x14ac:dyDescent="0.3">
      <c r="G328" s="23"/>
      <c r="H328" s="23"/>
      <c r="I328" s="23"/>
      <c r="J328" s="23"/>
      <c r="K328" s="23"/>
      <c r="M328" s="23"/>
      <c r="N328" s="23"/>
      <c r="Q328" s="23"/>
    </row>
    <row r="329" spans="7:17" ht="14.25" customHeight="1" x14ac:dyDescent="0.3">
      <c r="G329" s="23"/>
      <c r="H329" s="23"/>
      <c r="I329" s="23"/>
      <c r="J329" s="23"/>
      <c r="K329" s="23"/>
      <c r="M329" s="23"/>
      <c r="N329" s="23"/>
      <c r="Q329" s="23"/>
    </row>
    <row r="330" spans="7:17" ht="14.25" customHeight="1" x14ac:dyDescent="0.3">
      <c r="G330" s="23"/>
      <c r="H330" s="23"/>
      <c r="I330" s="23"/>
      <c r="J330" s="23"/>
      <c r="K330" s="23"/>
      <c r="M330" s="23"/>
      <c r="N330" s="23"/>
      <c r="Q330" s="23"/>
    </row>
    <row r="331" spans="7:17" ht="14.25" customHeight="1" x14ac:dyDescent="0.3">
      <c r="G331" s="23"/>
      <c r="H331" s="23"/>
      <c r="I331" s="23"/>
      <c r="J331" s="23"/>
      <c r="K331" s="23"/>
      <c r="M331" s="23"/>
      <c r="N331" s="23"/>
      <c r="Q331" s="23"/>
    </row>
    <row r="332" spans="7:17" ht="14.25" customHeight="1" x14ac:dyDescent="0.3">
      <c r="G332" s="23"/>
      <c r="H332" s="23"/>
      <c r="I332" s="23"/>
      <c r="J332" s="23"/>
      <c r="K332" s="23"/>
      <c r="M332" s="23"/>
      <c r="N332" s="23"/>
      <c r="Q332" s="23"/>
    </row>
    <row r="333" spans="7:17" ht="14.25" customHeight="1" x14ac:dyDescent="0.3">
      <c r="G333" s="23"/>
      <c r="H333" s="23"/>
      <c r="I333" s="23"/>
      <c r="J333" s="23"/>
      <c r="K333" s="23"/>
      <c r="M333" s="23"/>
      <c r="N333" s="23"/>
      <c r="Q333" s="23"/>
    </row>
    <row r="334" spans="7:17" ht="14.25" customHeight="1" x14ac:dyDescent="0.3">
      <c r="G334" s="23"/>
      <c r="H334" s="23"/>
      <c r="I334" s="23"/>
      <c r="J334" s="23"/>
      <c r="K334" s="23"/>
      <c r="M334" s="23"/>
      <c r="N334" s="23"/>
      <c r="Q334" s="23"/>
    </row>
    <row r="335" spans="7:17" ht="14.25" customHeight="1" x14ac:dyDescent="0.3">
      <c r="G335" s="23"/>
      <c r="H335" s="23"/>
      <c r="I335" s="23"/>
      <c r="J335" s="23"/>
      <c r="K335" s="23"/>
      <c r="M335" s="23"/>
      <c r="N335" s="23"/>
      <c r="Q335" s="23"/>
    </row>
    <row r="336" spans="7:17" ht="14.25" customHeight="1" x14ac:dyDescent="0.3">
      <c r="G336" s="23"/>
      <c r="H336" s="23"/>
      <c r="I336" s="23"/>
      <c r="J336" s="23"/>
      <c r="K336" s="23"/>
      <c r="M336" s="23"/>
      <c r="N336" s="23"/>
      <c r="Q336" s="23"/>
    </row>
    <row r="337" spans="7:17" ht="14.25" customHeight="1" x14ac:dyDescent="0.3">
      <c r="G337" s="23"/>
      <c r="H337" s="23"/>
      <c r="I337" s="23"/>
      <c r="J337" s="23"/>
      <c r="K337" s="23"/>
      <c r="M337" s="23"/>
      <c r="N337" s="23"/>
      <c r="Q337" s="23"/>
    </row>
    <row r="338" spans="7:17" ht="14.25" customHeight="1" x14ac:dyDescent="0.3">
      <c r="G338" s="23"/>
      <c r="H338" s="23"/>
      <c r="I338" s="23"/>
      <c r="J338" s="23"/>
      <c r="K338" s="23"/>
      <c r="M338" s="23"/>
      <c r="N338" s="23"/>
      <c r="Q338" s="23"/>
    </row>
    <row r="339" spans="7:17" ht="14.25" customHeight="1" x14ac:dyDescent="0.3">
      <c r="G339" s="23"/>
      <c r="H339" s="23"/>
      <c r="I339" s="23"/>
      <c r="J339" s="23"/>
      <c r="K339" s="23"/>
      <c r="M339" s="23"/>
      <c r="N339" s="23"/>
      <c r="Q339" s="23"/>
    </row>
    <row r="340" spans="7:17" ht="14.25" customHeight="1" x14ac:dyDescent="0.3">
      <c r="G340" s="23"/>
      <c r="H340" s="23"/>
      <c r="I340" s="23"/>
      <c r="J340" s="23"/>
      <c r="K340" s="23"/>
      <c r="M340" s="23"/>
      <c r="N340" s="23"/>
      <c r="Q340" s="23"/>
    </row>
    <row r="341" spans="7:17" ht="14.25" customHeight="1" x14ac:dyDescent="0.3">
      <c r="G341" s="23"/>
      <c r="H341" s="23"/>
      <c r="I341" s="23"/>
      <c r="J341" s="23"/>
      <c r="K341" s="23"/>
      <c r="M341" s="23"/>
      <c r="N341" s="23"/>
      <c r="Q341" s="23"/>
    </row>
    <row r="342" spans="7:17" ht="14.25" customHeight="1" x14ac:dyDescent="0.3">
      <c r="G342" s="23"/>
      <c r="H342" s="23"/>
      <c r="I342" s="23"/>
      <c r="J342" s="23"/>
      <c r="K342" s="23"/>
      <c r="M342" s="23"/>
      <c r="N342" s="23"/>
      <c r="Q342" s="23"/>
    </row>
    <row r="343" spans="7:17" ht="14.25" customHeight="1" x14ac:dyDescent="0.3">
      <c r="G343" s="23"/>
      <c r="H343" s="23"/>
      <c r="I343" s="23"/>
      <c r="J343" s="23"/>
      <c r="K343" s="23"/>
      <c r="M343" s="23"/>
      <c r="N343" s="23"/>
      <c r="Q343" s="23"/>
    </row>
    <row r="344" spans="7:17" ht="14.25" customHeight="1" x14ac:dyDescent="0.3">
      <c r="G344" s="23"/>
      <c r="H344" s="23"/>
      <c r="I344" s="23"/>
      <c r="J344" s="23"/>
      <c r="K344" s="23"/>
      <c r="M344" s="23"/>
      <c r="N344" s="23"/>
      <c r="Q344" s="23"/>
    </row>
    <row r="345" spans="7:17" ht="14.25" customHeight="1" x14ac:dyDescent="0.3">
      <c r="G345" s="23"/>
      <c r="H345" s="23"/>
      <c r="I345" s="23"/>
      <c r="J345" s="23"/>
      <c r="K345" s="23"/>
      <c r="M345" s="23"/>
      <c r="N345" s="23"/>
      <c r="Q345" s="23"/>
    </row>
    <row r="346" spans="7:17" ht="14.25" customHeight="1" x14ac:dyDescent="0.3">
      <c r="G346" s="23"/>
      <c r="H346" s="23"/>
      <c r="I346" s="23"/>
      <c r="J346" s="23"/>
      <c r="K346" s="23"/>
      <c r="M346" s="23"/>
      <c r="N346" s="23"/>
      <c r="Q346" s="23"/>
    </row>
    <row r="347" spans="7:17" ht="14.25" customHeight="1" x14ac:dyDescent="0.3">
      <c r="G347" s="23"/>
      <c r="H347" s="23"/>
      <c r="I347" s="23"/>
      <c r="J347" s="23"/>
      <c r="K347" s="23"/>
      <c r="M347" s="23"/>
      <c r="N347" s="23"/>
      <c r="Q347" s="23"/>
    </row>
    <row r="348" spans="7:17" ht="14.25" customHeight="1" x14ac:dyDescent="0.3">
      <c r="G348" s="23"/>
      <c r="H348" s="23"/>
      <c r="I348" s="23"/>
      <c r="J348" s="23"/>
      <c r="K348" s="23"/>
      <c r="M348" s="23"/>
      <c r="N348" s="23"/>
      <c r="Q348" s="23"/>
    </row>
    <row r="349" spans="7:17" ht="14.25" customHeight="1" x14ac:dyDescent="0.3">
      <c r="G349" s="23"/>
      <c r="H349" s="23"/>
      <c r="I349" s="23"/>
      <c r="J349" s="23"/>
      <c r="K349" s="23"/>
      <c r="M349" s="23"/>
      <c r="N349" s="23"/>
      <c r="Q349" s="23"/>
    </row>
    <row r="350" spans="7:17" ht="14.25" customHeight="1" x14ac:dyDescent="0.3">
      <c r="G350" s="23"/>
      <c r="H350" s="23"/>
      <c r="I350" s="23"/>
      <c r="J350" s="23"/>
      <c r="K350" s="23"/>
      <c r="M350" s="23"/>
      <c r="N350" s="23"/>
      <c r="Q350" s="23"/>
    </row>
    <row r="351" spans="7:17" ht="14.25" customHeight="1" x14ac:dyDescent="0.3">
      <c r="G351" s="23"/>
      <c r="H351" s="23"/>
      <c r="I351" s="23"/>
      <c r="J351" s="23"/>
      <c r="K351" s="23"/>
      <c r="M351" s="23"/>
      <c r="N351" s="23"/>
      <c r="Q351" s="23"/>
    </row>
    <row r="352" spans="7:17" ht="14.25" customHeight="1" x14ac:dyDescent="0.3">
      <c r="G352" s="23"/>
      <c r="H352" s="23"/>
      <c r="I352" s="23"/>
      <c r="J352" s="23"/>
      <c r="K352" s="23"/>
      <c r="M352" s="23"/>
      <c r="N352" s="23"/>
      <c r="Q352" s="23"/>
    </row>
    <row r="353" spans="7:17" ht="14.25" customHeight="1" x14ac:dyDescent="0.3">
      <c r="G353" s="23"/>
      <c r="H353" s="23"/>
      <c r="I353" s="23"/>
      <c r="J353" s="23"/>
      <c r="K353" s="23"/>
      <c r="M353" s="23"/>
      <c r="N353" s="23"/>
      <c r="Q353" s="23"/>
    </row>
    <row r="354" spans="7:17" ht="14.25" customHeight="1" x14ac:dyDescent="0.3">
      <c r="G354" s="23"/>
      <c r="H354" s="23"/>
      <c r="I354" s="23"/>
      <c r="J354" s="23"/>
      <c r="K354" s="23"/>
      <c r="M354" s="23"/>
      <c r="N354" s="23"/>
      <c r="Q354" s="23"/>
    </row>
    <row r="355" spans="7:17" ht="14.25" customHeight="1" x14ac:dyDescent="0.3">
      <c r="G355" s="23"/>
      <c r="H355" s="23"/>
      <c r="I355" s="23"/>
      <c r="J355" s="23"/>
      <c r="K355" s="23"/>
      <c r="M355" s="23"/>
      <c r="N355" s="23"/>
      <c r="Q355" s="23"/>
    </row>
    <row r="356" spans="7:17" ht="14.25" customHeight="1" x14ac:dyDescent="0.3">
      <c r="G356" s="23"/>
      <c r="H356" s="23"/>
      <c r="I356" s="23"/>
      <c r="J356" s="23"/>
      <c r="K356" s="23"/>
      <c r="M356" s="23"/>
      <c r="N356" s="23"/>
      <c r="Q356" s="23"/>
    </row>
    <row r="357" spans="7:17" ht="14.25" customHeight="1" x14ac:dyDescent="0.3">
      <c r="G357" s="23"/>
      <c r="H357" s="23"/>
      <c r="I357" s="23"/>
      <c r="J357" s="23"/>
      <c r="K357" s="23"/>
      <c r="M357" s="23"/>
      <c r="N357" s="23"/>
      <c r="Q357" s="23"/>
    </row>
    <row r="358" spans="7:17" ht="14.25" customHeight="1" x14ac:dyDescent="0.3">
      <c r="G358" s="23"/>
      <c r="H358" s="23"/>
      <c r="I358" s="23"/>
      <c r="J358" s="23"/>
      <c r="K358" s="23"/>
      <c r="M358" s="23"/>
      <c r="N358" s="23"/>
      <c r="Q358" s="23"/>
    </row>
    <row r="359" spans="7:17" ht="14.25" customHeight="1" x14ac:dyDescent="0.3">
      <c r="G359" s="23"/>
      <c r="H359" s="23"/>
      <c r="I359" s="23"/>
      <c r="J359" s="23"/>
      <c r="K359" s="23"/>
      <c r="M359" s="23"/>
      <c r="N359" s="23"/>
      <c r="Q359" s="23"/>
    </row>
    <row r="360" spans="7:17" ht="14.25" customHeight="1" x14ac:dyDescent="0.3">
      <c r="G360" s="23"/>
      <c r="H360" s="23"/>
      <c r="I360" s="23"/>
      <c r="J360" s="23"/>
      <c r="K360" s="23"/>
      <c r="M360" s="23"/>
      <c r="N360" s="23"/>
      <c r="Q360" s="23"/>
    </row>
    <row r="361" spans="7:17" ht="14.25" customHeight="1" x14ac:dyDescent="0.3">
      <c r="G361" s="23"/>
      <c r="H361" s="23"/>
      <c r="I361" s="23"/>
      <c r="J361" s="23"/>
      <c r="K361" s="23"/>
      <c r="M361" s="23"/>
      <c r="N361" s="23"/>
      <c r="Q361" s="23"/>
    </row>
    <row r="362" spans="7:17" ht="14.25" customHeight="1" x14ac:dyDescent="0.3">
      <c r="G362" s="23"/>
      <c r="H362" s="23"/>
      <c r="I362" s="23"/>
      <c r="J362" s="23"/>
      <c r="K362" s="23"/>
      <c r="M362" s="23"/>
      <c r="N362" s="23"/>
      <c r="Q362" s="23"/>
    </row>
    <row r="363" spans="7:17" ht="14.25" customHeight="1" x14ac:dyDescent="0.3">
      <c r="G363" s="23"/>
      <c r="H363" s="23"/>
      <c r="I363" s="23"/>
      <c r="J363" s="23"/>
      <c r="K363" s="23"/>
      <c r="M363" s="23"/>
      <c r="N363" s="23"/>
      <c r="Q363" s="23"/>
    </row>
    <row r="364" spans="7:17" ht="14.25" customHeight="1" x14ac:dyDescent="0.3">
      <c r="G364" s="23"/>
      <c r="H364" s="23"/>
      <c r="I364" s="23"/>
      <c r="J364" s="23"/>
      <c r="K364" s="23"/>
      <c r="M364" s="23"/>
      <c r="N364" s="23"/>
      <c r="Q364" s="23"/>
    </row>
    <row r="365" spans="7:17" ht="14.25" customHeight="1" x14ac:dyDescent="0.3">
      <c r="G365" s="23"/>
      <c r="H365" s="23"/>
      <c r="I365" s="23"/>
      <c r="J365" s="23"/>
      <c r="K365" s="23"/>
      <c r="M365" s="23"/>
      <c r="N365" s="23"/>
      <c r="Q365" s="23"/>
    </row>
    <row r="366" spans="7:17" ht="14.25" customHeight="1" x14ac:dyDescent="0.3">
      <c r="G366" s="23"/>
      <c r="H366" s="23"/>
      <c r="I366" s="23"/>
      <c r="J366" s="23"/>
      <c r="K366" s="23"/>
      <c r="M366" s="23"/>
      <c r="N366" s="23"/>
      <c r="Q366" s="23"/>
    </row>
    <row r="367" spans="7:17" ht="14.25" customHeight="1" x14ac:dyDescent="0.3">
      <c r="G367" s="23"/>
      <c r="H367" s="23"/>
      <c r="I367" s="23"/>
      <c r="J367" s="23"/>
      <c r="K367" s="23"/>
      <c r="M367" s="23"/>
      <c r="N367" s="23"/>
      <c r="Q367" s="23"/>
    </row>
    <row r="368" spans="7:17" ht="14.25" customHeight="1" x14ac:dyDescent="0.3">
      <c r="G368" s="23"/>
      <c r="H368" s="23"/>
      <c r="I368" s="23"/>
      <c r="J368" s="23"/>
      <c r="K368" s="23"/>
      <c r="M368" s="23"/>
      <c r="N368" s="23"/>
      <c r="Q368" s="23"/>
    </row>
    <row r="369" spans="7:17" ht="14.25" customHeight="1" x14ac:dyDescent="0.3">
      <c r="G369" s="23"/>
      <c r="H369" s="23"/>
      <c r="I369" s="23"/>
      <c r="J369" s="23"/>
      <c r="K369" s="23"/>
      <c r="M369" s="23"/>
      <c r="N369" s="23"/>
      <c r="Q369" s="23"/>
    </row>
    <row r="370" spans="7:17" ht="14.25" customHeight="1" x14ac:dyDescent="0.3">
      <c r="G370" s="23"/>
      <c r="H370" s="23"/>
      <c r="I370" s="23"/>
      <c r="J370" s="23"/>
      <c r="K370" s="23"/>
      <c r="M370" s="23"/>
      <c r="N370" s="23"/>
      <c r="Q370" s="23"/>
    </row>
    <row r="371" spans="7:17" ht="14.25" customHeight="1" x14ac:dyDescent="0.3">
      <c r="G371" s="23"/>
      <c r="H371" s="23"/>
      <c r="I371" s="23"/>
      <c r="J371" s="23"/>
      <c r="K371" s="23"/>
      <c r="M371" s="23"/>
      <c r="N371" s="23"/>
      <c r="Q371" s="23"/>
    </row>
    <row r="372" spans="7:17" ht="14.25" customHeight="1" x14ac:dyDescent="0.3">
      <c r="G372" s="23"/>
      <c r="H372" s="23"/>
      <c r="I372" s="23"/>
      <c r="J372" s="23"/>
      <c r="K372" s="23"/>
      <c r="M372" s="23"/>
      <c r="N372" s="23"/>
      <c r="Q372" s="23"/>
    </row>
    <row r="373" spans="7:17" ht="14.25" customHeight="1" x14ac:dyDescent="0.3">
      <c r="G373" s="23"/>
      <c r="H373" s="23"/>
      <c r="I373" s="23"/>
      <c r="J373" s="23"/>
      <c r="K373" s="23"/>
      <c r="M373" s="23"/>
      <c r="N373" s="23"/>
      <c r="Q373" s="23"/>
    </row>
    <row r="374" spans="7:17" ht="14.25" customHeight="1" x14ac:dyDescent="0.3">
      <c r="G374" s="23"/>
      <c r="H374" s="23"/>
      <c r="I374" s="23"/>
      <c r="J374" s="23"/>
      <c r="K374" s="23"/>
      <c r="M374" s="23"/>
      <c r="N374" s="23"/>
      <c r="Q374" s="23"/>
    </row>
    <row r="375" spans="7:17" ht="14.25" customHeight="1" x14ac:dyDescent="0.3">
      <c r="G375" s="23"/>
      <c r="H375" s="23"/>
      <c r="I375" s="23"/>
      <c r="J375" s="23"/>
      <c r="K375" s="23"/>
      <c r="M375" s="23"/>
      <c r="N375" s="23"/>
      <c r="Q375" s="23"/>
    </row>
    <row r="376" spans="7:17" ht="14.25" customHeight="1" x14ac:dyDescent="0.3">
      <c r="G376" s="23"/>
      <c r="H376" s="23"/>
      <c r="I376" s="23"/>
      <c r="J376" s="23"/>
      <c r="K376" s="23"/>
      <c r="M376" s="23"/>
      <c r="N376" s="23"/>
      <c r="Q376" s="23"/>
    </row>
    <row r="377" spans="7:17" ht="14.25" customHeight="1" x14ac:dyDescent="0.3">
      <c r="G377" s="23"/>
      <c r="H377" s="23"/>
      <c r="I377" s="23"/>
      <c r="J377" s="23"/>
      <c r="K377" s="23"/>
      <c r="M377" s="23"/>
      <c r="N377" s="23"/>
      <c r="Q377" s="23"/>
    </row>
    <row r="378" spans="7:17" ht="14.25" customHeight="1" x14ac:dyDescent="0.3">
      <c r="G378" s="23"/>
      <c r="H378" s="23"/>
      <c r="I378" s="23"/>
      <c r="J378" s="23"/>
      <c r="K378" s="23"/>
      <c r="M378" s="23"/>
      <c r="N378" s="23"/>
      <c r="Q378" s="23"/>
    </row>
    <row r="379" spans="7:17" ht="14.25" customHeight="1" x14ac:dyDescent="0.3">
      <c r="G379" s="23"/>
      <c r="H379" s="23"/>
      <c r="I379" s="23"/>
      <c r="J379" s="23"/>
      <c r="K379" s="23"/>
      <c r="M379" s="23"/>
      <c r="N379" s="23"/>
      <c r="Q379" s="23"/>
    </row>
    <row r="380" spans="7:17" ht="14.25" customHeight="1" x14ac:dyDescent="0.3">
      <c r="G380" s="23"/>
      <c r="H380" s="23"/>
      <c r="I380" s="23"/>
      <c r="J380" s="23"/>
      <c r="K380" s="23"/>
      <c r="M380" s="23"/>
      <c r="N380" s="23"/>
      <c r="Q380" s="23"/>
    </row>
    <row r="381" spans="7:17" ht="14.25" customHeight="1" x14ac:dyDescent="0.3">
      <c r="G381" s="23"/>
      <c r="H381" s="23"/>
      <c r="I381" s="23"/>
      <c r="J381" s="23"/>
      <c r="K381" s="23"/>
      <c r="M381" s="23"/>
      <c r="N381" s="23"/>
      <c r="Q381" s="23"/>
    </row>
    <row r="382" spans="7:17" ht="14.25" customHeight="1" x14ac:dyDescent="0.3">
      <c r="G382" s="23"/>
      <c r="H382" s="23"/>
      <c r="I382" s="23"/>
      <c r="J382" s="23"/>
      <c r="K382" s="23"/>
      <c r="M382" s="23"/>
      <c r="N382" s="23"/>
      <c r="Q382" s="23"/>
    </row>
    <row r="383" spans="7:17" ht="14.25" customHeight="1" x14ac:dyDescent="0.3">
      <c r="G383" s="23"/>
      <c r="H383" s="23"/>
      <c r="I383" s="23"/>
      <c r="J383" s="23"/>
      <c r="K383" s="23"/>
      <c r="M383" s="23"/>
      <c r="N383" s="23"/>
      <c r="Q383" s="23"/>
    </row>
    <row r="384" spans="7:17" ht="14.25" customHeight="1" x14ac:dyDescent="0.3">
      <c r="G384" s="23"/>
      <c r="H384" s="23"/>
      <c r="I384" s="23"/>
      <c r="J384" s="23"/>
      <c r="K384" s="23"/>
      <c r="M384" s="23"/>
      <c r="N384" s="23"/>
      <c r="Q384" s="23"/>
    </row>
    <row r="385" spans="7:17" ht="14.25" customHeight="1" x14ac:dyDescent="0.3">
      <c r="G385" s="23"/>
      <c r="H385" s="23"/>
      <c r="I385" s="23"/>
      <c r="J385" s="23"/>
      <c r="K385" s="23"/>
      <c r="M385" s="23"/>
      <c r="N385" s="23"/>
      <c r="Q385" s="23"/>
    </row>
    <row r="386" spans="7:17" ht="14.25" customHeight="1" x14ac:dyDescent="0.3">
      <c r="G386" s="23"/>
      <c r="H386" s="23"/>
      <c r="I386" s="23"/>
      <c r="J386" s="23"/>
      <c r="K386" s="23"/>
      <c r="M386" s="23"/>
      <c r="N386" s="23"/>
      <c r="Q386" s="23"/>
    </row>
    <row r="387" spans="7:17" ht="14.25" customHeight="1" x14ac:dyDescent="0.3">
      <c r="G387" s="23"/>
      <c r="H387" s="23"/>
      <c r="I387" s="23"/>
      <c r="J387" s="23"/>
      <c r="K387" s="23"/>
      <c r="M387" s="23"/>
      <c r="N387" s="23"/>
      <c r="Q387" s="23"/>
    </row>
    <row r="388" spans="7:17" ht="14.25" customHeight="1" x14ac:dyDescent="0.3">
      <c r="G388" s="23"/>
      <c r="H388" s="23"/>
      <c r="I388" s="23"/>
      <c r="J388" s="23"/>
      <c r="K388" s="23"/>
      <c r="M388" s="23"/>
      <c r="N388" s="23"/>
      <c r="Q388" s="23"/>
    </row>
    <row r="389" spans="7:17" ht="14.25" customHeight="1" x14ac:dyDescent="0.3">
      <c r="G389" s="23"/>
      <c r="H389" s="23"/>
      <c r="I389" s="23"/>
      <c r="J389" s="23"/>
      <c r="K389" s="23"/>
      <c r="M389" s="23"/>
      <c r="N389" s="23"/>
      <c r="Q389" s="23"/>
    </row>
    <row r="390" spans="7:17" ht="14.25" customHeight="1" x14ac:dyDescent="0.3">
      <c r="G390" s="23"/>
      <c r="H390" s="23"/>
      <c r="I390" s="23"/>
      <c r="J390" s="23"/>
      <c r="K390" s="23"/>
      <c r="M390" s="23"/>
      <c r="N390" s="23"/>
      <c r="Q390" s="23"/>
    </row>
    <row r="391" spans="7:17" ht="14.25" customHeight="1" x14ac:dyDescent="0.3">
      <c r="G391" s="23"/>
      <c r="H391" s="23"/>
      <c r="I391" s="23"/>
      <c r="J391" s="23"/>
      <c r="K391" s="23"/>
      <c r="M391" s="23"/>
      <c r="N391" s="23"/>
      <c r="Q391" s="23"/>
    </row>
    <row r="392" spans="7:17" ht="14.25" customHeight="1" x14ac:dyDescent="0.3">
      <c r="G392" s="23"/>
      <c r="H392" s="23"/>
      <c r="I392" s="23"/>
      <c r="J392" s="23"/>
      <c r="K392" s="23"/>
      <c r="M392" s="23"/>
      <c r="N392" s="23"/>
      <c r="Q392" s="23"/>
    </row>
    <row r="393" spans="7:17" ht="14.25" customHeight="1" x14ac:dyDescent="0.3">
      <c r="G393" s="23"/>
      <c r="H393" s="23"/>
      <c r="I393" s="23"/>
      <c r="J393" s="23"/>
      <c r="K393" s="23"/>
      <c r="M393" s="23"/>
      <c r="N393" s="23"/>
      <c r="Q393" s="23"/>
    </row>
    <row r="394" spans="7:17" ht="14.25" customHeight="1" x14ac:dyDescent="0.3">
      <c r="G394" s="23"/>
      <c r="H394" s="23"/>
      <c r="I394" s="23"/>
      <c r="J394" s="23"/>
      <c r="K394" s="23"/>
      <c r="M394" s="23"/>
      <c r="N394" s="23"/>
      <c r="Q394" s="23"/>
    </row>
    <row r="395" spans="7:17" ht="14.25" customHeight="1" x14ac:dyDescent="0.3">
      <c r="G395" s="23"/>
      <c r="H395" s="23"/>
      <c r="I395" s="23"/>
      <c r="J395" s="23"/>
      <c r="K395" s="23"/>
      <c r="M395" s="23"/>
      <c r="N395" s="23"/>
      <c r="Q395" s="23"/>
    </row>
    <row r="396" spans="7:17" ht="14.25" customHeight="1" x14ac:dyDescent="0.3">
      <c r="G396" s="23"/>
      <c r="H396" s="23"/>
      <c r="I396" s="23"/>
      <c r="J396" s="23"/>
      <c r="K396" s="23"/>
      <c r="M396" s="23"/>
      <c r="N396" s="23"/>
      <c r="Q396" s="23"/>
    </row>
    <row r="397" spans="7:17" ht="14.25" customHeight="1" x14ac:dyDescent="0.3">
      <c r="G397" s="23"/>
      <c r="H397" s="23"/>
      <c r="I397" s="23"/>
      <c r="J397" s="23"/>
      <c r="K397" s="23"/>
      <c r="M397" s="23"/>
      <c r="N397" s="23"/>
      <c r="Q397" s="23"/>
    </row>
    <row r="398" spans="7:17" ht="14.25" customHeight="1" x14ac:dyDescent="0.3">
      <c r="G398" s="23"/>
      <c r="H398" s="23"/>
      <c r="I398" s="23"/>
      <c r="J398" s="23"/>
      <c r="K398" s="23"/>
      <c r="M398" s="23"/>
      <c r="N398" s="23"/>
      <c r="Q398" s="23"/>
    </row>
    <row r="399" spans="7:17" ht="14.25" customHeight="1" x14ac:dyDescent="0.3">
      <c r="G399" s="23"/>
      <c r="H399" s="23"/>
      <c r="I399" s="23"/>
      <c r="J399" s="23"/>
      <c r="K399" s="23"/>
      <c r="M399" s="23"/>
      <c r="N399" s="23"/>
      <c r="Q399" s="23"/>
    </row>
    <row r="400" spans="7:17" ht="14.25" customHeight="1" x14ac:dyDescent="0.3">
      <c r="G400" s="23"/>
      <c r="H400" s="23"/>
      <c r="I400" s="23"/>
      <c r="J400" s="23"/>
      <c r="K400" s="23"/>
      <c r="M400" s="23"/>
      <c r="N400" s="23"/>
      <c r="Q400" s="23"/>
    </row>
    <row r="401" spans="7:17" ht="14.25" customHeight="1" x14ac:dyDescent="0.3">
      <c r="G401" s="23"/>
      <c r="H401" s="23"/>
      <c r="I401" s="23"/>
      <c r="J401" s="23"/>
      <c r="K401" s="23"/>
      <c r="M401" s="23"/>
      <c r="N401" s="23"/>
      <c r="Q401" s="23"/>
    </row>
    <row r="402" spans="7:17" ht="14.25" customHeight="1" x14ac:dyDescent="0.3">
      <c r="G402" s="23"/>
      <c r="H402" s="23"/>
      <c r="I402" s="23"/>
      <c r="J402" s="23"/>
      <c r="K402" s="23"/>
      <c r="M402" s="23"/>
      <c r="N402" s="23"/>
      <c r="Q402" s="23"/>
    </row>
    <row r="403" spans="7:17" ht="14.25" customHeight="1" x14ac:dyDescent="0.3">
      <c r="G403" s="23"/>
      <c r="H403" s="23"/>
      <c r="I403" s="23"/>
      <c r="J403" s="23"/>
      <c r="K403" s="23"/>
      <c r="M403" s="23"/>
      <c r="N403" s="23"/>
      <c r="Q403" s="23"/>
    </row>
    <row r="404" spans="7:17" ht="14.25" customHeight="1" x14ac:dyDescent="0.3">
      <c r="G404" s="23"/>
      <c r="H404" s="23"/>
      <c r="I404" s="23"/>
      <c r="J404" s="23"/>
      <c r="K404" s="23"/>
      <c r="M404" s="23"/>
      <c r="N404" s="23"/>
      <c r="Q404" s="23"/>
    </row>
    <row r="405" spans="7:17" ht="14.25" customHeight="1" x14ac:dyDescent="0.3">
      <c r="G405" s="23"/>
      <c r="H405" s="23"/>
      <c r="I405" s="23"/>
      <c r="J405" s="23"/>
      <c r="K405" s="23"/>
      <c r="M405" s="23"/>
      <c r="N405" s="23"/>
      <c r="Q405" s="23"/>
    </row>
    <row r="406" spans="7:17" ht="14.25" customHeight="1" x14ac:dyDescent="0.3">
      <c r="G406" s="23"/>
      <c r="H406" s="23"/>
      <c r="I406" s="23"/>
      <c r="J406" s="23"/>
      <c r="K406" s="23"/>
      <c r="M406" s="23"/>
      <c r="N406" s="23"/>
      <c r="Q406" s="23"/>
    </row>
    <row r="407" spans="7:17" ht="14.25" customHeight="1" x14ac:dyDescent="0.3">
      <c r="G407" s="23"/>
      <c r="H407" s="23"/>
      <c r="I407" s="23"/>
      <c r="J407" s="23"/>
      <c r="K407" s="23"/>
      <c r="M407" s="23"/>
      <c r="N407" s="23"/>
      <c r="Q407" s="23"/>
    </row>
    <row r="408" spans="7:17" ht="14.25" customHeight="1" x14ac:dyDescent="0.3">
      <c r="G408" s="23"/>
      <c r="H408" s="23"/>
      <c r="I408" s="23"/>
      <c r="J408" s="23"/>
      <c r="K408" s="23"/>
      <c r="M408" s="23"/>
      <c r="N408" s="23"/>
      <c r="Q408" s="23"/>
    </row>
    <row r="409" spans="7:17" ht="14.25" customHeight="1" x14ac:dyDescent="0.3">
      <c r="G409" s="23"/>
      <c r="H409" s="23"/>
      <c r="I409" s="23"/>
      <c r="J409" s="23"/>
      <c r="K409" s="23"/>
      <c r="M409" s="23"/>
      <c r="N409" s="23"/>
      <c r="Q409" s="23"/>
    </row>
    <row r="410" spans="7:17" ht="14.25" customHeight="1" x14ac:dyDescent="0.3">
      <c r="G410" s="23"/>
      <c r="H410" s="23"/>
      <c r="I410" s="23"/>
      <c r="J410" s="23"/>
      <c r="K410" s="23"/>
      <c r="M410" s="23"/>
      <c r="N410" s="23"/>
      <c r="Q410" s="23"/>
    </row>
    <row r="411" spans="7:17" ht="14.25" customHeight="1" x14ac:dyDescent="0.3">
      <c r="G411" s="23"/>
      <c r="H411" s="23"/>
      <c r="I411" s="23"/>
      <c r="J411" s="23"/>
      <c r="K411" s="23"/>
      <c r="M411" s="23"/>
      <c r="N411" s="23"/>
      <c r="Q411" s="23"/>
    </row>
    <row r="412" spans="7:17" ht="14.25" customHeight="1" x14ac:dyDescent="0.3">
      <c r="G412" s="23"/>
      <c r="H412" s="23"/>
      <c r="I412" s="23"/>
      <c r="J412" s="23"/>
      <c r="K412" s="23"/>
      <c r="M412" s="23"/>
      <c r="N412" s="23"/>
      <c r="Q412" s="23"/>
    </row>
    <row r="413" spans="7:17" ht="14.25" customHeight="1" x14ac:dyDescent="0.3">
      <c r="G413" s="23"/>
      <c r="H413" s="23"/>
      <c r="I413" s="23"/>
      <c r="J413" s="23"/>
      <c r="K413" s="23"/>
      <c r="M413" s="23"/>
      <c r="N413" s="23"/>
      <c r="Q413" s="23"/>
    </row>
    <row r="414" spans="7:17" ht="14.25" customHeight="1" x14ac:dyDescent="0.3">
      <c r="G414" s="23"/>
      <c r="H414" s="23"/>
      <c r="I414" s="23"/>
      <c r="J414" s="23"/>
      <c r="K414" s="23"/>
      <c r="M414" s="23"/>
      <c r="N414" s="23"/>
      <c r="Q414" s="23"/>
    </row>
    <row r="415" spans="7:17" ht="14.25" customHeight="1" x14ac:dyDescent="0.3">
      <c r="G415" s="23"/>
      <c r="H415" s="23"/>
      <c r="I415" s="23"/>
      <c r="J415" s="23"/>
      <c r="K415" s="23"/>
      <c r="M415" s="23"/>
      <c r="N415" s="23"/>
      <c r="Q415" s="23"/>
    </row>
    <row r="416" spans="7:17" ht="14.25" customHeight="1" x14ac:dyDescent="0.3">
      <c r="G416" s="23"/>
      <c r="H416" s="23"/>
      <c r="I416" s="23"/>
      <c r="J416" s="23"/>
      <c r="K416" s="23"/>
      <c r="M416" s="23"/>
      <c r="N416" s="23"/>
      <c r="Q416" s="23"/>
    </row>
    <row r="417" spans="7:17" ht="14.25" customHeight="1" x14ac:dyDescent="0.3">
      <c r="G417" s="23"/>
      <c r="H417" s="23"/>
      <c r="I417" s="23"/>
      <c r="J417" s="23"/>
      <c r="K417" s="23"/>
      <c r="M417" s="23"/>
      <c r="N417" s="23"/>
      <c r="Q417" s="23"/>
    </row>
    <row r="418" spans="7:17" ht="14.25" customHeight="1" x14ac:dyDescent="0.3">
      <c r="G418" s="23"/>
      <c r="H418" s="23"/>
      <c r="I418" s="23"/>
      <c r="J418" s="23"/>
      <c r="K418" s="23"/>
      <c r="M418" s="23"/>
      <c r="N418" s="23"/>
      <c r="Q418" s="23"/>
    </row>
    <row r="419" spans="7:17" ht="14.25" customHeight="1" x14ac:dyDescent="0.3">
      <c r="G419" s="23"/>
      <c r="H419" s="23"/>
      <c r="I419" s="23"/>
      <c r="J419" s="23"/>
      <c r="K419" s="23"/>
      <c r="M419" s="23"/>
      <c r="N419" s="23"/>
      <c r="Q419" s="23"/>
    </row>
    <row r="420" spans="7:17" ht="14.25" customHeight="1" x14ac:dyDescent="0.3">
      <c r="G420" s="23"/>
      <c r="H420" s="23"/>
      <c r="I420" s="23"/>
      <c r="J420" s="23"/>
      <c r="K420" s="23"/>
      <c r="M420" s="23"/>
      <c r="N420" s="23"/>
      <c r="Q420" s="23"/>
    </row>
    <row r="421" spans="7:17" ht="14.25" customHeight="1" x14ac:dyDescent="0.3">
      <c r="G421" s="23"/>
      <c r="H421" s="23"/>
      <c r="I421" s="23"/>
      <c r="J421" s="23"/>
      <c r="K421" s="23"/>
      <c r="M421" s="23"/>
      <c r="N421" s="23"/>
      <c r="Q421" s="23"/>
    </row>
    <row r="422" spans="7:17" ht="14.25" customHeight="1" x14ac:dyDescent="0.3">
      <c r="G422" s="23"/>
      <c r="H422" s="23"/>
      <c r="I422" s="23"/>
      <c r="J422" s="23"/>
      <c r="K422" s="23"/>
      <c r="M422" s="23"/>
      <c r="N422" s="23"/>
      <c r="Q422" s="23"/>
    </row>
    <row r="423" spans="7:17" ht="14.25" customHeight="1" x14ac:dyDescent="0.3">
      <c r="G423" s="23"/>
      <c r="H423" s="23"/>
      <c r="I423" s="23"/>
      <c r="J423" s="23"/>
      <c r="K423" s="23"/>
      <c r="M423" s="23"/>
      <c r="N423" s="23"/>
      <c r="Q423" s="23"/>
    </row>
    <row r="424" spans="7:17" ht="14.25" customHeight="1" x14ac:dyDescent="0.3">
      <c r="G424" s="23"/>
      <c r="H424" s="23"/>
      <c r="I424" s="23"/>
      <c r="J424" s="23"/>
      <c r="K424" s="23"/>
      <c r="M424" s="23"/>
      <c r="N424" s="23"/>
      <c r="Q424" s="23"/>
    </row>
    <row r="425" spans="7:17" ht="14.25" customHeight="1" x14ac:dyDescent="0.3">
      <c r="G425" s="23"/>
      <c r="H425" s="23"/>
      <c r="I425" s="23"/>
      <c r="J425" s="23"/>
      <c r="K425" s="23"/>
      <c r="M425" s="23"/>
      <c r="N425" s="23"/>
      <c r="Q425" s="23"/>
    </row>
    <row r="426" spans="7:17" ht="14.25" customHeight="1" x14ac:dyDescent="0.3">
      <c r="G426" s="23"/>
      <c r="H426" s="23"/>
      <c r="I426" s="23"/>
      <c r="J426" s="23"/>
      <c r="K426" s="23"/>
      <c r="M426" s="23"/>
      <c r="N426" s="23"/>
      <c r="Q426" s="23"/>
    </row>
    <row r="427" spans="7:17" ht="14.25" customHeight="1" x14ac:dyDescent="0.3">
      <c r="G427" s="23"/>
      <c r="H427" s="23"/>
      <c r="I427" s="23"/>
      <c r="J427" s="23"/>
      <c r="K427" s="23"/>
      <c r="M427" s="23"/>
      <c r="N427" s="23"/>
      <c r="Q427" s="23"/>
    </row>
    <row r="428" spans="7:17" ht="14.25" customHeight="1" x14ac:dyDescent="0.3">
      <c r="G428" s="23"/>
      <c r="H428" s="23"/>
      <c r="I428" s="23"/>
      <c r="J428" s="23"/>
      <c r="K428" s="23"/>
      <c r="M428" s="23"/>
      <c r="N428" s="23"/>
      <c r="Q428" s="23"/>
    </row>
    <row r="429" spans="7:17" ht="14.25" customHeight="1" x14ac:dyDescent="0.3">
      <c r="G429" s="23"/>
      <c r="H429" s="23"/>
      <c r="I429" s="23"/>
      <c r="J429" s="23"/>
      <c r="K429" s="23"/>
      <c r="M429" s="23"/>
      <c r="N429" s="23"/>
      <c r="Q429" s="23"/>
    </row>
    <row r="430" spans="7:17" ht="14.25" customHeight="1" x14ac:dyDescent="0.3">
      <c r="G430" s="23"/>
      <c r="H430" s="23"/>
      <c r="I430" s="23"/>
      <c r="J430" s="23"/>
      <c r="K430" s="23"/>
      <c r="M430" s="23"/>
      <c r="N430" s="23"/>
      <c r="Q430" s="23"/>
    </row>
    <row r="431" spans="7:17" ht="14.25" customHeight="1" x14ac:dyDescent="0.3">
      <c r="G431" s="23"/>
      <c r="H431" s="23"/>
      <c r="I431" s="23"/>
      <c r="J431" s="23"/>
      <c r="K431" s="23"/>
      <c r="M431" s="23"/>
      <c r="N431" s="23"/>
      <c r="Q431" s="23"/>
    </row>
    <row r="432" spans="7:17" ht="14.25" customHeight="1" x14ac:dyDescent="0.3">
      <c r="G432" s="23"/>
      <c r="H432" s="23"/>
      <c r="I432" s="23"/>
      <c r="J432" s="23"/>
      <c r="K432" s="23"/>
      <c r="M432" s="23"/>
      <c r="N432" s="23"/>
      <c r="Q432" s="23"/>
    </row>
    <row r="433" spans="7:17" ht="14.25" customHeight="1" x14ac:dyDescent="0.3">
      <c r="G433" s="23"/>
      <c r="H433" s="23"/>
      <c r="I433" s="23"/>
      <c r="J433" s="23"/>
      <c r="K433" s="23"/>
      <c r="M433" s="23"/>
      <c r="N433" s="23"/>
      <c r="Q433" s="23"/>
    </row>
    <row r="434" spans="7:17" ht="14.25" customHeight="1" x14ac:dyDescent="0.3">
      <c r="G434" s="23"/>
      <c r="H434" s="23"/>
      <c r="I434" s="23"/>
      <c r="J434" s="23"/>
      <c r="K434" s="23"/>
      <c r="M434" s="23"/>
      <c r="N434" s="23"/>
      <c r="Q434" s="23"/>
    </row>
    <row r="435" spans="7:17" ht="14.25" customHeight="1" x14ac:dyDescent="0.3">
      <c r="G435" s="23"/>
      <c r="H435" s="23"/>
      <c r="I435" s="23"/>
      <c r="J435" s="23"/>
      <c r="K435" s="23"/>
      <c r="M435" s="23"/>
      <c r="N435" s="23"/>
      <c r="Q435" s="23"/>
    </row>
    <row r="436" spans="7:17" ht="14.25" customHeight="1" x14ac:dyDescent="0.3">
      <c r="G436" s="23"/>
      <c r="H436" s="23"/>
      <c r="I436" s="23"/>
      <c r="J436" s="23"/>
      <c r="K436" s="23"/>
      <c r="M436" s="23"/>
      <c r="N436" s="23"/>
      <c r="Q436" s="23"/>
    </row>
    <row r="437" spans="7:17" ht="14.25" customHeight="1" x14ac:dyDescent="0.3">
      <c r="G437" s="23"/>
      <c r="H437" s="23"/>
      <c r="I437" s="23"/>
      <c r="J437" s="23"/>
      <c r="K437" s="23"/>
      <c r="M437" s="23"/>
      <c r="N437" s="23"/>
      <c r="Q437" s="23"/>
    </row>
    <row r="438" spans="7:17" ht="14.25" customHeight="1" x14ac:dyDescent="0.3">
      <c r="G438" s="23"/>
      <c r="H438" s="23"/>
      <c r="I438" s="23"/>
      <c r="J438" s="23"/>
      <c r="K438" s="23"/>
      <c r="M438" s="23"/>
      <c r="N438" s="23"/>
      <c r="Q438" s="23"/>
    </row>
    <row r="439" spans="7:17" ht="14.25" customHeight="1" x14ac:dyDescent="0.3">
      <c r="G439" s="23"/>
      <c r="H439" s="23"/>
      <c r="I439" s="23"/>
      <c r="J439" s="23"/>
      <c r="K439" s="23"/>
      <c r="M439" s="23"/>
      <c r="N439" s="23"/>
      <c r="Q439" s="23"/>
    </row>
    <row r="440" spans="7:17" ht="14.25" customHeight="1" x14ac:dyDescent="0.3">
      <c r="G440" s="23"/>
      <c r="H440" s="23"/>
      <c r="I440" s="23"/>
      <c r="J440" s="23"/>
      <c r="K440" s="23"/>
      <c r="M440" s="23"/>
      <c r="N440" s="23"/>
      <c r="Q440" s="23"/>
    </row>
    <row r="441" spans="7:17" ht="14.25" customHeight="1" x14ac:dyDescent="0.3">
      <c r="G441" s="23"/>
      <c r="H441" s="23"/>
      <c r="I441" s="23"/>
      <c r="J441" s="23"/>
      <c r="K441" s="23"/>
      <c r="M441" s="23"/>
      <c r="N441" s="23"/>
      <c r="Q441" s="23"/>
    </row>
    <row r="442" spans="7:17" ht="14.25" customHeight="1" x14ac:dyDescent="0.3">
      <c r="G442" s="23"/>
      <c r="H442" s="23"/>
      <c r="I442" s="23"/>
      <c r="J442" s="23"/>
      <c r="K442" s="23"/>
      <c r="M442" s="23"/>
      <c r="N442" s="23"/>
      <c r="Q442" s="23"/>
    </row>
    <row r="443" spans="7:17" ht="14.25" customHeight="1" x14ac:dyDescent="0.3">
      <c r="G443" s="23"/>
      <c r="H443" s="23"/>
      <c r="I443" s="23"/>
      <c r="J443" s="23"/>
      <c r="K443" s="23"/>
      <c r="M443" s="23"/>
      <c r="N443" s="23"/>
      <c r="Q443" s="23"/>
    </row>
    <row r="444" spans="7:17" ht="14.25" customHeight="1" x14ac:dyDescent="0.3">
      <c r="G444" s="23"/>
      <c r="H444" s="23"/>
      <c r="I444" s="23"/>
      <c r="J444" s="23"/>
      <c r="K444" s="23"/>
      <c r="M444" s="23"/>
      <c r="N444" s="23"/>
      <c r="Q444" s="23"/>
    </row>
    <row r="445" spans="7:17" ht="14.25" customHeight="1" x14ac:dyDescent="0.3">
      <c r="G445" s="23"/>
      <c r="H445" s="23"/>
      <c r="I445" s="23"/>
      <c r="J445" s="23"/>
      <c r="K445" s="23"/>
      <c r="M445" s="23"/>
      <c r="N445" s="23"/>
      <c r="Q445" s="23"/>
    </row>
    <row r="446" spans="7:17" ht="14.25" customHeight="1" x14ac:dyDescent="0.3">
      <c r="G446" s="23"/>
      <c r="H446" s="23"/>
      <c r="I446" s="23"/>
      <c r="J446" s="23"/>
      <c r="K446" s="23"/>
      <c r="M446" s="23"/>
      <c r="N446" s="23"/>
      <c r="Q446" s="23"/>
    </row>
    <row r="447" spans="7:17" ht="14.25" customHeight="1" x14ac:dyDescent="0.3">
      <c r="G447" s="23"/>
      <c r="H447" s="23"/>
      <c r="I447" s="23"/>
      <c r="J447" s="23"/>
      <c r="K447" s="23"/>
      <c r="M447" s="23"/>
      <c r="N447" s="23"/>
      <c r="Q447" s="23"/>
    </row>
    <row r="448" spans="7:17" ht="14.25" customHeight="1" x14ac:dyDescent="0.3">
      <c r="G448" s="23"/>
      <c r="H448" s="23"/>
      <c r="I448" s="23"/>
      <c r="J448" s="23"/>
      <c r="K448" s="23"/>
      <c r="M448" s="23"/>
      <c r="N448" s="23"/>
      <c r="Q448" s="23"/>
    </row>
    <row r="449" spans="7:17" ht="14.25" customHeight="1" x14ac:dyDescent="0.3">
      <c r="G449" s="23"/>
      <c r="H449" s="23"/>
      <c r="I449" s="23"/>
      <c r="J449" s="23"/>
      <c r="K449" s="23"/>
      <c r="M449" s="23"/>
      <c r="N449" s="23"/>
      <c r="Q449" s="23"/>
    </row>
    <row r="450" spans="7:17" ht="14.25" customHeight="1" x14ac:dyDescent="0.3">
      <c r="G450" s="23"/>
      <c r="H450" s="23"/>
      <c r="I450" s="23"/>
      <c r="J450" s="23"/>
      <c r="K450" s="23"/>
      <c r="M450" s="23"/>
      <c r="N450" s="23"/>
      <c r="Q450" s="23"/>
    </row>
    <row r="451" spans="7:17" ht="14.25" customHeight="1" x14ac:dyDescent="0.3">
      <c r="G451" s="23"/>
      <c r="H451" s="23"/>
      <c r="I451" s="23"/>
      <c r="J451" s="23"/>
      <c r="K451" s="23"/>
      <c r="M451" s="23"/>
      <c r="N451" s="23"/>
      <c r="Q451" s="23"/>
    </row>
    <row r="452" spans="7:17" ht="14.25" customHeight="1" x14ac:dyDescent="0.3">
      <c r="G452" s="23"/>
      <c r="H452" s="23"/>
      <c r="I452" s="23"/>
      <c r="J452" s="23"/>
      <c r="K452" s="23"/>
      <c r="M452" s="23"/>
      <c r="N452" s="23"/>
      <c r="Q452" s="23"/>
    </row>
    <row r="453" spans="7:17" ht="14.25" customHeight="1" x14ac:dyDescent="0.3">
      <c r="G453" s="23"/>
      <c r="H453" s="23"/>
      <c r="I453" s="23"/>
      <c r="J453" s="23"/>
      <c r="K453" s="23"/>
      <c r="M453" s="23"/>
      <c r="N453" s="23"/>
      <c r="Q453" s="23"/>
    </row>
    <row r="454" spans="7:17" ht="14.25" customHeight="1" x14ac:dyDescent="0.3">
      <c r="G454" s="23"/>
      <c r="H454" s="23"/>
      <c r="I454" s="23"/>
      <c r="J454" s="23"/>
      <c r="K454" s="23"/>
      <c r="M454" s="23"/>
      <c r="N454" s="23"/>
      <c r="Q454" s="23"/>
    </row>
    <row r="455" spans="7:17" ht="14.25" customHeight="1" x14ac:dyDescent="0.3">
      <c r="G455" s="23"/>
      <c r="H455" s="23"/>
      <c r="I455" s="23"/>
      <c r="J455" s="23"/>
      <c r="K455" s="23"/>
      <c r="M455" s="23"/>
      <c r="N455" s="23"/>
      <c r="Q455" s="23"/>
    </row>
    <row r="456" spans="7:17" ht="14.25" customHeight="1" x14ac:dyDescent="0.3">
      <c r="G456" s="23"/>
      <c r="H456" s="23"/>
      <c r="I456" s="23"/>
      <c r="J456" s="23"/>
      <c r="K456" s="23"/>
      <c r="M456" s="23"/>
      <c r="N456" s="23"/>
      <c r="Q456" s="23"/>
    </row>
    <row r="457" spans="7:17" ht="14.25" customHeight="1" x14ac:dyDescent="0.3">
      <c r="G457" s="23"/>
      <c r="H457" s="23"/>
      <c r="I457" s="23"/>
      <c r="J457" s="23"/>
      <c r="K457" s="23"/>
      <c r="M457" s="23"/>
      <c r="N457" s="23"/>
      <c r="Q457" s="23"/>
    </row>
    <row r="458" spans="7:17" ht="14.25" customHeight="1" x14ac:dyDescent="0.3">
      <c r="G458" s="23"/>
      <c r="H458" s="23"/>
      <c r="I458" s="23"/>
      <c r="J458" s="23"/>
      <c r="K458" s="23"/>
      <c r="M458" s="23"/>
      <c r="N458" s="23"/>
      <c r="Q458" s="23"/>
    </row>
    <row r="459" spans="7:17" ht="14.25" customHeight="1" x14ac:dyDescent="0.3">
      <c r="G459" s="23"/>
      <c r="H459" s="23"/>
      <c r="I459" s="23"/>
      <c r="J459" s="23"/>
      <c r="K459" s="23"/>
      <c r="M459" s="23"/>
      <c r="N459" s="23"/>
      <c r="Q459" s="23"/>
    </row>
    <row r="460" spans="7:17" ht="14.25" customHeight="1" x14ac:dyDescent="0.3">
      <c r="G460" s="23"/>
      <c r="H460" s="23"/>
      <c r="I460" s="23"/>
      <c r="J460" s="23"/>
      <c r="K460" s="23"/>
      <c r="M460" s="23"/>
      <c r="N460" s="23"/>
      <c r="Q460" s="23"/>
    </row>
    <row r="461" spans="7:17" ht="14.25" customHeight="1" x14ac:dyDescent="0.3">
      <c r="G461" s="23"/>
      <c r="H461" s="23"/>
      <c r="I461" s="23"/>
      <c r="J461" s="23"/>
      <c r="K461" s="23"/>
      <c r="M461" s="23"/>
      <c r="N461" s="23"/>
      <c r="Q461" s="23"/>
    </row>
    <row r="462" spans="7:17" ht="14.25" customHeight="1" x14ac:dyDescent="0.3">
      <c r="G462" s="23"/>
      <c r="H462" s="23"/>
      <c r="I462" s="23"/>
      <c r="J462" s="23"/>
      <c r="K462" s="23"/>
      <c r="M462" s="23"/>
      <c r="N462" s="23"/>
      <c r="Q462" s="23"/>
    </row>
    <row r="463" spans="7:17" ht="14.25" customHeight="1" x14ac:dyDescent="0.3">
      <c r="G463" s="23"/>
      <c r="H463" s="23"/>
      <c r="I463" s="23"/>
      <c r="J463" s="23"/>
      <c r="K463" s="23"/>
      <c r="M463" s="23"/>
      <c r="N463" s="23"/>
      <c r="Q463" s="23"/>
    </row>
    <row r="464" spans="7:17" ht="14.25" customHeight="1" x14ac:dyDescent="0.3">
      <c r="G464" s="23"/>
      <c r="H464" s="23"/>
      <c r="I464" s="23"/>
      <c r="J464" s="23"/>
      <c r="K464" s="23"/>
      <c r="M464" s="23"/>
      <c r="N464" s="23"/>
      <c r="Q464" s="23"/>
    </row>
    <row r="465" spans="7:17" ht="14.25" customHeight="1" x14ac:dyDescent="0.3">
      <c r="G465" s="23"/>
      <c r="H465" s="23"/>
      <c r="I465" s="23"/>
      <c r="J465" s="23"/>
      <c r="K465" s="23"/>
      <c r="M465" s="23"/>
      <c r="N465" s="23"/>
      <c r="Q465" s="23"/>
    </row>
    <row r="466" spans="7:17" ht="14.25" customHeight="1" x14ac:dyDescent="0.3">
      <c r="G466" s="23"/>
      <c r="H466" s="23"/>
      <c r="I466" s="23"/>
      <c r="J466" s="23"/>
      <c r="K466" s="23"/>
      <c r="M466" s="23"/>
      <c r="N466" s="23"/>
      <c r="Q466" s="23"/>
    </row>
    <row r="467" spans="7:17" ht="14.25" customHeight="1" x14ac:dyDescent="0.3">
      <c r="G467" s="23"/>
      <c r="H467" s="23"/>
      <c r="I467" s="23"/>
      <c r="J467" s="23"/>
      <c r="K467" s="23"/>
      <c r="M467" s="23"/>
      <c r="N467" s="23"/>
      <c r="Q467" s="23"/>
    </row>
    <row r="468" spans="7:17" ht="14.25" customHeight="1" x14ac:dyDescent="0.3">
      <c r="G468" s="23"/>
      <c r="H468" s="23"/>
      <c r="I468" s="23"/>
      <c r="J468" s="23"/>
      <c r="K468" s="23"/>
      <c r="M468" s="23"/>
      <c r="N468" s="23"/>
      <c r="Q468" s="23"/>
    </row>
    <row r="469" spans="7:17" ht="14.25" customHeight="1" x14ac:dyDescent="0.3">
      <c r="G469" s="23"/>
      <c r="H469" s="23"/>
      <c r="I469" s="23"/>
      <c r="J469" s="23"/>
      <c r="K469" s="23"/>
      <c r="M469" s="23"/>
      <c r="N469" s="23"/>
      <c r="Q469" s="23"/>
    </row>
    <row r="470" spans="7:17" ht="14.25" customHeight="1" x14ac:dyDescent="0.3">
      <c r="G470" s="23"/>
      <c r="H470" s="23"/>
      <c r="I470" s="23"/>
      <c r="J470" s="23"/>
      <c r="K470" s="23"/>
      <c r="M470" s="23"/>
      <c r="N470" s="23"/>
      <c r="Q470" s="23"/>
    </row>
    <row r="471" spans="7:17" ht="14.25" customHeight="1" x14ac:dyDescent="0.3">
      <c r="G471" s="23"/>
      <c r="H471" s="23"/>
      <c r="I471" s="23"/>
      <c r="J471" s="23"/>
      <c r="K471" s="23"/>
      <c r="M471" s="23"/>
      <c r="N471" s="23"/>
      <c r="Q471" s="23"/>
    </row>
    <row r="472" spans="7:17" ht="14.25" customHeight="1" x14ac:dyDescent="0.3">
      <c r="G472" s="23"/>
      <c r="H472" s="23"/>
      <c r="I472" s="23"/>
      <c r="J472" s="23"/>
      <c r="K472" s="23"/>
      <c r="M472" s="23"/>
      <c r="N472" s="23"/>
      <c r="Q472" s="23"/>
    </row>
    <row r="473" spans="7:17" ht="14.25" customHeight="1" x14ac:dyDescent="0.3">
      <c r="G473" s="23"/>
      <c r="H473" s="23"/>
      <c r="I473" s="23"/>
      <c r="J473" s="23"/>
      <c r="K473" s="23"/>
      <c r="M473" s="23"/>
      <c r="N473" s="23"/>
      <c r="Q473" s="23"/>
    </row>
    <row r="474" spans="7:17" ht="14.25" customHeight="1" x14ac:dyDescent="0.3">
      <c r="G474" s="23"/>
      <c r="H474" s="23"/>
      <c r="I474" s="23"/>
      <c r="J474" s="23"/>
      <c r="K474" s="23"/>
      <c r="M474" s="23"/>
      <c r="N474" s="23"/>
      <c r="Q474" s="23"/>
    </row>
    <row r="475" spans="7:17" ht="14.25" customHeight="1" x14ac:dyDescent="0.3">
      <c r="G475" s="23"/>
      <c r="H475" s="23"/>
      <c r="I475" s="23"/>
      <c r="J475" s="23"/>
      <c r="K475" s="23"/>
      <c r="M475" s="23"/>
      <c r="N475" s="23"/>
      <c r="Q475" s="23"/>
    </row>
    <row r="476" spans="7:17" ht="14.25" customHeight="1" x14ac:dyDescent="0.3">
      <c r="G476" s="23"/>
      <c r="H476" s="23"/>
      <c r="I476" s="23"/>
      <c r="J476" s="23"/>
      <c r="K476" s="23"/>
      <c r="M476" s="23"/>
      <c r="N476" s="23"/>
      <c r="Q476" s="23"/>
    </row>
    <row r="477" spans="7:17" ht="14.25" customHeight="1" x14ac:dyDescent="0.3">
      <c r="G477" s="23"/>
      <c r="H477" s="23"/>
      <c r="I477" s="23"/>
      <c r="J477" s="23"/>
      <c r="K477" s="23"/>
      <c r="M477" s="23"/>
      <c r="N477" s="23"/>
      <c r="Q477" s="23"/>
    </row>
    <row r="478" spans="7:17" ht="14.25" customHeight="1" x14ac:dyDescent="0.3">
      <c r="G478" s="23"/>
      <c r="H478" s="23"/>
      <c r="I478" s="23"/>
      <c r="J478" s="23"/>
      <c r="K478" s="23"/>
      <c r="M478" s="23"/>
      <c r="N478" s="23"/>
      <c r="Q478" s="23"/>
    </row>
    <row r="479" spans="7:17" ht="14.25" customHeight="1" x14ac:dyDescent="0.3">
      <c r="G479" s="23"/>
      <c r="H479" s="23"/>
      <c r="I479" s="23"/>
      <c r="J479" s="23"/>
      <c r="K479" s="23"/>
      <c r="M479" s="23"/>
      <c r="N479" s="23"/>
      <c r="Q479" s="23"/>
    </row>
    <row r="480" spans="7:17" ht="14.25" customHeight="1" x14ac:dyDescent="0.3">
      <c r="G480" s="23"/>
      <c r="H480" s="23"/>
      <c r="I480" s="23"/>
      <c r="J480" s="23"/>
      <c r="K480" s="23"/>
      <c r="M480" s="23"/>
      <c r="N480" s="23"/>
      <c r="Q480" s="23"/>
    </row>
    <row r="481" spans="7:17" ht="14.25" customHeight="1" x14ac:dyDescent="0.3">
      <c r="G481" s="23"/>
      <c r="H481" s="23"/>
      <c r="I481" s="23"/>
      <c r="J481" s="23"/>
      <c r="K481" s="23"/>
      <c r="M481" s="23"/>
      <c r="N481" s="23"/>
      <c r="Q481" s="23"/>
    </row>
    <row r="482" spans="7:17" ht="14.25" customHeight="1" x14ac:dyDescent="0.3">
      <c r="G482" s="23"/>
      <c r="H482" s="23"/>
      <c r="I482" s="23"/>
      <c r="J482" s="23"/>
      <c r="K482" s="23"/>
      <c r="M482" s="23"/>
      <c r="N482" s="23"/>
      <c r="Q482" s="23"/>
    </row>
    <row r="483" spans="7:17" ht="14.25" customHeight="1" x14ac:dyDescent="0.3">
      <c r="G483" s="23"/>
      <c r="H483" s="23"/>
      <c r="I483" s="23"/>
      <c r="J483" s="23"/>
      <c r="K483" s="23"/>
      <c r="M483" s="23"/>
      <c r="N483" s="23"/>
      <c r="Q483" s="23"/>
    </row>
    <row r="484" spans="7:17" ht="14.25" customHeight="1" x14ac:dyDescent="0.3">
      <c r="G484" s="23"/>
      <c r="H484" s="23"/>
      <c r="I484" s="23"/>
      <c r="J484" s="23"/>
      <c r="K484" s="23"/>
      <c r="M484" s="23"/>
      <c r="N484" s="23"/>
      <c r="Q484" s="23"/>
    </row>
    <row r="485" spans="7:17" ht="14.25" customHeight="1" x14ac:dyDescent="0.3">
      <c r="G485" s="23"/>
      <c r="H485" s="23"/>
      <c r="I485" s="23"/>
      <c r="J485" s="23"/>
      <c r="K485" s="23"/>
      <c r="M485" s="23"/>
      <c r="N485" s="23"/>
      <c r="Q485" s="23"/>
    </row>
    <row r="486" spans="7:17" ht="14.25" customHeight="1" x14ac:dyDescent="0.3">
      <c r="G486" s="23"/>
      <c r="H486" s="23"/>
      <c r="I486" s="23"/>
      <c r="J486" s="23"/>
      <c r="K486" s="23"/>
      <c r="M486" s="23"/>
      <c r="N486" s="23"/>
      <c r="Q486" s="23"/>
    </row>
    <row r="487" spans="7:17" ht="14.25" customHeight="1" x14ac:dyDescent="0.3">
      <c r="G487" s="23"/>
      <c r="H487" s="23"/>
      <c r="I487" s="23"/>
      <c r="J487" s="23"/>
      <c r="K487" s="23"/>
      <c r="M487" s="23"/>
      <c r="N487" s="23"/>
      <c r="Q487" s="23"/>
    </row>
    <row r="488" spans="7:17" ht="14.25" customHeight="1" x14ac:dyDescent="0.3">
      <c r="G488" s="23"/>
      <c r="H488" s="23"/>
      <c r="I488" s="23"/>
      <c r="J488" s="23"/>
      <c r="K488" s="23"/>
      <c r="M488" s="23"/>
      <c r="N488" s="23"/>
      <c r="Q488" s="23"/>
    </row>
    <row r="489" spans="7:17" ht="14.25" customHeight="1" x14ac:dyDescent="0.3">
      <c r="G489" s="23"/>
      <c r="H489" s="23"/>
      <c r="I489" s="23"/>
      <c r="J489" s="23"/>
      <c r="K489" s="23"/>
      <c r="M489" s="23"/>
      <c r="N489" s="23"/>
      <c r="Q489" s="23"/>
    </row>
    <row r="490" spans="7:17" ht="14.25" customHeight="1" x14ac:dyDescent="0.3">
      <c r="G490" s="23"/>
      <c r="H490" s="23"/>
      <c r="I490" s="23"/>
      <c r="J490" s="23"/>
      <c r="K490" s="23"/>
      <c r="M490" s="23"/>
      <c r="N490" s="23"/>
      <c r="Q490" s="23"/>
    </row>
    <row r="491" spans="7:17" ht="14.25" customHeight="1" x14ac:dyDescent="0.3">
      <c r="G491" s="23"/>
      <c r="H491" s="23"/>
      <c r="I491" s="23"/>
      <c r="J491" s="23"/>
      <c r="K491" s="23"/>
      <c r="M491" s="23"/>
      <c r="N491" s="23"/>
      <c r="Q491" s="23"/>
    </row>
    <row r="492" spans="7:17" ht="14.25" customHeight="1" x14ac:dyDescent="0.3">
      <c r="G492" s="23"/>
      <c r="H492" s="23"/>
      <c r="I492" s="23"/>
      <c r="J492" s="23"/>
      <c r="K492" s="23"/>
      <c r="M492" s="23"/>
      <c r="N492" s="23"/>
      <c r="Q492" s="23"/>
    </row>
    <row r="493" spans="7:17" ht="14.25" customHeight="1" x14ac:dyDescent="0.3">
      <c r="G493" s="23"/>
      <c r="H493" s="23"/>
      <c r="I493" s="23"/>
      <c r="J493" s="23"/>
      <c r="K493" s="23"/>
      <c r="M493" s="23"/>
      <c r="N493" s="23"/>
      <c r="Q493" s="23"/>
    </row>
    <row r="494" spans="7:17" ht="14.25" customHeight="1" x14ac:dyDescent="0.3">
      <c r="G494" s="23"/>
      <c r="H494" s="23"/>
      <c r="I494" s="23"/>
      <c r="J494" s="23"/>
      <c r="K494" s="23"/>
      <c r="M494" s="23"/>
      <c r="N494" s="23"/>
      <c r="Q494" s="23"/>
    </row>
    <row r="495" spans="7:17" ht="14.25" customHeight="1" x14ac:dyDescent="0.3">
      <c r="G495" s="23"/>
      <c r="H495" s="23"/>
      <c r="I495" s="23"/>
      <c r="J495" s="23"/>
      <c r="K495" s="23"/>
      <c r="M495" s="23"/>
      <c r="N495" s="23"/>
      <c r="Q495" s="23"/>
    </row>
    <row r="496" spans="7:17" ht="14.25" customHeight="1" x14ac:dyDescent="0.3">
      <c r="G496" s="23"/>
      <c r="H496" s="23"/>
      <c r="I496" s="23"/>
      <c r="J496" s="23"/>
      <c r="K496" s="23"/>
      <c r="M496" s="23"/>
      <c r="N496" s="23"/>
      <c r="Q496" s="23"/>
    </row>
    <row r="497" spans="7:17" ht="14.25" customHeight="1" x14ac:dyDescent="0.3">
      <c r="G497" s="23"/>
      <c r="H497" s="23"/>
      <c r="I497" s="23"/>
      <c r="J497" s="23"/>
      <c r="K497" s="23"/>
      <c r="M497" s="23"/>
      <c r="N497" s="23"/>
      <c r="Q497" s="23"/>
    </row>
    <row r="498" spans="7:17" ht="14.25" customHeight="1" x14ac:dyDescent="0.3">
      <c r="G498" s="23"/>
      <c r="H498" s="23"/>
      <c r="I498" s="23"/>
      <c r="J498" s="23"/>
      <c r="K498" s="23"/>
      <c r="M498" s="23"/>
      <c r="N498" s="23"/>
      <c r="Q498" s="23"/>
    </row>
    <row r="499" spans="7:17" ht="14.25" customHeight="1" x14ac:dyDescent="0.3">
      <c r="G499" s="23"/>
      <c r="H499" s="23"/>
      <c r="I499" s="23"/>
      <c r="J499" s="23"/>
      <c r="K499" s="23"/>
      <c r="M499" s="23"/>
      <c r="N499" s="23"/>
      <c r="Q499" s="23"/>
    </row>
    <row r="500" spans="7:17" ht="14.25" customHeight="1" x14ac:dyDescent="0.3">
      <c r="G500" s="23"/>
      <c r="H500" s="23"/>
      <c r="I500" s="23"/>
      <c r="J500" s="23"/>
      <c r="K500" s="23"/>
      <c r="M500" s="23"/>
      <c r="N500" s="23"/>
      <c r="Q500" s="23"/>
    </row>
    <row r="501" spans="7:17" ht="14.25" customHeight="1" x14ac:dyDescent="0.3">
      <c r="G501" s="23"/>
      <c r="H501" s="23"/>
      <c r="I501" s="23"/>
      <c r="J501" s="23"/>
      <c r="K501" s="23"/>
      <c r="M501" s="23"/>
      <c r="N501" s="23"/>
      <c r="Q501" s="23"/>
    </row>
    <row r="502" spans="7:17" ht="14.25" customHeight="1" x14ac:dyDescent="0.3">
      <c r="G502" s="23"/>
      <c r="H502" s="23"/>
      <c r="I502" s="23"/>
      <c r="J502" s="23"/>
      <c r="K502" s="23"/>
      <c r="M502" s="23"/>
      <c r="N502" s="23"/>
      <c r="Q502" s="23"/>
    </row>
    <row r="503" spans="7:17" ht="14.25" customHeight="1" x14ac:dyDescent="0.3">
      <c r="G503" s="23"/>
      <c r="H503" s="23"/>
      <c r="I503" s="23"/>
      <c r="J503" s="23"/>
      <c r="K503" s="23"/>
      <c r="M503" s="23"/>
      <c r="N503" s="23"/>
      <c r="Q503" s="23"/>
    </row>
    <row r="504" spans="7:17" ht="14.25" customHeight="1" x14ac:dyDescent="0.3">
      <c r="G504" s="23"/>
      <c r="H504" s="23"/>
      <c r="I504" s="23"/>
      <c r="J504" s="23"/>
      <c r="K504" s="23"/>
      <c r="M504" s="23"/>
      <c r="N504" s="23"/>
      <c r="Q504" s="23"/>
    </row>
    <row r="505" spans="7:17" ht="14.25" customHeight="1" x14ac:dyDescent="0.3">
      <c r="G505" s="23"/>
      <c r="H505" s="23"/>
      <c r="I505" s="23"/>
      <c r="J505" s="23"/>
      <c r="K505" s="23"/>
      <c r="M505" s="23"/>
      <c r="N505" s="23"/>
      <c r="Q505" s="23"/>
    </row>
    <row r="506" spans="7:17" ht="14.25" customHeight="1" x14ac:dyDescent="0.3">
      <c r="G506" s="23"/>
      <c r="H506" s="23"/>
      <c r="I506" s="23"/>
      <c r="J506" s="23"/>
      <c r="K506" s="23"/>
      <c r="M506" s="23"/>
      <c r="N506" s="23"/>
      <c r="Q506" s="23"/>
    </row>
    <row r="507" spans="7:17" ht="14.25" customHeight="1" x14ac:dyDescent="0.3">
      <c r="G507" s="23"/>
      <c r="H507" s="23"/>
      <c r="I507" s="23"/>
      <c r="J507" s="23"/>
      <c r="K507" s="23"/>
      <c r="M507" s="23"/>
      <c r="N507" s="23"/>
      <c r="Q507" s="23"/>
    </row>
    <row r="508" spans="7:17" ht="14.25" customHeight="1" x14ac:dyDescent="0.3">
      <c r="G508" s="23"/>
      <c r="H508" s="23"/>
      <c r="I508" s="23"/>
      <c r="J508" s="23"/>
      <c r="K508" s="23"/>
      <c r="M508" s="23"/>
      <c r="N508" s="23"/>
      <c r="Q508" s="23"/>
    </row>
    <row r="509" spans="7:17" ht="14.25" customHeight="1" x14ac:dyDescent="0.3">
      <c r="G509" s="23"/>
      <c r="H509" s="23"/>
      <c r="I509" s="23"/>
      <c r="J509" s="23"/>
      <c r="K509" s="23"/>
      <c r="M509" s="23"/>
      <c r="N509" s="23"/>
      <c r="Q509" s="23"/>
    </row>
    <row r="510" spans="7:17" ht="14.25" customHeight="1" x14ac:dyDescent="0.3">
      <c r="G510" s="23"/>
      <c r="H510" s="23"/>
      <c r="I510" s="23"/>
      <c r="J510" s="23"/>
      <c r="K510" s="23"/>
      <c r="M510" s="23"/>
      <c r="N510" s="23"/>
      <c r="Q510" s="23"/>
    </row>
    <row r="511" spans="7:17" ht="14.25" customHeight="1" x14ac:dyDescent="0.3">
      <c r="G511" s="23"/>
      <c r="H511" s="23"/>
      <c r="I511" s="23"/>
      <c r="J511" s="23"/>
      <c r="K511" s="23"/>
      <c r="M511" s="23"/>
      <c r="N511" s="23"/>
      <c r="Q511" s="23"/>
    </row>
    <row r="512" spans="7:17" ht="14.25" customHeight="1" x14ac:dyDescent="0.3">
      <c r="G512" s="23"/>
      <c r="H512" s="23"/>
      <c r="I512" s="23"/>
      <c r="J512" s="23"/>
      <c r="K512" s="23"/>
      <c r="M512" s="23"/>
      <c r="N512" s="23"/>
      <c r="Q512" s="23"/>
    </row>
    <row r="513" spans="7:17" ht="14.25" customHeight="1" x14ac:dyDescent="0.3">
      <c r="G513" s="23"/>
      <c r="H513" s="23"/>
      <c r="I513" s="23"/>
      <c r="J513" s="23"/>
      <c r="K513" s="23"/>
      <c r="M513" s="23"/>
      <c r="N513" s="23"/>
      <c r="Q513" s="23"/>
    </row>
    <row r="514" spans="7:17" ht="14.25" customHeight="1" x14ac:dyDescent="0.3">
      <c r="G514" s="23"/>
      <c r="H514" s="23"/>
      <c r="I514" s="23"/>
      <c r="J514" s="23"/>
      <c r="K514" s="23"/>
      <c r="M514" s="23"/>
      <c r="N514" s="23"/>
      <c r="Q514" s="23"/>
    </row>
    <row r="515" spans="7:17" ht="14.25" customHeight="1" x14ac:dyDescent="0.3">
      <c r="G515" s="23"/>
      <c r="H515" s="23"/>
      <c r="I515" s="23"/>
      <c r="J515" s="23"/>
      <c r="K515" s="23"/>
      <c r="M515" s="23"/>
      <c r="N515" s="23"/>
      <c r="Q515" s="23"/>
    </row>
    <row r="516" spans="7:17" ht="14.25" customHeight="1" x14ac:dyDescent="0.3">
      <c r="G516" s="23"/>
      <c r="H516" s="23"/>
      <c r="I516" s="23"/>
      <c r="J516" s="23"/>
      <c r="K516" s="23"/>
      <c r="M516" s="23"/>
      <c r="N516" s="23"/>
      <c r="Q516" s="23"/>
    </row>
    <row r="517" spans="7:17" ht="14.25" customHeight="1" x14ac:dyDescent="0.3">
      <c r="G517" s="23"/>
      <c r="H517" s="23"/>
      <c r="I517" s="23"/>
      <c r="J517" s="23"/>
      <c r="K517" s="23"/>
      <c r="M517" s="23"/>
      <c r="N517" s="23"/>
      <c r="Q517" s="23"/>
    </row>
    <row r="518" spans="7:17" ht="14.25" customHeight="1" x14ac:dyDescent="0.3">
      <c r="G518" s="23"/>
      <c r="H518" s="23"/>
      <c r="I518" s="23"/>
      <c r="J518" s="23"/>
      <c r="K518" s="23"/>
      <c r="M518" s="23"/>
      <c r="N518" s="23"/>
      <c r="Q518" s="23"/>
    </row>
    <row r="519" spans="7:17" ht="14.25" customHeight="1" x14ac:dyDescent="0.3">
      <c r="G519" s="23"/>
      <c r="H519" s="23"/>
      <c r="I519" s="23"/>
      <c r="J519" s="23"/>
      <c r="K519" s="23"/>
      <c r="M519" s="23"/>
      <c r="N519" s="23"/>
      <c r="Q519" s="23"/>
    </row>
    <row r="520" spans="7:17" ht="14.25" customHeight="1" x14ac:dyDescent="0.3">
      <c r="G520" s="23"/>
      <c r="H520" s="23"/>
      <c r="I520" s="23"/>
      <c r="J520" s="23"/>
      <c r="K520" s="23"/>
      <c r="M520" s="23"/>
      <c r="N520" s="23"/>
      <c r="Q520" s="23"/>
    </row>
    <row r="521" spans="7:17" ht="14.25" customHeight="1" x14ac:dyDescent="0.3">
      <c r="G521" s="23"/>
      <c r="H521" s="23"/>
      <c r="I521" s="23"/>
      <c r="J521" s="23"/>
      <c r="K521" s="23"/>
      <c r="M521" s="23"/>
      <c r="N521" s="23"/>
      <c r="Q521" s="23"/>
    </row>
    <row r="522" spans="7:17" ht="14.25" customHeight="1" x14ac:dyDescent="0.3">
      <c r="G522" s="23"/>
      <c r="H522" s="23"/>
      <c r="I522" s="23"/>
      <c r="J522" s="23"/>
      <c r="K522" s="23"/>
      <c r="M522" s="23"/>
      <c r="N522" s="23"/>
      <c r="Q522" s="23"/>
    </row>
    <row r="523" spans="7:17" ht="14.25" customHeight="1" x14ac:dyDescent="0.3">
      <c r="G523" s="23"/>
      <c r="H523" s="23"/>
      <c r="I523" s="23"/>
      <c r="J523" s="23"/>
      <c r="K523" s="23"/>
      <c r="M523" s="23"/>
      <c r="N523" s="23"/>
      <c r="Q523" s="23"/>
    </row>
    <row r="524" spans="7:17" ht="14.25" customHeight="1" x14ac:dyDescent="0.3">
      <c r="G524" s="23"/>
      <c r="H524" s="23"/>
      <c r="I524" s="23"/>
      <c r="J524" s="23"/>
      <c r="K524" s="23"/>
      <c r="M524" s="23"/>
      <c r="N524" s="23"/>
      <c r="Q524" s="23"/>
    </row>
    <row r="525" spans="7:17" ht="14.25" customHeight="1" x14ac:dyDescent="0.3">
      <c r="G525" s="23"/>
      <c r="H525" s="23"/>
      <c r="I525" s="23"/>
      <c r="J525" s="23"/>
      <c r="K525" s="23"/>
      <c r="M525" s="23"/>
      <c r="N525" s="23"/>
      <c r="Q525" s="23"/>
    </row>
    <row r="526" spans="7:17" ht="14.25" customHeight="1" x14ac:dyDescent="0.3">
      <c r="G526" s="23"/>
      <c r="H526" s="23"/>
      <c r="I526" s="23"/>
      <c r="J526" s="23"/>
      <c r="K526" s="23"/>
      <c r="M526" s="23"/>
      <c r="N526" s="23"/>
      <c r="Q526" s="23"/>
    </row>
    <row r="527" spans="7:17" ht="14.25" customHeight="1" x14ac:dyDescent="0.3">
      <c r="G527" s="23"/>
      <c r="H527" s="23"/>
      <c r="I527" s="23"/>
      <c r="J527" s="23"/>
      <c r="K527" s="23"/>
      <c r="M527" s="23"/>
      <c r="N527" s="23"/>
      <c r="Q527" s="23"/>
    </row>
    <row r="528" spans="7:17" ht="14.25" customHeight="1" x14ac:dyDescent="0.3">
      <c r="G528" s="23"/>
      <c r="H528" s="23"/>
      <c r="I528" s="23"/>
      <c r="J528" s="23"/>
      <c r="K528" s="23"/>
      <c r="M528" s="23"/>
      <c r="N528" s="23"/>
      <c r="Q528" s="23"/>
    </row>
    <row r="529" spans="7:17" ht="14.25" customHeight="1" x14ac:dyDescent="0.3">
      <c r="G529" s="23"/>
      <c r="H529" s="23"/>
      <c r="I529" s="23"/>
      <c r="J529" s="23"/>
      <c r="K529" s="23"/>
      <c r="M529" s="23"/>
      <c r="N529" s="23"/>
      <c r="Q529" s="23"/>
    </row>
    <row r="530" spans="7:17" ht="14.25" customHeight="1" x14ac:dyDescent="0.3">
      <c r="G530" s="23"/>
      <c r="H530" s="23"/>
      <c r="I530" s="23"/>
      <c r="J530" s="23"/>
      <c r="K530" s="23"/>
      <c r="M530" s="23"/>
      <c r="N530" s="23"/>
      <c r="Q530" s="23"/>
    </row>
    <row r="531" spans="7:17" ht="14.25" customHeight="1" x14ac:dyDescent="0.3">
      <c r="G531" s="23"/>
      <c r="H531" s="23"/>
      <c r="I531" s="23"/>
      <c r="J531" s="23"/>
      <c r="K531" s="23"/>
      <c r="M531" s="23"/>
      <c r="N531" s="23"/>
      <c r="Q531" s="23"/>
    </row>
    <row r="532" spans="7:17" ht="14.25" customHeight="1" x14ac:dyDescent="0.3">
      <c r="G532" s="23"/>
      <c r="H532" s="23"/>
      <c r="I532" s="23"/>
      <c r="J532" s="23"/>
      <c r="K532" s="23"/>
      <c r="M532" s="23"/>
      <c r="N532" s="23"/>
      <c r="Q532" s="23"/>
    </row>
    <row r="533" spans="7:17" ht="14.25" customHeight="1" x14ac:dyDescent="0.3">
      <c r="G533" s="23"/>
      <c r="H533" s="23"/>
      <c r="I533" s="23"/>
      <c r="J533" s="23"/>
      <c r="K533" s="23"/>
      <c r="M533" s="23"/>
      <c r="N533" s="23"/>
      <c r="Q533" s="23"/>
    </row>
    <row r="534" spans="7:17" ht="14.25" customHeight="1" x14ac:dyDescent="0.3">
      <c r="G534" s="23"/>
      <c r="H534" s="23"/>
      <c r="I534" s="23"/>
      <c r="J534" s="23"/>
      <c r="K534" s="23"/>
      <c r="M534" s="23"/>
      <c r="N534" s="23"/>
      <c r="Q534" s="23"/>
    </row>
    <row r="535" spans="7:17" ht="14.25" customHeight="1" x14ac:dyDescent="0.3">
      <c r="G535" s="23"/>
      <c r="H535" s="23"/>
      <c r="I535" s="23"/>
      <c r="J535" s="23"/>
      <c r="K535" s="23"/>
      <c r="M535" s="23"/>
      <c r="N535" s="23"/>
      <c r="Q535" s="23"/>
    </row>
    <row r="536" spans="7:17" ht="14.25" customHeight="1" x14ac:dyDescent="0.3">
      <c r="G536" s="23"/>
      <c r="H536" s="23"/>
      <c r="I536" s="23"/>
      <c r="J536" s="23"/>
      <c r="K536" s="23"/>
      <c r="M536" s="23"/>
      <c r="N536" s="23"/>
      <c r="Q536" s="23"/>
    </row>
    <row r="537" spans="7:17" ht="14.25" customHeight="1" x14ac:dyDescent="0.3">
      <c r="G537" s="23"/>
      <c r="H537" s="23"/>
      <c r="I537" s="23"/>
      <c r="J537" s="23"/>
      <c r="K537" s="23"/>
      <c r="M537" s="23"/>
      <c r="N537" s="23"/>
      <c r="Q537" s="23"/>
    </row>
    <row r="538" spans="7:17" ht="14.25" customHeight="1" x14ac:dyDescent="0.3">
      <c r="G538" s="23"/>
      <c r="H538" s="23"/>
      <c r="I538" s="23"/>
      <c r="J538" s="23"/>
      <c r="K538" s="23"/>
      <c r="M538" s="23"/>
      <c r="N538" s="23"/>
      <c r="Q538" s="23"/>
    </row>
    <row r="539" spans="7:17" ht="14.25" customHeight="1" x14ac:dyDescent="0.3">
      <c r="G539" s="23"/>
      <c r="H539" s="23"/>
      <c r="I539" s="23"/>
      <c r="J539" s="23"/>
      <c r="K539" s="23"/>
      <c r="M539" s="23"/>
      <c r="N539" s="23"/>
      <c r="Q539" s="23"/>
    </row>
    <row r="540" spans="7:17" ht="14.25" customHeight="1" x14ac:dyDescent="0.3">
      <c r="G540" s="23"/>
      <c r="H540" s="23"/>
      <c r="I540" s="23"/>
      <c r="J540" s="23"/>
      <c r="K540" s="23"/>
      <c r="M540" s="23"/>
      <c r="N540" s="23"/>
      <c r="Q540" s="23"/>
    </row>
    <row r="541" spans="7:17" ht="14.25" customHeight="1" x14ac:dyDescent="0.3">
      <c r="G541" s="23"/>
      <c r="H541" s="23"/>
      <c r="I541" s="23"/>
      <c r="J541" s="23"/>
      <c r="K541" s="23"/>
      <c r="M541" s="23"/>
      <c r="N541" s="23"/>
      <c r="Q541" s="23"/>
    </row>
    <row r="542" spans="7:17" ht="14.25" customHeight="1" x14ac:dyDescent="0.3">
      <c r="G542" s="23"/>
      <c r="H542" s="23"/>
      <c r="I542" s="23"/>
      <c r="J542" s="23"/>
      <c r="K542" s="23"/>
      <c r="M542" s="23"/>
      <c r="N542" s="23"/>
      <c r="Q542" s="23"/>
    </row>
    <row r="543" spans="7:17" ht="14.25" customHeight="1" x14ac:dyDescent="0.3">
      <c r="G543" s="23"/>
      <c r="H543" s="23"/>
      <c r="I543" s="23"/>
      <c r="J543" s="23"/>
      <c r="K543" s="23"/>
      <c r="M543" s="23"/>
      <c r="N543" s="23"/>
      <c r="Q543" s="23"/>
    </row>
    <row r="544" spans="7:17" ht="14.25" customHeight="1" x14ac:dyDescent="0.3">
      <c r="G544" s="23"/>
      <c r="H544" s="23"/>
      <c r="I544" s="23"/>
      <c r="J544" s="23"/>
      <c r="K544" s="23"/>
      <c r="M544" s="23"/>
      <c r="N544" s="23"/>
      <c r="Q544" s="23"/>
    </row>
    <row r="545" spans="7:17" ht="14.25" customHeight="1" x14ac:dyDescent="0.3">
      <c r="G545" s="23"/>
      <c r="H545" s="23"/>
      <c r="I545" s="23"/>
      <c r="J545" s="23"/>
      <c r="K545" s="23"/>
      <c r="M545" s="23"/>
      <c r="N545" s="23"/>
      <c r="Q545" s="23"/>
    </row>
    <row r="546" spans="7:17" ht="14.25" customHeight="1" x14ac:dyDescent="0.3">
      <c r="G546" s="23"/>
      <c r="H546" s="23"/>
      <c r="I546" s="23"/>
      <c r="J546" s="23"/>
      <c r="K546" s="23"/>
      <c r="M546" s="23"/>
      <c r="N546" s="23"/>
      <c r="Q546" s="23"/>
    </row>
    <row r="547" spans="7:17" ht="14.25" customHeight="1" x14ac:dyDescent="0.3">
      <c r="G547" s="23"/>
      <c r="H547" s="23"/>
      <c r="I547" s="23"/>
      <c r="J547" s="23"/>
      <c r="K547" s="23"/>
      <c r="M547" s="23"/>
      <c r="N547" s="23"/>
      <c r="Q547" s="23"/>
    </row>
    <row r="548" spans="7:17" ht="14.25" customHeight="1" x14ac:dyDescent="0.3">
      <c r="G548" s="23"/>
      <c r="H548" s="23"/>
      <c r="I548" s="23"/>
      <c r="J548" s="23"/>
      <c r="K548" s="23"/>
      <c r="M548" s="23"/>
      <c r="N548" s="23"/>
      <c r="Q548" s="23"/>
    </row>
    <row r="549" spans="7:17" ht="14.25" customHeight="1" x14ac:dyDescent="0.3">
      <c r="G549" s="23"/>
      <c r="H549" s="23"/>
      <c r="I549" s="23"/>
      <c r="J549" s="23"/>
      <c r="K549" s="23"/>
      <c r="M549" s="23"/>
      <c r="N549" s="23"/>
      <c r="Q549" s="23"/>
    </row>
    <row r="550" spans="7:17" ht="14.25" customHeight="1" x14ac:dyDescent="0.3">
      <c r="G550" s="23"/>
      <c r="H550" s="23"/>
      <c r="I550" s="23"/>
      <c r="J550" s="23"/>
      <c r="K550" s="23"/>
      <c r="M550" s="23"/>
      <c r="N550" s="23"/>
      <c r="Q550" s="23"/>
    </row>
    <row r="551" spans="7:17" ht="14.25" customHeight="1" x14ac:dyDescent="0.3">
      <c r="G551" s="23"/>
      <c r="H551" s="23"/>
      <c r="I551" s="23"/>
      <c r="J551" s="23"/>
      <c r="K551" s="23"/>
      <c r="M551" s="23"/>
      <c r="N551" s="23"/>
      <c r="Q551" s="23"/>
    </row>
    <row r="552" spans="7:17" ht="14.25" customHeight="1" x14ac:dyDescent="0.3">
      <c r="G552" s="23"/>
      <c r="H552" s="23"/>
      <c r="I552" s="23"/>
      <c r="J552" s="23"/>
      <c r="K552" s="23"/>
      <c r="M552" s="23"/>
      <c r="N552" s="23"/>
      <c r="Q552" s="23"/>
    </row>
    <row r="553" spans="7:17" ht="14.25" customHeight="1" x14ac:dyDescent="0.3">
      <c r="G553" s="23"/>
      <c r="H553" s="23"/>
      <c r="I553" s="23"/>
      <c r="J553" s="23"/>
      <c r="K553" s="23"/>
      <c r="M553" s="23"/>
      <c r="N553" s="23"/>
      <c r="Q553" s="23"/>
    </row>
    <row r="554" spans="7:17" ht="14.25" customHeight="1" x14ac:dyDescent="0.3">
      <c r="G554" s="23"/>
      <c r="H554" s="23"/>
      <c r="I554" s="23"/>
      <c r="J554" s="23"/>
      <c r="K554" s="23"/>
      <c r="M554" s="23"/>
      <c r="N554" s="23"/>
      <c r="Q554" s="23"/>
    </row>
    <row r="555" spans="7:17" ht="14.25" customHeight="1" x14ac:dyDescent="0.3">
      <c r="G555" s="23"/>
      <c r="H555" s="23"/>
      <c r="I555" s="23"/>
      <c r="J555" s="23"/>
      <c r="K555" s="23"/>
      <c r="M555" s="23"/>
      <c r="N555" s="23"/>
      <c r="Q555" s="23"/>
    </row>
    <row r="556" spans="7:17" ht="14.25" customHeight="1" x14ac:dyDescent="0.3">
      <c r="G556" s="23"/>
      <c r="H556" s="23"/>
      <c r="I556" s="23"/>
      <c r="J556" s="23"/>
      <c r="K556" s="23"/>
      <c r="M556" s="23"/>
      <c r="N556" s="23"/>
      <c r="Q556" s="23"/>
    </row>
    <row r="557" spans="7:17" ht="14.25" customHeight="1" x14ac:dyDescent="0.3">
      <c r="G557" s="23"/>
      <c r="H557" s="23"/>
      <c r="I557" s="23"/>
      <c r="J557" s="23"/>
      <c r="K557" s="23"/>
      <c r="M557" s="23"/>
      <c r="N557" s="23"/>
      <c r="Q557" s="23"/>
    </row>
    <row r="558" spans="7:17" ht="14.25" customHeight="1" x14ac:dyDescent="0.3">
      <c r="G558" s="23"/>
      <c r="H558" s="23"/>
      <c r="I558" s="23"/>
      <c r="J558" s="23"/>
      <c r="K558" s="23"/>
      <c r="M558" s="23"/>
      <c r="N558" s="23"/>
      <c r="Q558" s="23"/>
    </row>
    <row r="559" spans="7:17" ht="14.25" customHeight="1" x14ac:dyDescent="0.3">
      <c r="G559" s="23"/>
      <c r="H559" s="23"/>
      <c r="I559" s="23"/>
      <c r="J559" s="23"/>
      <c r="K559" s="23"/>
      <c r="M559" s="23"/>
      <c r="N559" s="23"/>
      <c r="Q559" s="23"/>
    </row>
    <row r="560" spans="7:17" ht="14.25" customHeight="1" x14ac:dyDescent="0.3">
      <c r="G560" s="23"/>
      <c r="H560" s="23"/>
      <c r="I560" s="23"/>
      <c r="J560" s="23"/>
      <c r="K560" s="23"/>
      <c r="M560" s="23"/>
      <c r="N560" s="23"/>
      <c r="Q560" s="23"/>
    </row>
    <row r="561" spans="7:17" ht="14.25" customHeight="1" x14ac:dyDescent="0.3">
      <c r="G561" s="23"/>
      <c r="H561" s="23"/>
      <c r="I561" s="23"/>
      <c r="J561" s="23"/>
      <c r="K561" s="23"/>
      <c r="M561" s="23"/>
      <c r="N561" s="23"/>
      <c r="Q561" s="23"/>
    </row>
    <row r="562" spans="7:17" ht="14.25" customHeight="1" x14ac:dyDescent="0.3">
      <c r="G562" s="23"/>
      <c r="H562" s="23"/>
      <c r="I562" s="23"/>
      <c r="J562" s="23"/>
      <c r="K562" s="23"/>
      <c r="M562" s="23"/>
      <c r="N562" s="23"/>
      <c r="Q562" s="23"/>
    </row>
    <row r="563" spans="7:17" ht="14.25" customHeight="1" x14ac:dyDescent="0.3">
      <c r="G563" s="23"/>
      <c r="H563" s="23"/>
      <c r="I563" s="23"/>
      <c r="J563" s="23"/>
      <c r="K563" s="23"/>
      <c r="M563" s="23"/>
      <c r="N563" s="23"/>
      <c r="Q563" s="23"/>
    </row>
    <row r="564" spans="7:17" ht="14.25" customHeight="1" x14ac:dyDescent="0.3">
      <c r="G564" s="23"/>
      <c r="H564" s="23"/>
      <c r="I564" s="23"/>
      <c r="J564" s="23"/>
      <c r="K564" s="23"/>
      <c r="M564" s="23"/>
      <c r="N564" s="23"/>
      <c r="Q564" s="23"/>
    </row>
    <row r="565" spans="7:17" ht="14.25" customHeight="1" x14ac:dyDescent="0.3">
      <c r="G565" s="23"/>
      <c r="H565" s="23"/>
      <c r="I565" s="23"/>
      <c r="J565" s="23"/>
      <c r="K565" s="23"/>
      <c r="M565" s="23"/>
      <c r="N565" s="23"/>
      <c r="Q565" s="23"/>
    </row>
    <row r="566" spans="7:17" ht="14.25" customHeight="1" x14ac:dyDescent="0.3">
      <c r="G566" s="23"/>
      <c r="H566" s="23"/>
      <c r="I566" s="23"/>
      <c r="J566" s="23"/>
      <c r="K566" s="23"/>
      <c r="M566" s="23"/>
      <c r="N566" s="23"/>
      <c r="Q566" s="23"/>
    </row>
    <row r="567" spans="7:17" ht="14.25" customHeight="1" x14ac:dyDescent="0.3">
      <c r="G567" s="23"/>
      <c r="H567" s="23"/>
      <c r="I567" s="23"/>
      <c r="J567" s="23"/>
      <c r="K567" s="23"/>
      <c r="M567" s="23"/>
      <c r="N567" s="23"/>
      <c r="Q567" s="23"/>
    </row>
    <row r="568" spans="7:17" ht="14.25" customHeight="1" x14ac:dyDescent="0.3">
      <c r="G568" s="23"/>
      <c r="H568" s="23"/>
      <c r="I568" s="23"/>
      <c r="J568" s="23"/>
      <c r="K568" s="23"/>
      <c r="M568" s="23"/>
      <c r="N568" s="23"/>
      <c r="Q568" s="23"/>
    </row>
    <row r="569" spans="7:17" ht="14.25" customHeight="1" x14ac:dyDescent="0.3">
      <c r="G569" s="23"/>
      <c r="H569" s="23"/>
      <c r="I569" s="23"/>
      <c r="J569" s="23"/>
      <c r="K569" s="23"/>
      <c r="M569" s="23"/>
      <c r="N569" s="23"/>
      <c r="Q569" s="23"/>
    </row>
    <row r="570" spans="7:17" ht="14.25" customHeight="1" x14ac:dyDescent="0.3">
      <c r="G570" s="23"/>
      <c r="H570" s="23"/>
      <c r="I570" s="23"/>
      <c r="J570" s="23"/>
      <c r="K570" s="23"/>
      <c r="M570" s="23"/>
      <c r="N570" s="23"/>
      <c r="Q570" s="23"/>
    </row>
    <row r="571" spans="7:17" ht="14.25" customHeight="1" x14ac:dyDescent="0.3">
      <c r="G571" s="23"/>
      <c r="H571" s="23"/>
      <c r="I571" s="23"/>
      <c r="J571" s="23"/>
      <c r="K571" s="23"/>
      <c r="M571" s="23"/>
      <c r="N571" s="23"/>
      <c r="Q571" s="23"/>
    </row>
    <row r="572" spans="7:17" ht="14.25" customHeight="1" x14ac:dyDescent="0.3">
      <c r="G572" s="23"/>
      <c r="H572" s="23"/>
      <c r="I572" s="23"/>
      <c r="J572" s="23"/>
      <c r="K572" s="23"/>
      <c r="M572" s="23"/>
      <c r="N572" s="23"/>
      <c r="Q572" s="23"/>
    </row>
    <row r="573" spans="7:17" ht="14.25" customHeight="1" x14ac:dyDescent="0.3">
      <c r="G573" s="23"/>
      <c r="H573" s="23"/>
      <c r="I573" s="23"/>
      <c r="J573" s="23"/>
      <c r="K573" s="23"/>
      <c r="M573" s="23"/>
      <c r="N573" s="23"/>
      <c r="Q573" s="23"/>
    </row>
    <row r="574" spans="7:17" ht="14.25" customHeight="1" x14ac:dyDescent="0.3">
      <c r="G574" s="23"/>
      <c r="H574" s="23"/>
      <c r="I574" s="23"/>
      <c r="J574" s="23"/>
      <c r="K574" s="23"/>
      <c r="M574" s="23"/>
      <c r="N574" s="23"/>
      <c r="Q574" s="23"/>
    </row>
    <row r="575" spans="7:17" ht="14.25" customHeight="1" x14ac:dyDescent="0.3">
      <c r="G575" s="23"/>
      <c r="H575" s="23"/>
      <c r="I575" s="23"/>
      <c r="J575" s="23"/>
      <c r="K575" s="23"/>
      <c r="M575" s="23"/>
      <c r="N575" s="23"/>
      <c r="Q575" s="23"/>
    </row>
    <row r="576" spans="7:17" ht="14.25" customHeight="1" x14ac:dyDescent="0.3">
      <c r="G576" s="23"/>
      <c r="H576" s="23"/>
      <c r="I576" s="23"/>
      <c r="J576" s="23"/>
      <c r="K576" s="23"/>
      <c r="M576" s="23"/>
      <c r="N576" s="23"/>
      <c r="Q576" s="23"/>
    </row>
    <row r="577" spans="7:17" ht="14.25" customHeight="1" x14ac:dyDescent="0.3">
      <c r="G577" s="23"/>
      <c r="H577" s="23"/>
      <c r="I577" s="23"/>
      <c r="J577" s="23"/>
      <c r="K577" s="23"/>
      <c r="M577" s="23"/>
      <c r="N577" s="23"/>
      <c r="Q577" s="23"/>
    </row>
    <row r="578" spans="7:17" ht="14.25" customHeight="1" x14ac:dyDescent="0.3">
      <c r="G578" s="23"/>
      <c r="H578" s="23"/>
      <c r="I578" s="23"/>
      <c r="J578" s="23"/>
      <c r="K578" s="23"/>
      <c r="M578" s="23"/>
      <c r="N578" s="23"/>
      <c r="Q578" s="23"/>
    </row>
    <row r="579" spans="7:17" ht="14.25" customHeight="1" x14ac:dyDescent="0.3">
      <c r="G579" s="23"/>
      <c r="H579" s="23"/>
      <c r="I579" s="23"/>
      <c r="J579" s="23"/>
      <c r="K579" s="23"/>
      <c r="M579" s="23"/>
      <c r="N579" s="23"/>
      <c r="Q579" s="23"/>
    </row>
    <row r="580" spans="7:17" ht="14.25" customHeight="1" x14ac:dyDescent="0.3">
      <c r="G580" s="23"/>
      <c r="H580" s="23"/>
      <c r="I580" s="23"/>
      <c r="J580" s="23"/>
      <c r="K580" s="23"/>
      <c r="M580" s="23"/>
      <c r="N580" s="23"/>
      <c r="Q580" s="23"/>
    </row>
    <row r="581" spans="7:17" ht="14.25" customHeight="1" x14ac:dyDescent="0.3">
      <c r="G581" s="23"/>
      <c r="H581" s="23"/>
      <c r="I581" s="23"/>
      <c r="J581" s="23"/>
      <c r="K581" s="23"/>
      <c r="M581" s="23"/>
      <c r="N581" s="23"/>
      <c r="Q581" s="23"/>
    </row>
    <row r="582" spans="7:17" ht="14.25" customHeight="1" x14ac:dyDescent="0.3">
      <c r="G582" s="23"/>
      <c r="H582" s="23"/>
      <c r="I582" s="23"/>
      <c r="J582" s="23"/>
      <c r="K582" s="23"/>
      <c r="M582" s="23"/>
      <c r="N582" s="23"/>
      <c r="Q582" s="23"/>
    </row>
    <row r="583" spans="7:17" ht="14.25" customHeight="1" x14ac:dyDescent="0.3">
      <c r="G583" s="23"/>
      <c r="H583" s="23"/>
      <c r="I583" s="23"/>
      <c r="J583" s="23"/>
      <c r="K583" s="23"/>
      <c r="M583" s="23"/>
      <c r="N583" s="23"/>
      <c r="Q583" s="23"/>
    </row>
    <row r="584" spans="7:17" ht="14.25" customHeight="1" x14ac:dyDescent="0.3">
      <c r="G584" s="23"/>
      <c r="H584" s="23"/>
      <c r="I584" s="23"/>
      <c r="J584" s="23"/>
      <c r="K584" s="23"/>
      <c r="M584" s="23"/>
      <c r="N584" s="23"/>
      <c r="Q584" s="23"/>
    </row>
    <row r="585" spans="7:17" ht="14.25" customHeight="1" x14ac:dyDescent="0.3">
      <c r="G585" s="23"/>
      <c r="H585" s="23"/>
      <c r="I585" s="23"/>
      <c r="J585" s="23"/>
      <c r="K585" s="23"/>
      <c r="M585" s="23"/>
      <c r="N585" s="23"/>
      <c r="Q585" s="23"/>
    </row>
    <row r="586" spans="7:17" ht="14.25" customHeight="1" x14ac:dyDescent="0.3">
      <c r="G586" s="23"/>
      <c r="H586" s="23"/>
      <c r="I586" s="23"/>
      <c r="J586" s="23"/>
      <c r="K586" s="23"/>
      <c r="M586" s="23"/>
      <c r="N586" s="23"/>
      <c r="Q586" s="23"/>
    </row>
    <row r="587" spans="7:17" ht="14.25" customHeight="1" x14ac:dyDescent="0.3">
      <c r="G587" s="23"/>
      <c r="H587" s="23"/>
      <c r="I587" s="23"/>
      <c r="J587" s="23"/>
      <c r="K587" s="23"/>
      <c r="M587" s="23"/>
      <c r="N587" s="23"/>
      <c r="Q587" s="23"/>
    </row>
    <row r="588" spans="7:17" ht="14.25" customHeight="1" x14ac:dyDescent="0.3">
      <c r="G588" s="23"/>
      <c r="H588" s="23"/>
      <c r="I588" s="23"/>
      <c r="J588" s="23"/>
      <c r="K588" s="23"/>
      <c r="M588" s="23"/>
      <c r="N588" s="23"/>
      <c r="Q588" s="23"/>
    </row>
    <row r="589" spans="7:17" ht="14.25" customHeight="1" x14ac:dyDescent="0.3">
      <c r="G589" s="23"/>
      <c r="H589" s="23"/>
      <c r="I589" s="23"/>
      <c r="J589" s="23"/>
      <c r="K589" s="23"/>
      <c r="M589" s="23"/>
      <c r="N589" s="23"/>
      <c r="Q589" s="23"/>
    </row>
    <row r="590" spans="7:17" ht="14.25" customHeight="1" x14ac:dyDescent="0.3">
      <c r="G590" s="23"/>
      <c r="H590" s="23"/>
      <c r="I590" s="23"/>
      <c r="J590" s="23"/>
      <c r="K590" s="23"/>
      <c r="M590" s="23"/>
      <c r="N590" s="23"/>
      <c r="Q590" s="23"/>
    </row>
    <row r="591" spans="7:17" ht="14.25" customHeight="1" x14ac:dyDescent="0.3">
      <c r="G591" s="23"/>
      <c r="H591" s="23"/>
      <c r="I591" s="23"/>
      <c r="J591" s="23"/>
      <c r="K591" s="23"/>
      <c r="M591" s="23"/>
      <c r="N591" s="23"/>
      <c r="Q591" s="23"/>
    </row>
    <row r="592" spans="7:17" ht="14.25" customHeight="1" x14ac:dyDescent="0.3">
      <c r="G592" s="23"/>
      <c r="H592" s="23"/>
      <c r="I592" s="23"/>
      <c r="J592" s="23"/>
      <c r="K592" s="23"/>
      <c r="M592" s="23"/>
      <c r="N592" s="23"/>
      <c r="Q592" s="23"/>
    </row>
    <row r="593" spans="7:17" ht="14.25" customHeight="1" x14ac:dyDescent="0.3">
      <c r="G593" s="23"/>
      <c r="H593" s="23"/>
      <c r="I593" s="23"/>
      <c r="J593" s="23"/>
      <c r="K593" s="23"/>
      <c r="M593" s="23"/>
      <c r="N593" s="23"/>
      <c r="Q593" s="23"/>
    </row>
    <row r="594" spans="7:17" ht="14.25" customHeight="1" x14ac:dyDescent="0.3">
      <c r="G594" s="23"/>
      <c r="H594" s="23"/>
      <c r="I594" s="23"/>
      <c r="J594" s="23"/>
      <c r="K594" s="23"/>
      <c r="M594" s="23"/>
      <c r="N594" s="23"/>
      <c r="Q594" s="23"/>
    </row>
    <row r="595" spans="7:17" ht="14.25" customHeight="1" x14ac:dyDescent="0.3">
      <c r="G595" s="23"/>
      <c r="H595" s="23"/>
      <c r="I595" s="23"/>
      <c r="J595" s="23"/>
      <c r="K595" s="23"/>
      <c r="M595" s="23"/>
      <c r="N595" s="23"/>
      <c r="Q595" s="23"/>
    </row>
    <row r="596" spans="7:17" ht="14.25" customHeight="1" x14ac:dyDescent="0.3">
      <c r="G596" s="23"/>
      <c r="H596" s="23"/>
      <c r="I596" s="23"/>
      <c r="J596" s="23"/>
      <c r="K596" s="23"/>
      <c r="M596" s="23"/>
      <c r="N596" s="23"/>
      <c r="Q596" s="23"/>
    </row>
    <row r="597" spans="7:17" ht="14.25" customHeight="1" x14ac:dyDescent="0.3">
      <c r="G597" s="23"/>
      <c r="H597" s="23"/>
      <c r="I597" s="23"/>
      <c r="J597" s="23"/>
      <c r="K597" s="23"/>
      <c r="M597" s="23"/>
      <c r="N597" s="23"/>
      <c r="Q597" s="23"/>
    </row>
    <row r="598" spans="7:17" ht="14.25" customHeight="1" x14ac:dyDescent="0.3">
      <c r="G598" s="23"/>
      <c r="H598" s="23"/>
      <c r="I598" s="23"/>
      <c r="J598" s="23"/>
      <c r="K598" s="23"/>
      <c r="M598" s="23"/>
      <c r="N598" s="23"/>
      <c r="Q598" s="23"/>
    </row>
    <row r="599" spans="7:17" ht="14.25" customHeight="1" x14ac:dyDescent="0.3">
      <c r="G599" s="23"/>
      <c r="H599" s="23"/>
      <c r="I599" s="23"/>
      <c r="J599" s="23"/>
      <c r="K599" s="23"/>
      <c r="M599" s="23"/>
      <c r="N599" s="23"/>
      <c r="Q599" s="23"/>
    </row>
    <row r="600" spans="7:17" ht="14.25" customHeight="1" x14ac:dyDescent="0.3">
      <c r="G600" s="23"/>
      <c r="H600" s="23"/>
      <c r="I600" s="23"/>
      <c r="J600" s="23"/>
      <c r="K600" s="23"/>
      <c r="M600" s="23"/>
      <c r="N600" s="23"/>
      <c r="Q600" s="23"/>
    </row>
    <row r="601" spans="7:17" ht="14.25" customHeight="1" x14ac:dyDescent="0.3">
      <c r="G601" s="23"/>
      <c r="H601" s="23"/>
      <c r="I601" s="23"/>
      <c r="J601" s="23"/>
      <c r="K601" s="23"/>
      <c r="M601" s="23"/>
      <c r="N601" s="23"/>
      <c r="Q601" s="23"/>
    </row>
    <row r="602" spans="7:17" ht="14.25" customHeight="1" x14ac:dyDescent="0.3">
      <c r="G602" s="23"/>
      <c r="H602" s="23"/>
      <c r="I602" s="23"/>
      <c r="J602" s="23"/>
      <c r="K602" s="23"/>
      <c r="M602" s="23"/>
      <c r="N602" s="23"/>
      <c r="Q602" s="23"/>
    </row>
    <row r="603" spans="7:17" ht="14.25" customHeight="1" x14ac:dyDescent="0.3">
      <c r="G603" s="23"/>
      <c r="H603" s="23"/>
      <c r="I603" s="23"/>
      <c r="J603" s="23"/>
      <c r="K603" s="23"/>
      <c r="M603" s="23"/>
      <c r="N603" s="23"/>
      <c r="Q603" s="23"/>
    </row>
    <row r="604" spans="7:17" ht="14.25" customHeight="1" x14ac:dyDescent="0.3">
      <c r="G604" s="23"/>
      <c r="H604" s="23"/>
      <c r="I604" s="23"/>
      <c r="J604" s="23"/>
      <c r="K604" s="23"/>
      <c r="M604" s="23"/>
      <c r="N604" s="23"/>
      <c r="Q604" s="23"/>
    </row>
    <row r="605" spans="7:17" ht="14.25" customHeight="1" x14ac:dyDescent="0.3">
      <c r="G605" s="23"/>
      <c r="H605" s="23"/>
      <c r="I605" s="23"/>
      <c r="J605" s="23"/>
      <c r="K605" s="23"/>
      <c r="M605" s="23"/>
      <c r="N605" s="23"/>
      <c r="Q605" s="23"/>
    </row>
    <row r="606" spans="7:17" ht="14.25" customHeight="1" x14ac:dyDescent="0.3">
      <c r="G606" s="23"/>
      <c r="H606" s="23"/>
      <c r="I606" s="23"/>
      <c r="J606" s="23"/>
      <c r="K606" s="23"/>
      <c r="M606" s="23"/>
      <c r="N606" s="23"/>
      <c r="Q606" s="23"/>
    </row>
    <row r="607" spans="7:17" ht="14.25" customHeight="1" x14ac:dyDescent="0.3">
      <c r="G607" s="23"/>
      <c r="H607" s="23"/>
      <c r="I607" s="23"/>
      <c r="J607" s="23"/>
      <c r="K607" s="23"/>
      <c r="M607" s="23"/>
      <c r="N607" s="23"/>
      <c r="Q607" s="23"/>
    </row>
    <row r="608" spans="7:17" ht="14.25" customHeight="1" x14ac:dyDescent="0.3">
      <c r="G608" s="23"/>
      <c r="H608" s="23"/>
      <c r="I608" s="23"/>
      <c r="J608" s="23"/>
      <c r="K608" s="23"/>
      <c r="M608" s="23"/>
      <c r="N608" s="23"/>
      <c r="Q608" s="23"/>
    </row>
    <row r="609" spans="7:17" ht="14.25" customHeight="1" x14ac:dyDescent="0.3">
      <c r="G609" s="23"/>
      <c r="H609" s="23"/>
      <c r="I609" s="23"/>
      <c r="J609" s="23"/>
      <c r="K609" s="23"/>
      <c r="M609" s="23"/>
      <c r="N609" s="23"/>
      <c r="Q609" s="23"/>
    </row>
    <row r="610" spans="7:17" ht="14.25" customHeight="1" x14ac:dyDescent="0.3">
      <c r="G610" s="23"/>
      <c r="H610" s="23"/>
      <c r="I610" s="23"/>
      <c r="J610" s="23"/>
      <c r="K610" s="23"/>
      <c r="M610" s="23"/>
      <c r="N610" s="23"/>
      <c r="Q610" s="23"/>
    </row>
    <row r="611" spans="7:17" ht="14.25" customHeight="1" x14ac:dyDescent="0.3">
      <c r="G611" s="23"/>
      <c r="H611" s="23"/>
      <c r="I611" s="23"/>
      <c r="J611" s="23"/>
      <c r="K611" s="23"/>
      <c r="M611" s="23"/>
      <c r="N611" s="23"/>
      <c r="Q611" s="23"/>
    </row>
    <row r="612" spans="7:17" ht="14.25" customHeight="1" x14ac:dyDescent="0.3">
      <c r="G612" s="23"/>
      <c r="H612" s="23"/>
      <c r="I612" s="23"/>
      <c r="J612" s="23"/>
      <c r="K612" s="23"/>
      <c r="M612" s="23"/>
      <c r="N612" s="23"/>
      <c r="Q612" s="23"/>
    </row>
    <row r="613" spans="7:17" ht="14.25" customHeight="1" x14ac:dyDescent="0.3">
      <c r="G613" s="23"/>
      <c r="H613" s="23"/>
      <c r="I613" s="23"/>
      <c r="J613" s="23"/>
      <c r="K613" s="23"/>
      <c r="M613" s="23"/>
      <c r="N613" s="23"/>
      <c r="Q613" s="23"/>
    </row>
    <row r="614" spans="7:17" ht="14.25" customHeight="1" x14ac:dyDescent="0.3">
      <c r="G614" s="23"/>
      <c r="H614" s="23"/>
      <c r="I614" s="23"/>
      <c r="J614" s="23"/>
      <c r="K614" s="23"/>
      <c r="M614" s="23"/>
      <c r="N614" s="23"/>
      <c r="Q614" s="23"/>
    </row>
    <row r="615" spans="7:17" ht="14.25" customHeight="1" x14ac:dyDescent="0.3">
      <c r="G615" s="23"/>
      <c r="H615" s="23"/>
      <c r="I615" s="23"/>
      <c r="J615" s="23"/>
      <c r="K615" s="23"/>
      <c r="M615" s="23"/>
      <c r="N615" s="23"/>
      <c r="Q615" s="23"/>
    </row>
    <row r="616" spans="7:17" ht="14.25" customHeight="1" x14ac:dyDescent="0.3">
      <c r="G616" s="23"/>
      <c r="H616" s="23"/>
      <c r="I616" s="23"/>
      <c r="J616" s="23"/>
      <c r="K616" s="23"/>
      <c r="M616" s="23"/>
      <c r="N616" s="23"/>
      <c r="Q616" s="23"/>
    </row>
    <row r="617" spans="7:17" ht="14.25" customHeight="1" x14ac:dyDescent="0.3">
      <c r="G617" s="23"/>
      <c r="H617" s="23"/>
      <c r="I617" s="23"/>
      <c r="J617" s="23"/>
      <c r="K617" s="23"/>
      <c r="M617" s="23"/>
      <c r="N617" s="23"/>
      <c r="Q617" s="23"/>
    </row>
    <row r="618" spans="7:17" ht="14.25" customHeight="1" x14ac:dyDescent="0.3">
      <c r="G618" s="23"/>
      <c r="H618" s="23"/>
      <c r="I618" s="23"/>
      <c r="J618" s="23"/>
      <c r="K618" s="23"/>
      <c r="M618" s="23"/>
      <c r="N618" s="23"/>
      <c r="Q618" s="23"/>
    </row>
    <row r="619" spans="7:17" ht="14.25" customHeight="1" x14ac:dyDescent="0.3">
      <c r="G619" s="23"/>
      <c r="H619" s="23"/>
      <c r="I619" s="23"/>
      <c r="J619" s="23"/>
      <c r="K619" s="23"/>
      <c r="M619" s="23"/>
      <c r="N619" s="23"/>
      <c r="Q619" s="23"/>
    </row>
    <row r="620" spans="7:17" ht="14.25" customHeight="1" x14ac:dyDescent="0.3">
      <c r="G620" s="23"/>
      <c r="H620" s="23"/>
      <c r="I620" s="23"/>
      <c r="J620" s="23"/>
      <c r="K620" s="23"/>
      <c r="M620" s="23"/>
      <c r="N620" s="23"/>
      <c r="Q620" s="23"/>
    </row>
    <row r="621" spans="7:17" ht="14.25" customHeight="1" x14ac:dyDescent="0.3">
      <c r="G621" s="23"/>
      <c r="H621" s="23"/>
      <c r="I621" s="23"/>
      <c r="J621" s="23"/>
      <c r="K621" s="23"/>
      <c r="M621" s="23"/>
      <c r="N621" s="23"/>
      <c r="Q621" s="23"/>
    </row>
    <row r="622" spans="7:17" ht="14.25" customHeight="1" x14ac:dyDescent="0.3">
      <c r="G622" s="23"/>
      <c r="H622" s="23"/>
      <c r="I622" s="23"/>
      <c r="J622" s="23"/>
      <c r="K622" s="23"/>
      <c r="M622" s="23"/>
      <c r="N622" s="23"/>
      <c r="Q622" s="23"/>
    </row>
    <row r="623" spans="7:17" ht="14.25" customHeight="1" x14ac:dyDescent="0.3">
      <c r="G623" s="23"/>
      <c r="H623" s="23"/>
      <c r="I623" s="23"/>
      <c r="J623" s="23"/>
      <c r="K623" s="23"/>
      <c r="M623" s="23"/>
      <c r="N623" s="23"/>
      <c r="Q623" s="23"/>
    </row>
    <row r="624" spans="7:17" ht="14.25" customHeight="1" x14ac:dyDescent="0.3">
      <c r="G624" s="23"/>
      <c r="H624" s="23"/>
      <c r="I624" s="23"/>
      <c r="J624" s="23"/>
      <c r="K624" s="23"/>
      <c r="M624" s="23"/>
      <c r="N624" s="23"/>
      <c r="Q624" s="23"/>
    </row>
    <row r="625" spans="7:17" ht="14.25" customHeight="1" x14ac:dyDescent="0.3">
      <c r="G625" s="23"/>
      <c r="H625" s="23"/>
      <c r="I625" s="23"/>
      <c r="J625" s="23"/>
      <c r="K625" s="23"/>
      <c r="M625" s="23"/>
      <c r="N625" s="23"/>
      <c r="Q625" s="23"/>
    </row>
    <row r="626" spans="7:17" ht="14.25" customHeight="1" x14ac:dyDescent="0.3">
      <c r="G626" s="23"/>
      <c r="H626" s="23"/>
      <c r="I626" s="23"/>
      <c r="J626" s="23"/>
      <c r="K626" s="23"/>
      <c r="M626" s="23"/>
      <c r="N626" s="23"/>
      <c r="Q626" s="23"/>
    </row>
    <row r="627" spans="7:17" ht="14.25" customHeight="1" x14ac:dyDescent="0.3">
      <c r="G627" s="23"/>
      <c r="H627" s="23"/>
      <c r="I627" s="23"/>
      <c r="J627" s="23"/>
      <c r="K627" s="23"/>
      <c r="M627" s="23"/>
      <c r="N627" s="23"/>
      <c r="Q627" s="23"/>
    </row>
    <row r="628" spans="7:17" ht="14.25" customHeight="1" x14ac:dyDescent="0.3">
      <c r="G628" s="23"/>
      <c r="H628" s="23"/>
      <c r="I628" s="23"/>
      <c r="J628" s="23"/>
      <c r="K628" s="23"/>
      <c r="M628" s="23"/>
      <c r="N628" s="23"/>
      <c r="Q628" s="23"/>
    </row>
    <row r="629" spans="7:17" ht="14.25" customHeight="1" x14ac:dyDescent="0.3">
      <c r="G629" s="23"/>
      <c r="H629" s="23"/>
      <c r="I629" s="23"/>
      <c r="J629" s="23"/>
      <c r="K629" s="23"/>
      <c r="M629" s="23"/>
      <c r="N629" s="23"/>
      <c r="Q629" s="23"/>
    </row>
    <row r="630" spans="7:17" ht="14.25" customHeight="1" x14ac:dyDescent="0.3">
      <c r="G630" s="23"/>
      <c r="H630" s="23"/>
      <c r="I630" s="23"/>
      <c r="J630" s="23"/>
      <c r="K630" s="23"/>
      <c r="M630" s="23"/>
      <c r="N630" s="23"/>
      <c r="Q630" s="23"/>
    </row>
    <row r="631" spans="7:17" ht="14.25" customHeight="1" x14ac:dyDescent="0.3">
      <c r="G631" s="23"/>
      <c r="H631" s="23"/>
      <c r="I631" s="23"/>
      <c r="J631" s="23"/>
      <c r="K631" s="23"/>
      <c r="M631" s="23"/>
      <c r="N631" s="23"/>
      <c r="Q631" s="23"/>
    </row>
    <row r="632" spans="7:17" ht="14.25" customHeight="1" x14ac:dyDescent="0.3">
      <c r="G632" s="23"/>
      <c r="H632" s="23"/>
      <c r="I632" s="23"/>
      <c r="J632" s="23"/>
      <c r="K632" s="23"/>
      <c r="M632" s="23"/>
      <c r="N632" s="23"/>
      <c r="Q632" s="23"/>
    </row>
    <row r="633" spans="7:17" ht="14.25" customHeight="1" x14ac:dyDescent="0.3">
      <c r="G633" s="23"/>
      <c r="H633" s="23"/>
      <c r="I633" s="23"/>
      <c r="J633" s="23"/>
      <c r="K633" s="23"/>
      <c r="M633" s="23"/>
      <c r="N633" s="23"/>
      <c r="Q633" s="23"/>
    </row>
    <row r="634" spans="7:17" ht="14.25" customHeight="1" x14ac:dyDescent="0.3">
      <c r="G634" s="23"/>
      <c r="H634" s="23"/>
      <c r="I634" s="23"/>
      <c r="J634" s="23"/>
      <c r="K634" s="23"/>
      <c r="M634" s="23"/>
      <c r="N634" s="23"/>
      <c r="Q634" s="23"/>
    </row>
    <row r="635" spans="7:17" ht="14.25" customHeight="1" x14ac:dyDescent="0.3">
      <c r="G635" s="23"/>
      <c r="H635" s="23"/>
      <c r="I635" s="23"/>
      <c r="J635" s="23"/>
      <c r="K635" s="23"/>
      <c r="M635" s="23"/>
      <c r="N635" s="23"/>
      <c r="Q635" s="23"/>
    </row>
    <row r="636" spans="7:17" ht="14.25" customHeight="1" x14ac:dyDescent="0.3">
      <c r="G636" s="23"/>
      <c r="H636" s="23"/>
      <c r="I636" s="23"/>
      <c r="J636" s="23"/>
      <c r="K636" s="23"/>
      <c r="M636" s="23"/>
      <c r="N636" s="23"/>
      <c r="Q636" s="23"/>
    </row>
    <row r="637" spans="7:17" ht="14.25" customHeight="1" x14ac:dyDescent="0.3">
      <c r="G637" s="23"/>
      <c r="H637" s="23"/>
      <c r="I637" s="23"/>
      <c r="J637" s="23"/>
      <c r="K637" s="23"/>
      <c r="M637" s="23"/>
      <c r="N637" s="23"/>
      <c r="Q637" s="23"/>
    </row>
    <row r="638" spans="7:17" ht="14.25" customHeight="1" x14ac:dyDescent="0.3">
      <c r="G638" s="23"/>
      <c r="H638" s="23"/>
      <c r="I638" s="23"/>
      <c r="J638" s="23"/>
      <c r="K638" s="23"/>
      <c r="M638" s="23"/>
      <c r="N638" s="23"/>
      <c r="Q638" s="23"/>
    </row>
    <row r="639" spans="7:17" ht="14.25" customHeight="1" x14ac:dyDescent="0.3">
      <c r="G639" s="23"/>
      <c r="H639" s="23"/>
      <c r="I639" s="23"/>
      <c r="J639" s="23"/>
      <c r="K639" s="23"/>
      <c r="M639" s="23"/>
      <c r="N639" s="23"/>
      <c r="Q639" s="23"/>
    </row>
    <row r="640" spans="7:17" ht="14.25" customHeight="1" x14ac:dyDescent="0.3">
      <c r="G640" s="23"/>
      <c r="H640" s="23"/>
      <c r="I640" s="23"/>
      <c r="J640" s="23"/>
      <c r="K640" s="23"/>
      <c r="M640" s="23"/>
      <c r="N640" s="23"/>
      <c r="Q640" s="23"/>
    </row>
    <row r="641" spans="7:17" ht="14.25" customHeight="1" x14ac:dyDescent="0.3">
      <c r="G641" s="23"/>
      <c r="H641" s="23"/>
      <c r="I641" s="23"/>
      <c r="J641" s="23"/>
      <c r="K641" s="23"/>
      <c r="M641" s="23"/>
      <c r="N641" s="23"/>
      <c r="Q641" s="23"/>
    </row>
    <row r="642" spans="7:17" ht="14.25" customHeight="1" x14ac:dyDescent="0.3">
      <c r="G642" s="23"/>
      <c r="H642" s="23"/>
      <c r="I642" s="23"/>
      <c r="J642" s="23"/>
      <c r="K642" s="23"/>
      <c r="M642" s="23"/>
      <c r="N642" s="23"/>
      <c r="Q642" s="23"/>
    </row>
    <row r="643" spans="7:17" ht="14.25" customHeight="1" x14ac:dyDescent="0.3">
      <c r="G643" s="23"/>
      <c r="H643" s="23"/>
      <c r="I643" s="23"/>
      <c r="J643" s="23"/>
      <c r="K643" s="23"/>
      <c r="M643" s="23"/>
      <c r="N643" s="23"/>
      <c r="Q643" s="23"/>
    </row>
    <row r="644" spans="7:17" ht="14.25" customHeight="1" x14ac:dyDescent="0.3">
      <c r="G644" s="23"/>
      <c r="H644" s="23"/>
      <c r="I644" s="23"/>
      <c r="J644" s="23"/>
      <c r="K644" s="23"/>
      <c r="M644" s="23"/>
      <c r="N644" s="23"/>
      <c r="Q644" s="23"/>
    </row>
    <row r="645" spans="7:17" ht="14.25" customHeight="1" x14ac:dyDescent="0.3">
      <c r="G645" s="23"/>
      <c r="H645" s="23"/>
      <c r="I645" s="23"/>
      <c r="J645" s="23"/>
      <c r="K645" s="23"/>
      <c r="M645" s="23"/>
      <c r="N645" s="23"/>
      <c r="Q645" s="23"/>
    </row>
    <row r="646" spans="7:17" ht="14.25" customHeight="1" x14ac:dyDescent="0.3">
      <c r="G646" s="23"/>
      <c r="H646" s="23"/>
      <c r="I646" s="23"/>
      <c r="J646" s="23"/>
      <c r="K646" s="23"/>
      <c r="M646" s="23"/>
      <c r="N646" s="23"/>
      <c r="Q646" s="23"/>
    </row>
    <row r="647" spans="7:17" ht="14.25" customHeight="1" x14ac:dyDescent="0.3">
      <c r="G647" s="23"/>
      <c r="H647" s="23"/>
      <c r="I647" s="23"/>
      <c r="J647" s="23"/>
      <c r="K647" s="23"/>
      <c r="M647" s="23"/>
      <c r="N647" s="23"/>
      <c r="Q647" s="23"/>
    </row>
    <row r="648" spans="7:17" ht="14.25" customHeight="1" x14ac:dyDescent="0.3">
      <c r="G648" s="23"/>
      <c r="H648" s="23"/>
      <c r="I648" s="23"/>
      <c r="J648" s="23"/>
      <c r="K648" s="23"/>
      <c r="M648" s="23"/>
      <c r="N648" s="23"/>
      <c r="Q648" s="23"/>
    </row>
    <row r="649" spans="7:17" ht="14.25" customHeight="1" x14ac:dyDescent="0.3">
      <c r="G649" s="23"/>
      <c r="H649" s="23"/>
      <c r="I649" s="23"/>
      <c r="J649" s="23"/>
      <c r="K649" s="23"/>
      <c r="M649" s="23"/>
      <c r="N649" s="23"/>
      <c r="Q649" s="23"/>
    </row>
    <row r="650" spans="7:17" ht="14.25" customHeight="1" x14ac:dyDescent="0.3">
      <c r="G650" s="23"/>
      <c r="H650" s="23"/>
      <c r="I650" s="23"/>
      <c r="J650" s="23"/>
      <c r="K650" s="23"/>
      <c r="M650" s="23"/>
      <c r="N650" s="23"/>
      <c r="Q650" s="23"/>
    </row>
    <row r="651" spans="7:17" ht="14.25" customHeight="1" x14ac:dyDescent="0.3">
      <c r="G651" s="23"/>
      <c r="H651" s="23"/>
      <c r="I651" s="23"/>
      <c r="J651" s="23"/>
      <c r="K651" s="23"/>
      <c r="M651" s="23"/>
      <c r="N651" s="23"/>
      <c r="Q651" s="23"/>
    </row>
    <row r="652" spans="7:17" ht="14.25" customHeight="1" x14ac:dyDescent="0.3">
      <c r="G652" s="23"/>
      <c r="H652" s="23"/>
      <c r="I652" s="23"/>
      <c r="J652" s="23"/>
      <c r="K652" s="23"/>
      <c r="M652" s="23"/>
      <c r="N652" s="23"/>
      <c r="Q652" s="23"/>
    </row>
    <row r="653" spans="7:17" ht="14.25" customHeight="1" x14ac:dyDescent="0.3">
      <c r="G653" s="23"/>
      <c r="H653" s="23"/>
      <c r="I653" s="23"/>
      <c r="J653" s="23"/>
      <c r="K653" s="23"/>
      <c r="M653" s="23"/>
      <c r="N653" s="23"/>
      <c r="Q653" s="23"/>
    </row>
    <row r="654" spans="7:17" ht="14.25" customHeight="1" x14ac:dyDescent="0.3">
      <c r="G654" s="23"/>
      <c r="H654" s="23"/>
      <c r="I654" s="23"/>
      <c r="J654" s="23"/>
      <c r="K654" s="23"/>
      <c r="M654" s="23"/>
      <c r="N654" s="23"/>
      <c r="Q654" s="23"/>
    </row>
    <row r="655" spans="7:17" ht="14.25" customHeight="1" x14ac:dyDescent="0.3">
      <c r="G655" s="23"/>
      <c r="H655" s="23"/>
      <c r="I655" s="23"/>
      <c r="J655" s="23"/>
      <c r="K655" s="23"/>
      <c r="M655" s="23"/>
      <c r="N655" s="23"/>
      <c r="Q655" s="23"/>
    </row>
    <row r="656" spans="7:17" ht="14.25" customHeight="1" x14ac:dyDescent="0.3">
      <c r="G656" s="23"/>
      <c r="H656" s="23"/>
      <c r="I656" s="23"/>
      <c r="J656" s="23"/>
      <c r="K656" s="23"/>
      <c r="M656" s="23"/>
      <c r="N656" s="23"/>
      <c r="Q656" s="23"/>
    </row>
    <row r="657" spans="7:17" ht="14.25" customHeight="1" x14ac:dyDescent="0.3">
      <c r="G657" s="23"/>
      <c r="H657" s="23"/>
      <c r="I657" s="23"/>
      <c r="J657" s="23"/>
      <c r="K657" s="23"/>
      <c r="M657" s="23"/>
      <c r="N657" s="23"/>
      <c r="Q657" s="23"/>
    </row>
    <row r="658" spans="7:17" ht="14.25" customHeight="1" x14ac:dyDescent="0.3">
      <c r="G658" s="23"/>
      <c r="H658" s="23"/>
      <c r="I658" s="23"/>
      <c r="J658" s="23"/>
      <c r="K658" s="23"/>
      <c r="M658" s="23"/>
      <c r="N658" s="23"/>
      <c r="Q658" s="23"/>
    </row>
    <row r="659" spans="7:17" ht="14.25" customHeight="1" x14ac:dyDescent="0.3">
      <c r="G659" s="23"/>
      <c r="H659" s="23"/>
      <c r="I659" s="23"/>
      <c r="J659" s="23"/>
      <c r="K659" s="23"/>
      <c r="M659" s="23"/>
      <c r="N659" s="23"/>
      <c r="Q659" s="23"/>
    </row>
    <row r="660" spans="7:17" ht="14.25" customHeight="1" x14ac:dyDescent="0.3">
      <c r="G660" s="23"/>
      <c r="H660" s="23"/>
      <c r="I660" s="23"/>
      <c r="J660" s="23"/>
      <c r="K660" s="23"/>
      <c r="M660" s="23"/>
      <c r="N660" s="23"/>
      <c r="Q660" s="23"/>
    </row>
    <row r="661" spans="7:17" ht="14.25" customHeight="1" x14ac:dyDescent="0.3">
      <c r="G661" s="23"/>
      <c r="H661" s="23"/>
      <c r="I661" s="23"/>
      <c r="J661" s="23"/>
      <c r="K661" s="23"/>
      <c r="M661" s="23"/>
      <c r="N661" s="23"/>
      <c r="Q661" s="23"/>
    </row>
    <row r="662" spans="7:17" ht="14.25" customHeight="1" x14ac:dyDescent="0.3">
      <c r="G662" s="23"/>
      <c r="H662" s="23"/>
      <c r="I662" s="23"/>
      <c r="J662" s="23"/>
      <c r="K662" s="23"/>
      <c r="M662" s="23"/>
      <c r="N662" s="23"/>
      <c r="Q662" s="23"/>
    </row>
    <row r="663" spans="7:17" ht="14.25" customHeight="1" x14ac:dyDescent="0.3">
      <c r="G663" s="23"/>
      <c r="H663" s="23"/>
      <c r="I663" s="23"/>
      <c r="J663" s="23"/>
      <c r="K663" s="23"/>
      <c r="M663" s="23"/>
      <c r="N663" s="23"/>
      <c r="Q663" s="23"/>
    </row>
    <row r="664" spans="7:17" ht="14.25" customHeight="1" x14ac:dyDescent="0.3">
      <c r="G664" s="23"/>
      <c r="H664" s="23"/>
      <c r="I664" s="23"/>
      <c r="J664" s="23"/>
      <c r="K664" s="23"/>
      <c r="M664" s="23"/>
      <c r="N664" s="23"/>
      <c r="Q664" s="23"/>
    </row>
    <row r="665" spans="7:17" ht="14.25" customHeight="1" x14ac:dyDescent="0.3">
      <c r="G665" s="23"/>
      <c r="H665" s="23"/>
      <c r="I665" s="23"/>
      <c r="J665" s="23"/>
      <c r="K665" s="23"/>
      <c r="M665" s="23"/>
      <c r="N665" s="23"/>
      <c r="Q665" s="23"/>
    </row>
    <row r="666" spans="7:17" ht="14.25" customHeight="1" x14ac:dyDescent="0.3">
      <c r="G666" s="23"/>
      <c r="H666" s="23"/>
      <c r="I666" s="23"/>
      <c r="J666" s="23"/>
      <c r="K666" s="23"/>
      <c r="M666" s="23"/>
      <c r="N666" s="23"/>
      <c r="Q666" s="23"/>
    </row>
    <row r="667" spans="7:17" ht="14.25" customHeight="1" x14ac:dyDescent="0.3">
      <c r="G667" s="23"/>
      <c r="H667" s="23"/>
      <c r="I667" s="23"/>
      <c r="J667" s="23"/>
      <c r="K667" s="23"/>
      <c r="M667" s="23"/>
      <c r="N667" s="23"/>
      <c r="Q667" s="23"/>
    </row>
    <row r="668" spans="7:17" ht="14.25" customHeight="1" x14ac:dyDescent="0.3">
      <c r="G668" s="23"/>
      <c r="H668" s="23"/>
      <c r="I668" s="23"/>
      <c r="J668" s="23"/>
      <c r="K668" s="23"/>
      <c r="M668" s="23"/>
      <c r="N668" s="23"/>
      <c r="Q668" s="23"/>
    </row>
    <row r="669" spans="7:17" ht="14.25" customHeight="1" x14ac:dyDescent="0.3">
      <c r="G669" s="23"/>
      <c r="H669" s="23"/>
      <c r="I669" s="23"/>
      <c r="J669" s="23"/>
      <c r="K669" s="23"/>
      <c r="M669" s="23"/>
      <c r="N669" s="23"/>
      <c r="Q669" s="23"/>
    </row>
    <row r="670" spans="7:17" ht="14.25" customHeight="1" x14ac:dyDescent="0.3">
      <c r="G670" s="23"/>
      <c r="H670" s="23"/>
      <c r="I670" s="23"/>
      <c r="J670" s="23"/>
      <c r="K670" s="23"/>
      <c r="M670" s="23"/>
      <c r="N670" s="23"/>
      <c r="Q670" s="23"/>
    </row>
    <row r="671" spans="7:17" ht="14.25" customHeight="1" x14ac:dyDescent="0.3">
      <c r="G671" s="23"/>
      <c r="H671" s="23"/>
      <c r="I671" s="23"/>
      <c r="J671" s="23"/>
      <c r="K671" s="23"/>
      <c r="M671" s="23"/>
      <c r="N671" s="23"/>
      <c r="Q671" s="23"/>
    </row>
    <row r="672" spans="7:17" ht="14.25" customHeight="1" x14ac:dyDescent="0.3">
      <c r="G672" s="23"/>
      <c r="H672" s="23"/>
      <c r="I672" s="23"/>
      <c r="J672" s="23"/>
      <c r="K672" s="23"/>
      <c r="M672" s="23"/>
      <c r="N672" s="23"/>
      <c r="Q672" s="23"/>
    </row>
    <row r="673" spans="7:17" ht="14.25" customHeight="1" x14ac:dyDescent="0.3">
      <c r="G673" s="23"/>
      <c r="H673" s="23"/>
      <c r="I673" s="23"/>
      <c r="J673" s="23"/>
      <c r="K673" s="23"/>
      <c r="M673" s="23"/>
      <c r="N673" s="23"/>
      <c r="Q673" s="23"/>
    </row>
    <row r="674" spans="7:17" ht="14.25" customHeight="1" x14ac:dyDescent="0.3">
      <c r="G674" s="23"/>
      <c r="H674" s="23"/>
      <c r="I674" s="23"/>
      <c r="J674" s="23"/>
      <c r="K674" s="23"/>
      <c r="M674" s="23"/>
      <c r="N674" s="23"/>
      <c r="Q674" s="23"/>
    </row>
    <row r="675" spans="7:17" ht="14.25" customHeight="1" x14ac:dyDescent="0.3">
      <c r="G675" s="23"/>
      <c r="H675" s="23"/>
      <c r="I675" s="23"/>
      <c r="J675" s="23"/>
      <c r="K675" s="23"/>
      <c r="M675" s="23"/>
      <c r="N675" s="23"/>
      <c r="Q675" s="23"/>
    </row>
    <row r="676" spans="7:17" ht="14.25" customHeight="1" x14ac:dyDescent="0.3">
      <c r="G676" s="23"/>
      <c r="H676" s="23"/>
      <c r="I676" s="23"/>
      <c r="J676" s="23"/>
      <c r="K676" s="23"/>
      <c r="M676" s="23"/>
      <c r="N676" s="23"/>
      <c r="Q676" s="23"/>
    </row>
    <row r="677" spans="7:17" ht="14.25" customHeight="1" x14ac:dyDescent="0.3">
      <c r="G677" s="23"/>
      <c r="H677" s="23"/>
      <c r="I677" s="23"/>
      <c r="J677" s="23"/>
      <c r="K677" s="23"/>
      <c r="M677" s="23"/>
      <c r="N677" s="23"/>
      <c r="Q677" s="23"/>
    </row>
    <row r="678" spans="7:17" ht="14.25" customHeight="1" x14ac:dyDescent="0.3">
      <c r="G678" s="23"/>
      <c r="H678" s="23"/>
      <c r="I678" s="23"/>
      <c r="J678" s="23"/>
      <c r="K678" s="23"/>
      <c r="M678" s="23"/>
      <c r="N678" s="23"/>
      <c r="Q678" s="23"/>
    </row>
    <row r="679" spans="7:17" ht="14.25" customHeight="1" x14ac:dyDescent="0.3">
      <c r="G679" s="23"/>
      <c r="H679" s="23"/>
      <c r="I679" s="23"/>
      <c r="J679" s="23"/>
      <c r="K679" s="23"/>
      <c r="M679" s="23"/>
      <c r="N679" s="23"/>
      <c r="Q679" s="23"/>
    </row>
    <row r="680" spans="7:17" ht="14.25" customHeight="1" x14ac:dyDescent="0.3">
      <c r="G680" s="23"/>
      <c r="H680" s="23"/>
      <c r="I680" s="23"/>
      <c r="J680" s="23"/>
      <c r="K680" s="23"/>
      <c r="M680" s="23"/>
      <c r="N680" s="23"/>
      <c r="Q680" s="23"/>
    </row>
    <row r="681" spans="7:17" ht="14.25" customHeight="1" x14ac:dyDescent="0.3">
      <c r="G681" s="23"/>
      <c r="H681" s="23"/>
      <c r="I681" s="23"/>
      <c r="J681" s="23"/>
      <c r="K681" s="23"/>
      <c r="M681" s="23"/>
      <c r="N681" s="23"/>
      <c r="Q681" s="23"/>
    </row>
    <row r="682" spans="7:17" ht="14.25" customHeight="1" x14ac:dyDescent="0.3">
      <c r="G682" s="23"/>
      <c r="H682" s="23"/>
      <c r="I682" s="23"/>
      <c r="J682" s="23"/>
      <c r="K682" s="23"/>
      <c r="M682" s="23"/>
      <c r="N682" s="23"/>
      <c r="Q682" s="23"/>
    </row>
    <row r="683" spans="7:17" ht="14.25" customHeight="1" x14ac:dyDescent="0.3">
      <c r="G683" s="23"/>
      <c r="H683" s="23"/>
      <c r="I683" s="23"/>
      <c r="J683" s="23"/>
      <c r="K683" s="23"/>
      <c r="M683" s="23"/>
      <c r="N683" s="23"/>
      <c r="Q683" s="23"/>
    </row>
    <row r="684" spans="7:17" ht="14.25" customHeight="1" x14ac:dyDescent="0.3">
      <c r="G684" s="23"/>
      <c r="H684" s="23"/>
      <c r="I684" s="23"/>
      <c r="J684" s="23"/>
      <c r="K684" s="23"/>
      <c r="M684" s="23"/>
      <c r="N684" s="23"/>
      <c r="Q684" s="23"/>
    </row>
    <row r="685" spans="7:17" ht="14.25" customHeight="1" x14ac:dyDescent="0.3">
      <c r="G685" s="23"/>
      <c r="H685" s="23"/>
      <c r="I685" s="23"/>
      <c r="J685" s="23"/>
      <c r="K685" s="23"/>
      <c r="M685" s="23"/>
      <c r="N685" s="23"/>
      <c r="Q685" s="23"/>
    </row>
    <row r="686" spans="7:17" ht="14.25" customHeight="1" x14ac:dyDescent="0.3">
      <c r="G686" s="23"/>
      <c r="H686" s="23"/>
      <c r="I686" s="23"/>
      <c r="J686" s="23"/>
      <c r="K686" s="23"/>
      <c r="M686" s="23"/>
      <c r="N686" s="23"/>
      <c r="Q686" s="23"/>
    </row>
    <row r="687" spans="7:17" ht="14.25" customHeight="1" x14ac:dyDescent="0.3">
      <c r="G687" s="23"/>
      <c r="H687" s="23"/>
      <c r="I687" s="23"/>
      <c r="J687" s="23"/>
      <c r="K687" s="23"/>
      <c r="M687" s="23"/>
      <c r="N687" s="23"/>
      <c r="Q687" s="23"/>
    </row>
    <row r="688" spans="7:17" ht="14.25" customHeight="1" x14ac:dyDescent="0.3">
      <c r="G688" s="23"/>
      <c r="H688" s="23"/>
      <c r="I688" s="23"/>
      <c r="J688" s="23"/>
      <c r="K688" s="23"/>
      <c r="M688" s="23"/>
      <c r="N688" s="23"/>
      <c r="Q688" s="23"/>
    </row>
    <row r="689" spans="7:17" ht="14.25" customHeight="1" x14ac:dyDescent="0.3">
      <c r="G689" s="23"/>
      <c r="H689" s="23"/>
      <c r="I689" s="23"/>
      <c r="J689" s="23"/>
      <c r="K689" s="23"/>
      <c r="M689" s="23"/>
      <c r="N689" s="23"/>
      <c r="Q689" s="23"/>
    </row>
    <row r="690" spans="7:17" ht="14.25" customHeight="1" x14ac:dyDescent="0.3">
      <c r="G690" s="23"/>
      <c r="H690" s="23"/>
      <c r="I690" s="23"/>
      <c r="J690" s="23"/>
      <c r="K690" s="23"/>
      <c r="M690" s="23"/>
      <c r="N690" s="23"/>
      <c r="Q690" s="23"/>
    </row>
    <row r="691" spans="7:17" ht="14.25" customHeight="1" x14ac:dyDescent="0.3">
      <c r="G691" s="23"/>
      <c r="H691" s="23"/>
      <c r="I691" s="23"/>
      <c r="J691" s="23"/>
      <c r="K691" s="23"/>
      <c r="M691" s="23"/>
      <c r="N691" s="23"/>
      <c r="Q691" s="23"/>
    </row>
    <row r="692" spans="7:17" ht="14.25" customHeight="1" x14ac:dyDescent="0.3">
      <c r="G692" s="23"/>
      <c r="H692" s="23"/>
      <c r="I692" s="23"/>
      <c r="J692" s="23"/>
      <c r="K692" s="23"/>
      <c r="M692" s="23"/>
      <c r="N692" s="23"/>
      <c r="Q692" s="23"/>
    </row>
    <row r="693" spans="7:17" ht="14.25" customHeight="1" x14ac:dyDescent="0.3">
      <c r="G693" s="23"/>
      <c r="H693" s="23"/>
      <c r="I693" s="23"/>
      <c r="J693" s="23"/>
      <c r="K693" s="23"/>
      <c r="M693" s="23"/>
      <c r="N693" s="23"/>
      <c r="Q693" s="23"/>
    </row>
    <row r="694" spans="7:17" ht="14.25" customHeight="1" x14ac:dyDescent="0.3">
      <c r="G694" s="23"/>
      <c r="H694" s="23"/>
      <c r="I694" s="23"/>
      <c r="J694" s="23"/>
      <c r="K694" s="23"/>
      <c r="M694" s="23"/>
      <c r="N694" s="23"/>
      <c r="Q694" s="23"/>
    </row>
    <row r="695" spans="7:17" ht="14.25" customHeight="1" x14ac:dyDescent="0.3">
      <c r="G695" s="23"/>
      <c r="H695" s="23"/>
      <c r="I695" s="23"/>
      <c r="J695" s="23"/>
      <c r="K695" s="23"/>
      <c r="M695" s="23"/>
      <c r="N695" s="23"/>
      <c r="Q695" s="23"/>
    </row>
    <row r="696" spans="7:17" ht="14.25" customHeight="1" x14ac:dyDescent="0.3">
      <c r="G696" s="23"/>
      <c r="H696" s="23"/>
      <c r="I696" s="23"/>
      <c r="J696" s="23"/>
      <c r="K696" s="23"/>
      <c r="M696" s="23"/>
      <c r="N696" s="23"/>
      <c r="Q696" s="23"/>
    </row>
    <row r="697" spans="7:17" ht="14.25" customHeight="1" x14ac:dyDescent="0.3">
      <c r="G697" s="23"/>
      <c r="H697" s="23"/>
      <c r="I697" s="23"/>
      <c r="J697" s="23"/>
      <c r="K697" s="23"/>
      <c r="M697" s="23"/>
      <c r="N697" s="23"/>
      <c r="Q697" s="23"/>
    </row>
    <row r="698" spans="7:17" ht="14.25" customHeight="1" x14ac:dyDescent="0.3">
      <c r="G698" s="23"/>
      <c r="H698" s="23"/>
      <c r="I698" s="23"/>
      <c r="J698" s="23"/>
      <c r="K698" s="23"/>
      <c r="M698" s="23"/>
      <c r="N698" s="23"/>
      <c r="Q698" s="23"/>
    </row>
    <row r="699" spans="7:17" ht="14.25" customHeight="1" x14ac:dyDescent="0.3">
      <c r="G699" s="23"/>
      <c r="H699" s="23"/>
      <c r="I699" s="23"/>
      <c r="J699" s="23"/>
      <c r="K699" s="23"/>
      <c r="M699" s="23"/>
      <c r="N699" s="23"/>
      <c r="Q699" s="23"/>
    </row>
    <row r="700" spans="7:17" ht="14.25" customHeight="1" x14ac:dyDescent="0.3">
      <c r="G700" s="23"/>
      <c r="H700" s="23"/>
      <c r="I700" s="23"/>
      <c r="J700" s="23"/>
      <c r="K700" s="23"/>
      <c r="M700" s="23"/>
      <c r="N700" s="23"/>
      <c r="Q700" s="23"/>
    </row>
    <row r="701" spans="7:17" ht="14.25" customHeight="1" x14ac:dyDescent="0.3">
      <c r="G701" s="23"/>
      <c r="H701" s="23"/>
      <c r="I701" s="23"/>
      <c r="J701" s="23"/>
      <c r="K701" s="23"/>
      <c r="M701" s="23"/>
      <c r="N701" s="23"/>
      <c r="Q701" s="23"/>
    </row>
    <row r="702" spans="7:17" ht="14.25" customHeight="1" x14ac:dyDescent="0.3">
      <c r="G702" s="23"/>
      <c r="H702" s="23"/>
      <c r="I702" s="23"/>
      <c r="J702" s="23"/>
      <c r="K702" s="23"/>
      <c r="M702" s="23"/>
      <c r="N702" s="23"/>
      <c r="Q702" s="23"/>
    </row>
    <row r="703" spans="7:17" ht="14.25" customHeight="1" x14ac:dyDescent="0.3">
      <c r="G703" s="23"/>
      <c r="H703" s="23"/>
      <c r="I703" s="23"/>
      <c r="J703" s="23"/>
      <c r="K703" s="23"/>
      <c r="M703" s="23"/>
      <c r="N703" s="23"/>
      <c r="Q703" s="23"/>
    </row>
    <row r="704" spans="7:17" ht="14.25" customHeight="1" x14ac:dyDescent="0.3">
      <c r="G704" s="23"/>
      <c r="H704" s="23"/>
      <c r="I704" s="23"/>
      <c r="J704" s="23"/>
      <c r="K704" s="23"/>
      <c r="M704" s="23"/>
      <c r="N704" s="23"/>
      <c r="Q704" s="23"/>
    </row>
    <row r="705" spans="7:17" ht="14.25" customHeight="1" x14ac:dyDescent="0.3">
      <c r="G705" s="23"/>
      <c r="H705" s="23"/>
      <c r="I705" s="23"/>
      <c r="J705" s="23"/>
      <c r="K705" s="23"/>
      <c r="M705" s="23"/>
      <c r="N705" s="23"/>
      <c r="Q705" s="23"/>
    </row>
    <row r="706" spans="7:17" ht="14.25" customHeight="1" x14ac:dyDescent="0.3">
      <c r="G706" s="23"/>
      <c r="H706" s="23"/>
      <c r="I706" s="23"/>
      <c r="J706" s="23"/>
      <c r="K706" s="23"/>
      <c r="M706" s="23"/>
      <c r="N706" s="23"/>
      <c r="Q706" s="23"/>
    </row>
    <row r="707" spans="7:17" ht="14.25" customHeight="1" x14ac:dyDescent="0.3">
      <c r="G707" s="23"/>
      <c r="H707" s="23"/>
      <c r="I707" s="23"/>
      <c r="J707" s="23"/>
      <c r="K707" s="23"/>
      <c r="M707" s="23"/>
      <c r="N707" s="23"/>
      <c r="Q707" s="23"/>
    </row>
    <row r="708" spans="7:17" ht="14.25" customHeight="1" x14ac:dyDescent="0.3">
      <c r="G708" s="23"/>
      <c r="H708" s="23"/>
      <c r="I708" s="23"/>
      <c r="J708" s="23"/>
      <c r="K708" s="23"/>
      <c r="M708" s="23"/>
      <c r="N708" s="23"/>
      <c r="Q708" s="23"/>
    </row>
    <row r="709" spans="7:17" ht="14.25" customHeight="1" x14ac:dyDescent="0.3">
      <c r="G709" s="23"/>
      <c r="H709" s="23"/>
      <c r="I709" s="23"/>
      <c r="J709" s="23"/>
      <c r="K709" s="23"/>
      <c r="M709" s="23"/>
      <c r="N709" s="23"/>
      <c r="Q709" s="23"/>
    </row>
    <row r="710" spans="7:17" ht="14.25" customHeight="1" x14ac:dyDescent="0.3">
      <c r="G710" s="23"/>
      <c r="H710" s="23"/>
      <c r="I710" s="23"/>
      <c r="J710" s="23"/>
      <c r="K710" s="23"/>
      <c r="M710" s="23"/>
      <c r="N710" s="23"/>
      <c r="Q710" s="23"/>
    </row>
    <row r="711" spans="7:17" ht="14.25" customHeight="1" x14ac:dyDescent="0.3">
      <c r="G711" s="23"/>
      <c r="H711" s="23"/>
      <c r="I711" s="23"/>
      <c r="J711" s="23"/>
      <c r="K711" s="23"/>
      <c r="M711" s="23"/>
      <c r="N711" s="23"/>
      <c r="Q711" s="23"/>
    </row>
    <row r="712" spans="7:17" ht="14.25" customHeight="1" x14ac:dyDescent="0.3">
      <c r="G712" s="23"/>
      <c r="H712" s="23"/>
      <c r="I712" s="23"/>
      <c r="J712" s="23"/>
      <c r="K712" s="23"/>
      <c r="M712" s="23"/>
      <c r="N712" s="23"/>
      <c r="Q712" s="23"/>
    </row>
    <row r="713" spans="7:17" ht="14.25" customHeight="1" x14ac:dyDescent="0.3">
      <c r="G713" s="23"/>
      <c r="H713" s="23"/>
      <c r="I713" s="23"/>
      <c r="J713" s="23"/>
      <c r="K713" s="23"/>
      <c r="M713" s="23"/>
      <c r="N713" s="23"/>
      <c r="Q713" s="23"/>
    </row>
    <row r="714" spans="7:17" ht="14.25" customHeight="1" x14ac:dyDescent="0.3">
      <c r="G714" s="23"/>
      <c r="H714" s="23"/>
      <c r="I714" s="23"/>
      <c r="J714" s="23"/>
      <c r="K714" s="23"/>
      <c r="M714" s="23"/>
      <c r="N714" s="23"/>
      <c r="Q714" s="23"/>
    </row>
    <row r="715" spans="7:17" ht="14.25" customHeight="1" x14ac:dyDescent="0.3">
      <c r="G715" s="23"/>
      <c r="H715" s="23"/>
      <c r="I715" s="23"/>
      <c r="J715" s="23"/>
      <c r="K715" s="23"/>
      <c r="M715" s="23"/>
      <c r="N715" s="23"/>
      <c r="Q715" s="23"/>
    </row>
    <row r="716" spans="7:17" ht="14.25" customHeight="1" x14ac:dyDescent="0.3">
      <c r="G716" s="23"/>
      <c r="H716" s="23"/>
      <c r="I716" s="23"/>
      <c r="J716" s="23"/>
      <c r="K716" s="23"/>
      <c r="M716" s="23"/>
      <c r="N716" s="23"/>
      <c r="Q716" s="23"/>
    </row>
    <row r="717" spans="7:17" ht="14.25" customHeight="1" x14ac:dyDescent="0.3">
      <c r="G717" s="23"/>
      <c r="H717" s="23"/>
      <c r="I717" s="23"/>
      <c r="J717" s="23"/>
      <c r="K717" s="23"/>
      <c r="M717" s="23"/>
      <c r="N717" s="23"/>
      <c r="Q717" s="23"/>
    </row>
    <row r="718" spans="7:17" ht="14.25" customHeight="1" x14ac:dyDescent="0.3">
      <c r="G718" s="23"/>
      <c r="H718" s="23"/>
      <c r="I718" s="23"/>
      <c r="J718" s="23"/>
      <c r="K718" s="23"/>
      <c r="M718" s="23"/>
      <c r="N718" s="23"/>
      <c r="Q718" s="23"/>
    </row>
    <row r="719" spans="7:17" ht="14.25" customHeight="1" x14ac:dyDescent="0.3">
      <c r="G719" s="23"/>
      <c r="H719" s="23"/>
      <c r="I719" s="23"/>
      <c r="J719" s="23"/>
      <c r="K719" s="23"/>
      <c r="M719" s="23"/>
      <c r="N719" s="23"/>
      <c r="Q719" s="23"/>
    </row>
    <row r="720" spans="7:17" ht="14.25" customHeight="1" x14ac:dyDescent="0.3">
      <c r="G720" s="23"/>
      <c r="H720" s="23"/>
      <c r="I720" s="23"/>
      <c r="J720" s="23"/>
      <c r="K720" s="23"/>
      <c r="M720" s="23"/>
      <c r="N720" s="23"/>
      <c r="Q720" s="23"/>
    </row>
    <row r="721" spans="7:17" ht="14.25" customHeight="1" x14ac:dyDescent="0.3">
      <c r="G721" s="23"/>
      <c r="H721" s="23"/>
      <c r="I721" s="23"/>
      <c r="J721" s="23"/>
      <c r="K721" s="23"/>
      <c r="M721" s="23"/>
      <c r="N721" s="23"/>
      <c r="Q721" s="23"/>
    </row>
    <row r="722" spans="7:17" ht="14.25" customHeight="1" x14ac:dyDescent="0.3">
      <c r="G722" s="23"/>
      <c r="H722" s="23"/>
      <c r="I722" s="23"/>
      <c r="J722" s="23"/>
      <c r="K722" s="23"/>
      <c r="M722" s="23"/>
      <c r="N722" s="23"/>
      <c r="Q722" s="23"/>
    </row>
    <row r="723" spans="7:17" ht="14.25" customHeight="1" x14ac:dyDescent="0.3">
      <c r="G723" s="23"/>
      <c r="H723" s="23"/>
      <c r="I723" s="23"/>
      <c r="J723" s="23"/>
      <c r="K723" s="23"/>
      <c r="M723" s="23"/>
      <c r="N723" s="23"/>
      <c r="Q723" s="23"/>
    </row>
    <row r="724" spans="7:17" ht="14.25" customHeight="1" x14ac:dyDescent="0.3">
      <c r="G724" s="23"/>
      <c r="H724" s="23"/>
      <c r="I724" s="23"/>
      <c r="J724" s="23"/>
      <c r="K724" s="23"/>
      <c r="M724" s="23"/>
      <c r="N724" s="23"/>
      <c r="Q724" s="23"/>
    </row>
    <row r="725" spans="7:17" ht="14.25" customHeight="1" x14ac:dyDescent="0.3">
      <c r="G725" s="23"/>
      <c r="H725" s="23"/>
      <c r="I725" s="23"/>
      <c r="J725" s="23"/>
      <c r="K725" s="23"/>
      <c r="M725" s="23"/>
      <c r="N725" s="23"/>
      <c r="Q725" s="23"/>
    </row>
    <row r="726" spans="7:17" ht="14.25" customHeight="1" x14ac:dyDescent="0.3">
      <c r="G726" s="23"/>
      <c r="H726" s="23"/>
      <c r="I726" s="23"/>
      <c r="J726" s="23"/>
      <c r="K726" s="23"/>
      <c r="M726" s="23"/>
      <c r="N726" s="23"/>
      <c r="Q726" s="23"/>
    </row>
    <row r="727" spans="7:17" ht="14.25" customHeight="1" x14ac:dyDescent="0.3">
      <c r="G727" s="23"/>
      <c r="H727" s="23"/>
      <c r="I727" s="23"/>
      <c r="J727" s="23"/>
      <c r="K727" s="23"/>
      <c r="M727" s="23"/>
      <c r="N727" s="23"/>
      <c r="Q727" s="23"/>
    </row>
    <row r="728" spans="7:17" ht="14.25" customHeight="1" x14ac:dyDescent="0.3">
      <c r="G728" s="23"/>
      <c r="H728" s="23"/>
      <c r="I728" s="23"/>
      <c r="J728" s="23"/>
      <c r="K728" s="23"/>
      <c r="M728" s="23"/>
      <c r="N728" s="23"/>
      <c r="Q728" s="23"/>
    </row>
    <row r="729" spans="7:17" ht="14.25" customHeight="1" x14ac:dyDescent="0.3">
      <c r="G729" s="23"/>
      <c r="H729" s="23"/>
      <c r="I729" s="23"/>
      <c r="J729" s="23"/>
      <c r="K729" s="23"/>
      <c r="M729" s="23"/>
      <c r="N729" s="23"/>
      <c r="Q729" s="23"/>
    </row>
    <row r="730" spans="7:17" ht="14.25" customHeight="1" x14ac:dyDescent="0.3">
      <c r="G730" s="23"/>
      <c r="H730" s="23"/>
      <c r="I730" s="23"/>
      <c r="J730" s="23"/>
      <c r="K730" s="23"/>
      <c r="M730" s="23"/>
      <c r="N730" s="23"/>
      <c r="Q730" s="23"/>
    </row>
    <row r="731" spans="7:17" ht="14.25" customHeight="1" x14ac:dyDescent="0.3">
      <c r="G731" s="23"/>
      <c r="H731" s="23"/>
      <c r="I731" s="23"/>
      <c r="J731" s="23"/>
      <c r="K731" s="23"/>
      <c r="M731" s="23"/>
      <c r="N731" s="23"/>
      <c r="Q731" s="23"/>
    </row>
    <row r="732" spans="7:17" ht="14.25" customHeight="1" x14ac:dyDescent="0.3">
      <c r="G732" s="23"/>
      <c r="H732" s="23"/>
      <c r="I732" s="23"/>
      <c r="J732" s="23"/>
      <c r="K732" s="23"/>
      <c r="M732" s="23"/>
      <c r="N732" s="23"/>
      <c r="Q732" s="23"/>
    </row>
    <row r="733" spans="7:17" ht="14.25" customHeight="1" x14ac:dyDescent="0.3">
      <c r="G733" s="23"/>
      <c r="H733" s="23"/>
      <c r="I733" s="23"/>
      <c r="J733" s="23"/>
      <c r="K733" s="23"/>
      <c r="M733" s="23"/>
      <c r="N733" s="23"/>
      <c r="Q733" s="23"/>
    </row>
    <row r="734" spans="7:17" ht="14.25" customHeight="1" x14ac:dyDescent="0.3">
      <c r="G734" s="23"/>
      <c r="H734" s="23"/>
      <c r="I734" s="23"/>
      <c r="J734" s="23"/>
      <c r="K734" s="23"/>
      <c r="M734" s="23"/>
      <c r="N734" s="23"/>
      <c r="Q734" s="23"/>
    </row>
    <row r="735" spans="7:17" ht="14.25" customHeight="1" x14ac:dyDescent="0.3">
      <c r="G735" s="23"/>
      <c r="H735" s="23"/>
      <c r="I735" s="23"/>
      <c r="J735" s="23"/>
      <c r="K735" s="23"/>
      <c r="M735" s="23"/>
      <c r="N735" s="23"/>
      <c r="Q735" s="23"/>
    </row>
    <row r="736" spans="7:17" ht="14.25" customHeight="1" x14ac:dyDescent="0.3">
      <c r="G736" s="23"/>
      <c r="H736" s="23"/>
      <c r="I736" s="23"/>
      <c r="J736" s="23"/>
      <c r="K736" s="23"/>
      <c r="M736" s="23"/>
      <c r="N736" s="23"/>
      <c r="Q736" s="23"/>
    </row>
    <row r="737" spans="7:17" ht="14.25" customHeight="1" x14ac:dyDescent="0.3">
      <c r="G737" s="23"/>
      <c r="H737" s="23"/>
      <c r="I737" s="23"/>
      <c r="J737" s="23"/>
      <c r="K737" s="23"/>
      <c r="M737" s="23"/>
      <c r="N737" s="23"/>
      <c r="Q737" s="23"/>
    </row>
    <row r="738" spans="7:17" ht="14.25" customHeight="1" x14ac:dyDescent="0.3">
      <c r="G738" s="23"/>
      <c r="H738" s="23"/>
      <c r="I738" s="23"/>
      <c r="J738" s="23"/>
      <c r="K738" s="23"/>
      <c r="M738" s="23"/>
      <c r="N738" s="23"/>
      <c r="Q738" s="23"/>
    </row>
    <row r="739" spans="7:17" ht="14.25" customHeight="1" x14ac:dyDescent="0.3">
      <c r="G739" s="23"/>
      <c r="H739" s="23"/>
      <c r="I739" s="23"/>
      <c r="J739" s="23"/>
      <c r="K739" s="23"/>
      <c r="M739" s="23"/>
      <c r="N739" s="23"/>
      <c r="Q739" s="23"/>
    </row>
    <row r="740" spans="7:17" ht="14.25" customHeight="1" x14ac:dyDescent="0.3">
      <c r="G740" s="23"/>
      <c r="H740" s="23"/>
      <c r="I740" s="23"/>
      <c r="J740" s="23"/>
      <c r="K740" s="23"/>
      <c r="M740" s="23"/>
      <c r="N740" s="23"/>
      <c r="Q740" s="23"/>
    </row>
    <row r="741" spans="7:17" ht="14.25" customHeight="1" x14ac:dyDescent="0.3">
      <c r="G741" s="23"/>
      <c r="H741" s="23"/>
      <c r="I741" s="23"/>
      <c r="J741" s="23"/>
      <c r="K741" s="23"/>
      <c r="M741" s="23"/>
      <c r="N741" s="23"/>
      <c r="Q741" s="23"/>
    </row>
    <row r="742" spans="7:17" ht="14.25" customHeight="1" x14ac:dyDescent="0.3">
      <c r="G742" s="23"/>
      <c r="H742" s="23"/>
      <c r="I742" s="23"/>
      <c r="J742" s="23"/>
      <c r="K742" s="23"/>
      <c r="M742" s="23"/>
      <c r="N742" s="23"/>
      <c r="Q742" s="23"/>
    </row>
    <row r="743" spans="7:17" ht="14.25" customHeight="1" x14ac:dyDescent="0.3">
      <c r="G743" s="23"/>
      <c r="H743" s="23"/>
      <c r="I743" s="23"/>
      <c r="J743" s="23"/>
      <c r="K743" s="23"/>
      <c r="M743" s="23"/>
      <c r="N743" s="23"/>
      <c r="Q743" s="23"/>
    </row>
    <row r="744" spans="7:17" ht="14.25" customHeight="1" x14ac:dyDescent="0.3">
      <c r="G744" s="23"/>
      <c r="H744" s="23"/>
      <c r="I744" s="23"/>
      <c r="J744" s="23"/>
      <c r="K744" s="23"/>
      <c r="M744" s="23"/>
      <c r="N744" s="23"/>
      <c r="Q744" s="23"/>
    </row>
    <row r="745" spans="7:17" ht="14.25" customHeight="1" x14ac:dyDescent="0.3">
      <c r="G745" s="23"/>
      <c r="H745" s="23"/>
      <c r="I745" s="23"/>
      <c r="J745" s="23"/>
      <c r="K745" s="23"/>
      <c r="M745" s="23"/>
      <c r="N745" s="23"/>
      <c r="Q745" s="23"/>
    </row>
    <row r="746" spans="7:17" ht="14.25" customHeight="1" x14ac:dyDescent="0.3">
      <c r="G746" s="23"/>
      <c r="H746" s="23"/>
      <c r="I746" s="23"/>
      <c r="J746" s="23"/>
      <c r="K746" s="23"/>
      <c r="M746" s="23"/>
      <c r="N746" s="23"/>
      <c r="Q746" s="23"/>
    </row>
    <row r="747" spans="7:17" ht="14.25" customHeight="1" x14ac:dyDescent="0.3">
      <c r="G747" s="23"/>
      <c r="H747" s="23"/>
      <c r="I747" s="23"/>
      <c r="J747" s="23"/>
      <c r="K747" s="23"/>
      <c r="M747" s="23"/>
      <c r="N747" s="23"/>
      <c r="Q747" s="23"/>
    </row>
    <row r="748" spans="7:17" ht="14.25" customHeight="1" x14ac:dyDescent="0.3">
      <c r="G748" s="23"/>
      <c r="H748" s="23"/>
      <c r="I748" s="23"/>
      <c r="J748" s="23"/>
      <c r="K748" s="23"/>
      <c r="M748" s="23"/>
      <c r="N748" s="23"/>
      <c r="Q748" s="23"/>
    </row>
    <row r="749" spans="7:17" ht="14.25" customHeight="1" x14ac:dyDescent="0.3">
      <c r="G749" s="23"/>
      <c r="H749" s="23"/>
      <c r="I749" s="23"/>
      <c r="J749" s="23"/>
      <c r="K749" s="23"/>
      <c r="M749" s="23"/>
      <c r="N749" s="23"/>
      <c r="Q749" s="23"/>
    </row>
    <row r="750" spans="7:17" ht="14.25" customHeight="1" x14ac:dyDescent="0.3">
      <c r="G750" s="23"/>
      <c r="H750" s="23"/>
      <c r="I750" s="23"/>
      <c r="J750" s="23"/>
      <c r="K750" s="23"/>
      <c r="M750" s="23"/>
      <c r="N750" s="23"/>
      <c r="Q750" s="23"/>
    </row>
    <row r="751" spans="7:17" ht="14.25" customHeight="1" x14ac:dyDescent="0.3">
      <c r="G751" s="23"/>
      <c r="H751" s="23"/>
      <c r="I751" s="23"/>
      <c r="J751" s="23"/>
      <c r="K751" s="23"/>
      <c r="M751" s="23"/>
      <c r="N751" s="23"/>
      <c r="Q751" s="23"/>
    </row>
    <row r="752" spans="7:17" ht="14.25" customHeight="1" x14ac:dyDescent="0.3">
      <c r="G752" s="23"/>
      <c r="H752" s="23"/>
      <c r="I752" s="23"/>
      <c r="J752" s="23"/>
      <c r="K752" s="23"/>
      <c r="M752" s="23"/>
      <c r="N752" s="23"/>
      <c r="Q752" s="23"/>
    </row>
    <row r="753" spans="7:17" ht="14.25" customHeight="1" x14ac:dyDescent="0.3">
      <c r="G753" s="23"/>
      <c r="H753" s="23"/>
      <c r="I753" s="23"/>
      <c r="J753" s="23"/>
      <c r="K753" s="23"/>
      <c r="M753" s="23"/>
      <c r="N753" s="23"/>
      <c r="Q753" s="23"/>
    </row>
    <row r="754" spans="7:17" ht="14.25" customHeight="1" x14ac:dyDescent="0.3">
      <c r="G754" s="23"/>
      <c r="H754" s="23"/>
      <c r="I754" s="23"/>
      <c r="J754" s="23"/>
      <c r="K754" s="23"/>
      <c r="M754" s="23"/>
      <c r="N754" s="23"/>
      <c r="Q754" s="23"/>
    </row>
    <row r="755" spans="7:17" ht="14.25" customHeight="1" x14ac:dyDescent="0.3">
      <c r="G755" s="23"/>
      <c r="H755" s="23"/>
      <c r="I755" s="23"/>
      <c r="J755" s="23"/>
      <c r="K755" s="23"/>
      <c r="M755" s="23"/>
      <c r="N755" s="23"/>
      <c r="Q755" s="23"/>
    </row>
    <row r="756" spans="7:17" ht="14.25" customHeight="1" x14ac:dyDescent="0.3">
      <c r="G756" s="23"/>
      <c r="H756" s="23"/>
      <c r="I756" s="23"/>
      <c r="J756" s="23"/>
      <c r="K756" s="23"/>
      <c r="M756" s="23"/>
      <c r="N756" s="23"/>
      <c r="Q756" s="23"/>
    </row>
    <row r="757" spans="7:17" ht="14.25" customHeight="1" x14ac:dyDescent="0.3">
      <c r="G757" s="23"/>
      <c r="H757" s="23"/>
      <c r="I757" s="23"/>
      <c r="J757" s="23"/>
      <c r="K757" s="23"/>
      <c r="M757" s="23"/>
      <c r="N757" s="23"/>
      <c r="Q757" s="23"/>
    </row>
    <row r="758" spans="7:17" ht="14.25" customHeight="1" x14ac:dyDescent="0.3">
      <c r="G758" s="23"/>
      <c r="H758" s="23"/>
      <c r="I758" s="23"/>
      <c r="J758" s="23"/>
      <c r="K758" s="23"/>
      <c r="M758" s="23"/>
      <c r="N758" s="23"/>
      <c r="Q758" s="23"/>
    </row>
    <row r="759" spans="7:17" ht="14.25" customHeight="1" x14ac:dyDescent="0.3">
      <c r="G759" s="23"/>
      <c r="H759" s="23"/>
      <c r="I759" s="23"/>
      <c r="J759" s="23"/>
      <c r="K759" s="23"/>
      <c r="M759" s="23"/>
      <c r="N759" s="23"/>
      <c r="Q759" s="23"/>
    </row>
    <row r="760" spans="7:17" ht="14.25" customHeight="1" x14ac:dyDescent="0.3">
      <c r="G760" s="23"/>
      <c r="H760" s="23"/>
      <c r="I760" s="23"/>
      <c r="J760" s="23"/>
      <c r="K760" s="23"/>
      <c r="M760" s="23"/>
      <c r="N760" s="23"/>
      <c r="Q760" s="23"/>
    </row>
    <row r="761" spans="7:17" ht="14.25" customHeight="1" x14ac:dyDescent="0.3">
      <c r="G761" s="23"/>
      <c r="H761" s="23"/>
      <c r="I761" s="23"/>
      <c r="J761" s="23"/>
      <c r="K761" s="23"/>
      <c r="M761" s="23"/>
      <c r="N761" s="23"/>
      <c r="Q761" s="23"/>
    </row>
    <row r="762" spans="7:17" ht="14.25" customHeight="1" x14ac:dyDescent="0.3">
      <c r="G762" s="23"/>
      <c r="H762" s="23"/>
      <c r="I762" s="23"/>
      <c r="J762" s="23"/>
      <c r="K762" s="23"/>
      <c r="M762" s="23"/>
      <c r="N762" s="23"/>
      <c r="Q762" s="23"/>
    </row>
    <row r="763" spans="7:17" ht="14.25" customHeight="1" x14ac:dyDescent="0.3">
      <c r="G763" s="23"/>
      <c r="H763" s="23"/>
      <c r="I763" s="23"/>
      <c r="J763" s="23"/>
      <c r="K763" s="23"/>
      <c r="M763" s="23"/>
      <c r="N763" s="23"/>
      <c r="Q763" s="23"/>
    </row>
    <row r="764" spans="7:17" ht="14.25" customHeight="1" x14ac:dyDescent="0.3">
      <c r="G764" s="23"/>
      <c r="H764" s="23"/>
      <c r="I764" s="23"/>
      <c r="J764" s="23"/>
      <c r="K764" s="23"/>
      <c r="M764" s="23"/>
      <c r="N764" s="23"/>
      <c r="Q764" s="23"/>
    </row>
    <row r="765" spans="7:17" ht="14.25" customHeight="1" x14ac:dyDescent="0.3">
      <c r="G765" s="23"/>
      <c r="H765" s="23"/>
      <c r="I765" s="23"/>
      <c r="J765" s="23"/>
      <c r="K765" s="23"/>
      <c r="M765" s="23"/>
      <c r="N765" s="23"/>
      <c r="Q765" s="23"/>
    </row>
    <row r="766" spans="7:17" ht="14.25" customHeight="1" x14ac:dyDescent="0.3">
      <c r="G766" s="23"/>
      <c r="H766" s="23"/>
      <c r="I766" s="23"/>
      <c r="J766" s="23"/>
      <c r="K766" s="23"/>
      <c r="M766" s="23"/>
      <c r="N766" s="23"/>
      <c r="Q766" s="23"/>
    </row>
    <row r="767" spans="7:17" ht="14.25" customHeight="1" x14ac:dyDescent="0.3">
      <c r="G767" s="23"/>
      <c r="H767" s="23"/>
      <c r="I767" s="23"/>
      <c r="J767" s="23"/>
      <c r="K767" s="23"/>
      <c r="M767" s="23"/>
      <c r="N767" s="23"/>
      <c r="Q767" s="23"/>
    </row>
    <row r="768" spans="7:17" ht="14.25" customHeight="1" x14ac:dyDescent="0.3">
      <c r="G768" s="23"/>
      <c r="H768" s="23"/>
      <c r="I768" s="23"/>
      <c r="J768" s="23"/>
      <c r="K768" s="23"/>
      <c r="M768" s="23"/>
      <c r="N768" s="23"/>
      <c r="Q768" s="23"/>
    </row>
    <row r="769" spans="7:17" ht="14.25" customHeight="1" x14ac:dyDescent="0.3">
      <c r="G769" s="23"/>
      <c r="H769" s="23"/>
      <c r="I769" s="23"/>
      <c r="J769" s="23"/>
      <c r="K769" s="23"/>
      <c r="M769" s="23"/>
      <c r="N769" s="23"/>
      <c r="Q769" s="23"/>
    </row>
    <row r="770" spans="7:17" ht="14.25" customHeight="1" x14ac:dyDescent="0.3">
      <c r="G770" s="23"/>
      <c r="H770" s="23"/>
      <c r="I770" s="23"/>
      <c r="J770" s="23"/>
      <c r="K770" s="23"/>
      <c r="M770" s="23"/>
      <c r="N770" s="23"/>
      <c r="Q770" s="23"/>
    </row>
    <row r="771" spans="7:17" ht="14.25" customHeight="1" x14ac:dyDescent="0.3">
      <c r="G771" s="23"/>
      <c r="H771" s="23"/>
      <c r="I771" s="23"/>
      <c r="J771" s="23"/>
      <c r="K771" s="23"/>
      <c r="M771" s="23"/>
      <c r="N771" s="23"/>
      <c r="Q771" s="23"/>
    </row>
    <row r="772" spans="7:17" ht="14.25" customHeight="1" x14ac:dyDescent="0.3">
      <c r="G772" s="23"/>
      <c r="H772" s="23"/>
      <c r="I772" s="23"/>
      <c r="J772" s="23"/>
      <c r="K772" s="23"/>
      <c r="M772" s="23"/>
      <c r="N772" s="23"/>
      <c r="Q772" s="23"/>
    </row>
    <row r="773" spans="7:17" ht="14.25" customHeight="1" x14ac:dyDescent="0.3">
      <c r="G773" s="23"/>
      <c r="H773" s="23"/>
      <c r="I773" s="23"/>
      <c r="J773" s="23"/>
      <c r="K773" s="23"/>
      <c r="M773" s="23"/>
      <c r="N773" s="23"/>
      <c r="Q773" s="23"/>
    </row>
    <row r="774" spans="7:17" ht="14.25" customHeight="1" x14ac:dyDescent="0.3">
      <c r="G774" s="23"/>
      <c r="H774" s="23"/>
      <c r="I774" s="23"/>
      <c r="J774" s="23"/>
      <c r="K774" s="23"/>
      <c r="M774" s="23"/>
      <c r="N774" s="23"/>
      <c r="Q774" s="23"/>
    </row>
    <row r="775" spans="7:17" ht="14.25" customHeight="1" x14ac:dyDescent="0.3">
      <c r="G775" s="23"/>
      <c r="H775" s="23"/>
      <c r="I775" s="23"/>
      <c r="J775" s="23"/>
      <c r="K775" s="23"/>
      <c r="M775" s="23"/>
      <c r="N775" s="23"/>
      <c r="Q775" s="23"/>
    </row>
    <row r="776" spans="7:17" ht="14.25" customHeight="1" x14ac:dyDescent="0.3">
      <c r="G776" s="23"/>
      <c r="H776" s="23"/>
      <c r="I776" s="23"/>
      <c r="J776" s="23"/>
      <c r="K776" s="23"/>
      <c r="M776" s="23"/>
      <c r="N776" s="23"/>
      <c r="Q776" s="23"/>
    </row>
    <row r="777" spans="7:17" ht="14.25" customHeight="1" x14ac:dyDescent="0.3">
      <c r="G777" s="23"/>
      <c r="H777" s="23"/>
      <c r="I777" s="23"/>
      <c r="J777" s="23"/>
      <c r="K777" s="23"/>
      <c r="M777" s="23"/>
      <c r="N777" s="23"/>
      <c r="Q777" s="23"/>
    </row>
    <row r="778" spans="7:17" ht="14.25" customHeight="1" x14ac:dyDescent="0.3">
      <c r="G778" s="23"/>
      <c r="H778" s="23"/>
      <c r="I778" s="23"/>
      <c r="J778" s="23"/>
      <c r="K778" s="23"/>
      <c r="M778" s="23"/>
      <c r="N778" s="23"/>
      <c r="Q778" s="23"/>
    </row>
    <row r="779" spans="7:17" ht="14.25" customHeight="1" x14ac:dyDescent="0.3">
      <c r="G779" s="23"/>
      <c r="H779" s="23"/>
      <c r="I779" s="23"/>
      <c r="J779" s="23"/>
      <c r="K779" s="23"/>
      <c r="M779" s="23"/>
      <c r="N779" s="23"/>
      <c r="Q779" s="23"/>
    </row>
    <row r="780" spans="7:17" ht="14.25" customHeight="1" x14ac:dyDescent="0.3">
      <c r="G780" s="23"/>
      <c r="H780" s="23"/>
      <c r="I780" s="23"/>
      <c r="J780" s="23"/>
      <c r="K780" s="23"/>
      <c r="M780" s="23"/>
      <c r="N780" s="23"/>
      <c r="Q780" s="23"/>
    </row>
    <row r="781" spans="7:17" ht="14.25" customHeight="1" x14ac:dyDescent="0.3">
      <c r="G781" s="23"/>
      <c r="H781" s="23"/>
      <c r="I781" s="23"/>
      <c r="J781" s="23"/>
      <c r="K781" s="23"/>
      <c r="M781" s="23"/>
      <c r="N781" s="23"/>
      <c r="Q781" s="23"/>
    </row>
    <row r="782" spans="7:17" ht="14.25" customHeight="1" x14ac:dyDescent="0.3">
      <c r="G782" s="23"/>
      <c r="H782" s="23"/>
      <c r="I782" s="23"/>
      <c r="J782" s="23"/>
      <c r="K782" s="23"/>
      <c r="M782" s="23"/>
      <c r="N782" s="23"/>
      <c r="Q782" s="23"/>
    </row>
    <row r="783" spans="7:17" ht="14.25" customHeight="1" x14ac:dyDescent="0.3">
      <c r="G783" s="23"/>
      <c r="H783" s="23"/>
      <c r="I783" s="23"/>
      <c r="J783" s="23"/>
      <c r="K783" s="23"/>
      <c r="M783" s="23"/>
      <c r="N783" s="23"/>
      <c r="Q783" s="23"/>
    </row>
    <row r="784" spans="7:17" ht="14.25" customHeight="1" x14ac:dyDescent="0.3">
      <c r="G784" s="23"/>
      <c r="H784" s="23"/>
      <c r="I784" s="23"/>
      <c r="J784" s="23"/>
      <c r="K784" s="23"/>
      <c r="M784" s="23"/>
      <c r="N784" s="23"/>
      <c r="Q784" s="23"/>
    </row>
    <row r="785" spans="7:17" ht="14.25" customHeight="1" x14ac:dyDescent="0.3">
      <c r="G785" s="23"/>
      <c r="H785" s="23"/>
      <c r="I785" s="23"/>
      <c r="J785" s="23"/>
      <c r="K785" s="23"/>
      <c r="M785" s="23"/>
      <c r="N785" s="23"/>
      <c r="Q785" s="23"/>
    </row>
    <row r="786" spans="7:17" ht="14.25" customHeight="1" x14ac:dyDescent="0.3">
      <c r="G786" s="23"/>
      <c r="H786" s="23"/>
      <c r="I786" s="23"/>
      <c r="J786" s="23"/>
      <c r="K786" s="23"/>
      <c r="M786" s="23"/>
      <c r="N786" s="23"/>
      <c r="Q786" s="23"/>
    </row>
    <row r="787" spans="7:17" ht="14.25" customHeight="1" x14ac:dyDescent="0.3">
      <c r="G787" s="23"/>
      <c r="H787" s="23"/>
      <c r="I787" s="23"/>
      <c r="J787" s="23"/>
      <c r="K787" s="23"/>
      <c r="M787" s="23"/>
      <c r="N787" s="23"/>
      <c r="Q787" s="23"/>
    </row>
    <row r="788" spans="7:17" ht="14.25" customHeight="1" x14ac:dyDescent="0.3">
      <c r="G788" s="23"/>
      <c r="H788" s="23"/>
      <c r="I788" s="23"/>
      <c r="J788" s="23"/>
      <c r="K788" s="23"/>
      <c r="M788" s="23"/>
      <c r="N788" s="23"/>
      <c r="Q788" s="23"/>
    </row>
    <row r="789" spans="7:17" ht="14.25" customHeight="1" x14ac:dyDescent="0.3">
      <c r="G789" s="23"/>
      <c r="H789" s="23"/>
      <c r="I789" s="23"/>
      <c r="J789" s="23"/>
      <c r="K789" s="23"/>
      <c r="M789" s="23"/>
      <c r="N789" s="23"/>
      <c r="Q789" s="23"/>
    </row>
    <row r="790" spans="7:17" ht="14.25" customHeight="1" x14ac:dyDescent="0.3">
      <c r="G790" s="23"/>
      <c r="H790" s="23"/>
      <c r="I790" s="23"/>
      <c r="J790" s="23"/>
      <c r="K790" s="23"/>
      <c r="M790" s="23"/>
      <c r="N790" s="23"/>
      <c r="Q790" s="23"/>
    </row>
    <row r="791" spans="7:17" ht="14.25" customHeight="1" x14ac:dyDescent="0.3">
      <c r="G791" s="23"/>
      <c r="H791" s="23"/>
      <c r="I791" s="23"/>
      <c r="J791" s="23"/>
      <c r="K791" s="23"/>
      <c r="M791" s="23"/>
      <c r="N791" s="23"/>
      <c r="Q791" s="23"/>
    </row>
    <row r="792" spans="7:17" ht="14.25" customHeight="1" x14ac:dyDescent="0.3">
      <c r="G792" s="23"/>
      <c r="H792" s="23"/>
      <c r="I792" s="23"/>
      <c r="J792" s="23"/>
      <c r="K792" s="23"/>
      <c r="M792" s="23"/>
      <c r="N792" s="23"/>
      <c r="Q792" s="23"/>
    </row>
    <row r="793" spans="7:17" ht="14.25" customHeight="1" x14ac:dyDescent="0.3">
      <c r="G793" s="23"/>
      <c r="H793" s="23"/>
      <c r="I793" s="23"/>
      <c r="J793" s="23"/>
      <c r="K793" s="23"/>
      <c r="M793" s="23"/>
      <c r="N793" s="23"/>
      <c r="Q793" s="23"/>
    </row>
    <row r="794" spans="7:17" ht="14.25" customHeight="1" x14ac:dyDescent="0.3">
      <c r="G794" s="23"/>
      <c r="H794" s="23"/>
      <c r="I794" s="23"/>
      <c r="J794" s="23"/>
      <c r="K794" s="23"/>
      <c r="M794" s="23"/>
      <c r="N794" s="23"/>
      <c r="Q794" s="23"/>
    </row>
    <row r="795" spans="7:17" ht="14.25" customHeight="1" x14ac:dyDescent="0.3">
      <c r="G795" s="23"/>
      <c r="H795" s="23"/>
      <c r="I795" s="23"/>
      <c r="J795" s="23"/>
      <c r="K795" s="23"/>
      <c r="M795" s="23"/>
      <c r="N795" s="23"/>
      <c r="Q795" s="23"/>
    </row>
    <row r="796" spans="7:17" ht="14.25" customHeight="1" x14ac:dyDescent="0.3">
      <c r="G796" s="23"/>
      <c r="H796" s="23"/>
      <c r="I796" s="23"/>
      <c r="J796" s="23"/>
      <c r="K796" s="23"/>
      <c r="M796" s="23"/>
      <c r="N796" s="23"/>
      <c r="Q796" s="23"/>
    </row>
    <row r="797" spans="7:17" ht="14.25" customHeight="1" x14ac:dyDescent="0.3">
      <c r="G797" s="23"/>
      <c r="H797" s="23"/>
      <c r="I797" s="23"/>
      <c r="J797" s="23"/>
      <c r="K797" s="23"/>
      <c r="M797" s="23"/>
      <c r="N797" s="23"/>
      <c r="Q797" s="23"/>
    </row>
    <row r="798" spans="7:17" ht="14.25" customHeight="1" x14ac:dyDescent="0.3">
      <c r="G798" s="23"/>
      <c r="H798" s="23"/>
      <c r="I798" s="23"/>
      <c r="J798" s="23"/>
      <c r="K798" s="23"/>
      <c r="M798" s="23"/>
      <c r="N798" s="23"/>
      <c r="Q798" s="23"/>
    </row>
    <row r="799" spans="7:17" ht="14.25" customHeight="1" x14ac:dyDescent="0.3">
      <c r="G799" s="23"/>
      <c r="H799" s="23"/>
      <c r="I799" s="23"/>
      <c r="J799" s="23"/>
      <c r="K799" s="23"/>
      <c r="M799" s="23"/>
      <c r="N799" s="23"/>
      <c r="Q799" s="23"/>
    </row>
    <row r="800" spans="7:17" ht="14.25" customHeight="1" x14ac:dyDescent="0.3">
      <c r="G800" s="23"/>
      <c r="H800" s="23"/>
      <c r="I800" s="23"/>
      <c r="J800" s="23"/>
      <c r="K800" s="23"/>
      <c r="M800" s="23"/>
      <c r="N800" s="23"/>
      <c r="Q800" s="23"/>
    </row>
    <row r="801" spans="7:17" ht="14.25" customHeight="1" x14ac:dyDescent="0.3">
      <c r="G801" s="23"/>
      <c r="H801" s="23"/>
      <c r="I801" s="23"/>
      <c r="J801" s="23"/>
      <c r="K801" s="23"/>
      <c r="M801" s="23"/>
      <c r="N801" s="23"/>
      <c r="Q801" s="23"/>
    </row>
    <row r="802" spans="7:17" ht="14.25" customHeight="1" x14ac:dyDescent="0.3">
      <c r="G802" s="23"/>
      <c r="H802" s="23"/>
      <c r="I802" s="23"/>
      <c r="J802" s="23"/>
      <c r="K802" s="23"/>
      <c r="M802" s="23"/>
      <c r="N802" s="23"/>
      <c r="Q802" s="23"/>
    </row>
    <row r="803" spans="7:17" ht="14.25" customHeight="1" x14ac:dyDescent="0.3">
      <c r="G803" s="23"/>
      <c r="H803" s="23"/>
      <c r="I803" s="23"/>
      <c r="J803" s="23"/>
      <c r="K803" s="23"/>
      <c r="M803" s="23"/>
      <c r="N803" s="23"/>
      <c r="Q803" s="23"/>
    </row>
    <row r="804" spans="7:17" ht="14.25" customHeight="1" x14ac:dyDescent="0.3">
      <c r="G804" s="23"/>
      <c r="H804" s="23"/>
      <c r="I804" s="23"/>
      <c r="J804" s="23"/>
      <c r="K804" s="23"/>
      <c r="M804" s="23"/>
      <c r="N804" s="23"/>
      <c r="Q804" s="23"/>
    </row>
    <row r="805" spans="7:17" ht="14.25" customHeight="1" x14ac:dyDescent="0.3">
      <c r="G805" s="23"/>
      <c r="H805" s="23"/>
      <c r="I805" s="23"/>
      <c r="J805" s="23"/>
      <c r="K805" s="23"/>
      <c r="M805" s="23"/>
      <c r="N805" s="23"/>
      <c r="Q805" s="23"/>
    </row>
    <row r="806" spans="7:17" ht="14.25" customHeight="1" x14ac:dyDescent="0.3">
      <c r="G806" s="23"/>
      <c r="H806" s="23"/>
      <c r="I806" s="23"/>
      <c r="J806" s="23"/>
      <c r="K806" s="23"/>
      <c r="M806" s="23"/>
      <c r="N806" s="23"/>
      <c r="Q806" s="23"/>
    </row>
    <row r="807" spans="7:17" ht="14.25" customHeight="1" x14ac:dyDescent="0.3">
      <c r="G807" s="23"/>
      <c r="H807" s="23"/>
      <c r="I807" s="23"/>
      <c r="J807" s="23"/>
      <c r="K807" s="23"/>
      <c r="M807" s="23"/>
      <c r="N807" s="23"/>
      <c r="Q807" s="23"/>
    </row>
    <row r="808" spans="7:17" ht="14.25" customHeight="1" x14ac:dyDescent="0.3">
      <c r="G808" s="23"/>
      <c r="H808" s="23"/>
      <c r="I808" s="23"/>
      <c r="J808" s="23"/>
      <c r="K808" s="23"/>
      <c r="M808" s="23"/>
      <c r="N808" s="23"/>
      <c r="Q808" s="23"/>
    </row>
    <row r="809" spans="7:17" ht="14.25" customHeight="1" x14ac:dyDescent="0.3">
      <c r="G809" s="23"/>
      <c r="H809" s="23"/>
      <c r="I809" s="23"/>
      <c r="J809" s="23"/>
      <c r="K809" s="23"/>
      <c r="M809" s="23"/>
      <c r="N809" s="23"/>
      <c r="Q809" s="23"/>
    </row>
    <row r="810" spans="7:17" ht="14.25" customHeight="1" x14ac:dyDescent="0.3">
      <c r="G810" s="23"/>
      <c r="H810" s="23"/>
      <c r="I810" s="23"/>
      <c r="J810" s="23"/>
      <c r="K810" s="23"/>
      <c r="M810" s="23"/>
      <c r="N810" s="23"/>
      <c r="Q810" s="23"/>
    </row>
    <row r="811" spans="7:17" ht="14.25" customHeight="1" x14ac:dyDescent="0.3">
      <c r="G811" s="23"/>
      <c r="H811" s="23"/>
      <c r="I811" s="23"/>
      <c r="J811" s="23"/>
      <c r="K811" s="23"/>
      <c r="M811" s="23"/>
      <c r="N811" s="23"/>
      <c r="Q811" s="23"/>
    </row>
    <row r="812" spans="7:17" ht="14.25" customHeight="1" x14ac:dyDescent="0.3">
      <c r="G812" s="23"/>
      <c r="H812" s="23"/>
      <c r="I812" s="23"/>
      <c r="J812" s="23"/>
      <c r="K812" s="23"/>
      <c r="M812" s="23"/>
      <c r="N812" s="23"/>
      <c r="Q812" s="23"/>
    </row>
    <row r="813" spans="7:17" ht="14.25" customHeight="1" x14ac:dyDescent="0.3">
      <c r="G813" s="23"/>
      <c r="H813" s="23"/>
      <c r="I813" s="23"/>
      <c r="J813" s="23"/>
      <c r="K813" s="23"/>
      <c r="M813" s="23"/>
      <c r="N813" s="23"/>
      <c r="Q813" s="23"/>
    </row>
    <row r="814" spans="7:17" ht="14.25" customHeight="1" x14ac:dyDescent="0.3">
      <c r="G814" s="23"/>
      <c r="H814" s="23"/>
      <c r="I814" s="23"/>
      <c r="J814" s="23"/>
      <c r="K814" s="23"/>
      <c r="M814" s="23"/>
      <c r="N814" s="23"/>
      <c r="Q814" s="23"/>
    </row>
    <row r="815" spans="7:17" ht="14.25" customHeight="1" x14ac:dyDescent="0.3">
      <c r="G815" s="23"/>
      <c r="H815" s="23"/>
      <c r="I815" s="23"/>
      <c r="J815" s="23"/>
      <c r="K815" s="23"/>
      <c r="M815" s="23"/>
      <c r="N815" s="23"/>
      <c r="Q815" s="23"/>
    </row>
    <row r="816" spans="7:17" ht="14.25" customHeight="1" x14ac:dyDescent="0.3">
      <c r="G816" s="23"/>
      <c r="H816" s="23"/>
      <c r="I816" s="23"/>
      <c r="J816" s="23"/>
      <c r="K816" s="23"/>
      <c r="M816" s="23"/>
      <c r="N816" s="23"/>
      <c r="Q816" s="23"/>
    </row>
    <row r="817" spans="7:17" ht="14.25" customHeight="1" x14ac:dyDescent="0.3">
      <c r="G817" s="23"/>
      <c r="H817" s="23"/>
      <c r="I817" s="23"/>
      <c r="J817" s="23"/>
      <c r="K817" s="23"/>
      <c r="M817" s="23"/>
      <c r="N817" s="23"/>
      <c r="Q817" s="23"/>
    </row>
    <row r="818" spans="7:17" ht="14.25" customHeight="1" x14ac:dyDescent="0.3">
      <c r="G818" s="23"/>
      <c r="H818" s="23"/>
      <c r="I818" s="23"/>
      <c r="J818" s="23"/>
      <c r="K818" s="23"/>
      <c r="M818" s="23"/>
      <c r="N818" s="23"/>
      <c r="Q818" s="23"/>
    </row>
    <row r="819" spans="7:17" ht="14.25" customHeight="1" x14ac:dyDescent="0.3">
      <c r="G819" s="23"/>
      <c r="H819" s="23"/>
      <c r="I819" s="23"/>
      <c r="J819" s="23"/>
      <c r="K819" s="23"/>
      <c r="M819" s="23"/>
      <c r="N819" s="23"/>
      <c r="Q819" s="23"/>
    </row>
    <row r="820" spans="7:17" ht="14.25" customHeight="1" x14ac:dyDescent="0.3">
      <c r="G820" s="23"/>
      <c r="H820" s="23"/>
      <c r="I820" s="23"/>
      <c r="J820" s="23"/>
      <c r="K820" s="23"/>
      <c r="M820" s="23"/>
      <c r="N820" s="23"/>
      <c r="Q820" s="23"/>
    </row>
    <row r="821" spans="7:17" ht="14.25" customHeight="1" x14ac:dyDescent="0.3">
      <c r="G821" s="23"/>
      <c r="H821" s="23"/>
      <c r="I821" s="23"/>
      <c r="J821" s="23"/>
      <c r="K821" s="23"/>
      <c r="M821" s="23"/>
      <c r="N821" s="23"/>
      <c r="Q821" s="23"/>
    </row>
    <row r="822" spans="7:17" ht="14.25" customHeight="1" x14ac:dyDescent="0.3">
      <c r="G822" s="23"/>
      <c r="H822" s="23"/>
      <c r="I822" s="23"/>
      <c r="J822" s="23"/>
      <c r="K822" s="23"/>
      <c r="M822" s="23"/>
      <c r="N822" s="23"/>
      <c r="Q822" s="23"/>
    </row>
    <row r="823" spans="7:17" ht="14.25" customHeight="1" x14ac:dyDescent="0.3">
      <c r="G823" s="23"/>
      <c r="H823" s="23"/>
      <c r="I823" s="23"/>
      <c r="J823" s="23"/>
      <c r="K823" s="23"/>
      <c r="M823" s="23"/>
      <c r="N823" s="23"/>
      <c r="Q823" s="23"/>
    </row>
    <row r="824" spans="7:17" ht="14.25" customHeight="1" x14ac:dyDescent="0.3">
      <c r="G824" s="23"/>
      <c r="H824" s="23"/>
      <c r="I824" s="23"/>
      <c r="J824" s="23"/>
      <c r="K824" s="23"/>
      <c r="M824" s="23"/>
      <c r="N824" s="23"/>
      <c r="Q824" s="23"/>
    </row>
    <row r="825" spans="7:17" ht="14.25" customHeight="1" x14ac:dyDescent="0.3">
      <c r="G825" s="23"/>
      <c r="H825" s="23"/>
      <c r="I825" s="23"/>
      <c r="J825" s="23"/>
      <c r="K825" s="23"/>
      <c r="M825" s="23"/>
      <c r="N825" s="23"/>
      <c r="Q825" s="23"/>
    </row>
    <row r="826" spans="7:17" ht="14.25" customHeight="1" x14ac:dyDescent="0.3">
      <c r="G826" s="23"/>
      <c r="H826" s="23"/>
      <c r="I826" s="23"/>
      <c r="J826" s="23"/>
      <c r="K826" s="23"/>
      <c r="M826" s="23"/>
      <c r="N826" s="23"/>
      <c r="Q826" s="23"/>
    </row>
    <row r="827" spans="7:17" ht="14.25" customHeight="1" x14ac:dyDescent="0.3">
      <c r="G827" s="23"/>
      <c r="H827" s="23"/>
      <c r="I827" s="23"/>
      <c r="J827" s="23"/>
      <c r="K827" s="23"/>
      <c r="M827" s="23"/>
      <c r="N827" s="23"/>
      <c r="Q827" s="23"/>
    </row>
    <row r="828" spans="7:17" ht="14.25" customHeight="1" x14ac:dyDescent="0.3">
      <c r="G828" s="23"/>
      <c r="H828" s="23"/>
      <c r="I828" s="23"/>
      <c r="J828" s="23"/>
      <c r="K828" s="23"/>
      <c r="M828" s="23"/>
      <c r="N828" s="23"/>
      <c r="Q828" s="23"/>
    </row>
    <row r="829" spans="7:17" ht="14.25" customHeight="1" x14ac:dyDescent="0.3">
      <c r="G829" s="23"/>
      <c r="H829" s="23"/>
      <c r="I829" s="23"/>
      <c r="J829" s="23"/>
      <c r="K829" s="23"/>
      <c r="M829" s="23"/>
      <c r="N829" s="23"/>
      <c r="Q829" s="23"/>
    </row>
    <row r="830" spans="7:17" ht="14.25" customHeight="1" x14ac:dyDescent="0.3">
      <c r="G830" s="23"/>
      <c r="H830" s="23"/>
      <c r="I830" s="23"/>
      <c r="J830" s="23"/>
      <c r="K830" s="23"/>
      <c r="M830" s="23"/>
      <c r="N830" s="23"/>
      <c r="Q830" s="23"/>
    </row>
    <row r="831" spans="7:17" ht="14.25" customHeight="1" x14ac:dyDescent="0.3">
      <c r="G831" s="23"/>
      <c r="H831" s="23"/>
      <c r="I831" s="23"/>
      <c r="J831" s="23"/>
      <c r="K831" s="23"/>
      <c r="M831" s="23"/>
      <c r="N831" s="23"/>
      <c r="Q831" s="23"/>
    </row>
    <row r="832" spans="7:17" ht="14.25" customHeight="1" x14ac:dyDescent="0.3">
      <c r="G832" s="23"/>
      <c r="H832" s="23"/>
      <c r="I832" s="23"/>
      <c r="J832" s="23"/>
      <c r="K832" s="23"/>
      <c r="M832" s="23"/>
      <c r="N832" s="23"/>
      <c r="Q832" s="23"/>
    </row>
    <row r="833" spans="7:17" ht="14.25" customHeight="1" x14ac:dyDescent="0.3">
      <c r="G833" s="23"/>
      <c r="H833" s="23"/>
      <c r="I833" s="23"/>
      <c r="J833" s="23"/>
      <c r="K833" s="23"/>
      <c r="M833" s="23"/>
      <c r="N833" s="23"/>
      <c r="Q833" s="23"/>
    </row>
    <row r="834" spans="7:17" ht="14.25" customHeight="1" x14ac:dyDescent="0.3">
      <c r="G834" s="23"/>
      <c r="H834" s="23"/>
      <c r="I834" s="23"/>
      <c r="J834" s="23"/>
      <c r="K834" s="23"/>
      <c r="M834" s="23"/>
      <c r="N834" s="23"/>
      <c r="Q834" s="23"/>
    </row>
    <row r="835" spans="7:17" ht="14.25" customHeight="1" x14ac:dyDescent="0.3">
      <c r="G835" s="23"/>
      <c r="H835" s="23"/>
      <c r="I835" s="23"/>
      <c r="J835" s="23"/>
      <c r="K835" s="23"/>
      <c r="M835" s="23"/>
      <c r="N835" s="23"/>
      <c r="Q835" s="23"/>
    </row>
    <row r="836" spans="7:17" ht="14.25" customHeight="1" x14ac:dyDescent="0.3">
      <c r="G836" s="23"/>
      <c r="H836" s="23"/>
      <c r="I836" s="23"/>
      <c r="J836" s="23"/>
      <c r="K836" s="23"/>
      <c r="M836" s="23"/>
      <c r="N836" s="23"/>
      <c r="Q836" s="23"/>
    </row>
    <row r="837" spans="7:17" ht="14.25" customHeight="1" x14ac:dyDescent="0.3">
      <c r="G837" s="23"/>
      <c r="H837" s="23"/>
      <c r="I837" s="23"/>
      <c r="J837" s="23"/>
      <c r="K837" s="23"/>
      <c r="M837" s="23"/>
      <c r="N837" s="23"/>
      <c r="Q837" s="23"/>
    </row>
    <row r="838" spans="7:17" ht="14.25" customHeight="1" x14ac:dyDescent="0.3">
      <c r="G838" s="23"/>
      <c r="H838" s="23"/>
      <c r="I838" s="23"/>
      <c r="J838" s="23"/>
      <c r="K838" s="23"/>
      <c r="M838" s="23"/>
      <c r="N838" s="23"/>
      <c r="Q838" s="23"/>
    </row>
    <row r="839" spans="7:17" ht="14.25" customHeight="1" x14ac:dyDescent="0.3">
      <c r="G839" s="23"/>
      <c r="H839" s="23"/>
      <c r="I839" s="23"/>
      <c r="J839" s="23"/>
      <c r="K839" s="23"/>
      <c r="M839" s="23"/>
      <c r="N839" s="23"/>
      <c r="Q839" s="23"/>
    </row>
    <row r="840" spans="7:17" ht="14.25" customHeight="1" x14ac:dyDescent="0.3">
      <c r="G840" s="23"/>
      <c r="H840" s="23"/>
      <c r="I840" s="23"/>
      <c r="J840" s="23"/>
      <c r="K840" s="23"/>
      <c r="M840" s="23"/>
      <c r="N840" s="23"/>
      <c r="Q840" s="23"/>
    </row>
    <row r="841" spans="7:17" ht="14.25" customHeight="1" x14ac:dyDescent="0.3">
      <c r="G841" s="23"/>
      <c r="H841" s="23"/>
      <c r="I841" s="23"/>
      <c r="J841" s="23"/>
      <c r="K841" s="23"/>
      <c r="M841" s="23"/>
      <c r="N841" s="23"/>
      <c r="Q841" s="23"/>
    </row>
    <row r="842" spans="7:17" ht="14.25" customHeight="1" x14ac:dyDescent="0.3">
      <c r="G842" s="23"/>
      <c r="H842" s="23"/>
      <c r="I842" s="23"/>
      <c r="J842" s="23"/>
      <c r="K842" s="23"/>
      <c r="M842" s="23"/>
      <c r="N842" s="23"/>
      <c r="Q842" s="23"/>
    </row>
    <row r="843" spans="7:17" ht="14.25" customHeight="1" x14ac:dyDescent="0.3">
      <c r="G843" s="23"/>
      <c r="H843" s="23"/>
      <c r="I843" s="23"/>
      <c r="J843" s="23"/>
      <c r="K843" s="23"/>
      <c r="M843" s="23"/>
      <c r="N843" s="23"/>
      <c r="Q843" s="23"/>
    </row>
    <row r="844" spans="7:17" ht="14.25" customHeight="1" x14ac:dyDescent="0.3">
      <c r="G844" s="23"/>
      <c r="H844" s="23"/>
      <c r="I844" s="23"/>
      <c r="J844" s="23"/>
      <c r="K844" s="23"/>
      <c r="M844" s="23"/>
      <c r="N844" s="23"/>
      <c r="Q844" s="23"/>
    </row>
    <row r="845" spans="7:17" ht="14.25" customHeight="1" x14ac:dyDescent="0.3">
      <c r="G845" s="23"/>
      <c r="H845" s="23"/>
      <c r="I845" s="23"/>
      <c r="J845" s="23"/>
      <c r="K845" s="23"/>
      <c r="M845" s="23"/>
      <c r="N845" s="23"/>
      <c r="Q845" s="23"/>
    </row>
    <row r="846" spans="7:17" ht="14.25" customHeight="1" x14ac:dyDescent="0.3">
      <c r="G846" s="23"/>
      <c r="H846" s="23"/>
      <c r="I846" s="23"/>
      <c r="J846" s="23"/>
      <c r="K846" s="23"/>
      <c r="M846" s="23"/>
      <c r="N846" s="23"/>
      <c r="Q846" s="23"/>
    </row>
    <row r="847" spans="7:17" ht="14.25" customHeight="1" x14ac:dyDescent="0.3">
      <c r="G847" s="23"/>
      <c r="H847" s="23"/>
      <c r="I847" s="23"/>
      <c r="J847" s="23"/>
      <c r="K847" s="23"/>
      <c r="M847" s="23"/>
      <c r="N847" s="23"/>
      <c r="Q847" s="23"/>
    </row>
    <row r="848" spans="7:17" ht="14.25" customHeight="1" x14ac:dyDescent="0.3">
      <c r="G848" s="23"/>
      <c r="H848" s="23"/>
      <c r="I848" s="23"/>
      <c r="J848" s="23"/>
      <c r="K848" s="23"/>
      <c r="M848" s="23"/>
      <c r="N848" s="23"/>
      <c r="Q848" s="23"/>
    </row>
    <row r="849" spans="7:17" ht="14.25" customHeight="1" x14ac:dyDescent="0.3">
      <c r="G849" s="23"/>
      <c r="H849" s="23"/>
      <c r="I849" s="23"/>
      <c r="J849" s="23"/>
      <c r="K849" s="23"/>
      <c r="M849" s="23"/>
      <c r="N849" s="23"/>
      <c r="Q849" s="23"/>
    </row>
    <row r="850" spans="7:17" ht="14.25" customHeight="1" x14ac:dyDescent="0.3">
      <c r="G850" s="23"/>
      <c r="H850" s="23"/>
      <c r="I850" s="23"/>
      <c r="J850" s="23"/>
      <c r="K850" s="23"/>
      <c r="M850" s="23"/>
      <c r="N850" s="23"/>
      <c r="Q850" s="23"/>
    </row>
    <row r="851" spans="7:17" ht="14.25" customHeight="1" x14ac:dyDescent="0.3">
      <c r="G851" s="23"/>
      <c r="H851" s="23"/>
      <c r="I851" s="23"/>
      <c r="J851" s="23"/>
      <c r="K851" s="23"/>
      <c r="M851" s="23"/>
      <c r="N851" s="23"/>
      <c r="Q851" s="23"/>
    </row>
    <row r="852" spans="7:17" ht="14.25" customHeight="1" x14ac:dyDescent="0.3">
      <c r="G852" s="23"/>
      <c r="H852" s="23"/>
      <c r="I852" s="23"/>
      <c r="J852" s="23"/>
      <c r="K852" s="23"/>
      <c r="M852" s="23"/>
      <c r="N852" s="23"/>
      <c r="Q852" s="23"/>
    </row>
    <row r="853" spans="7:17" ht="14.25" customHeight="1" x14ac:dyDescent="0.3">
      <c r="G853" s="23"/>
      <c r="H853" s="23"/>
      <c r="I853" s="23"/>
      <c r="J853" s="23"/>
      <c r="K853" s="23"/>
      <c r="M853" s="23"/>
      <c r="N853" s="23"/>
      <c r="Q853" s="23"/>
    </row>
    <row r="854" spans="7:17" ht="14.25" customHeight="1" x14ac:dyDescent="0.3">
      <c r="G854" s="23"/>
      <c r="H854" s="23"/>
      <c r="I854" s="23"/>
      <c r="J854" s="23"/>
      <c r="K854" s="23"/>
      <c r="M854" s="23"/>
      <c r="N854" s="23"/>
      <c r="Q854" s="23"/>
    </row>
    <row r="855" spans="7:17" ht="14.25" customHeight="1" x14ac:dyDescent="0.3">
      <c r="G855" s="23"/>
      <c r="H855" s="23"/>
      <c r="I855" s="23"/>
      <c r="J855" s="23"/>
      <c r="K855" s="23"/>
      <c r="M855" s="23"/>
      <c r="N855" s="23"/>
      <c r="Q855" s="23"/>
    </row>
    <row r="856" spans="7:17" ht="14.25" customHeight="1" x14ac:dyDescent="0.3">
      <c r="G856" s="23"/>
      <c r="H856" s="23"/>
      <c r="I856" s="23"/>
      <c r="J856" s="23"/>
      <c r="K856" s="23"/>
      <c r="M856" s="23"/>
      <c r="N856" s="23"/>
      <c r="Q856" s="23"/>
    </row>
    <row r="857" spans="7:17" ht="14.25" customHeight="1" x14ac:dyDescent="0.3">
      <c r="G857" s="23"/>
      <c r="H857" s="23"/>
      <c r="I857" s="23"/>
      <c r="J857" s="23"/>
      <c r="K857" s="23"/>
      <c r="M857" s="23"/>
      <c r="N857" s="23"/>
      <c r="Q857" s="23"/>
    </row>
    <row r="858" spans="7:17" ht="14.25" customHeight="1" x14ac:dyDescent="0.3">
      <c r="G858" s="23"/>
      <c r="H858" s="23"/>
      <c r="I858" s="23"/>
      <c r="J858" s="23"/>
      <c r="K858" s="23"/>
      <c r="M858" s="23"/>
      <c r="N858" s="23"/>
      <c r="Q858" s="23"/>
    </row>
    <row r="859" spans="7:17" ht="14.25" customHeight="1" x14ac:dyDescent="0.3">
      <c r="G859" s="23"/>
      <c r="H859" s="23"/>
      <c r="I859" s="23"/>
      <c r="J859" s="23"/>
      <c r="K859" s="23"/>
      <c r="M859" s="23"/>
      <c r="N859" s="23"/>
      <c r="Q859" s="23"/>
    </row>
    <row r="860" spans="7:17" ht="14.25" customHeight="1" x14ac:dyDescent="0.3">
      <c r="G860" s="23"/>
      <c r="H860" s="23"/>
      <c r="I860" s="23"/>
      <c r="J860" s="23"/>
      <c r="K860" s="23"/>
      <c r="M860" s="23"/>
      <c r="N860" s="23"/>
      <c r="Q860" s="23"/>
    </row>
    <row r="861" spans="7:17" ht="14.25" customHeight="1" x14ac:dyDescent="0.3">
      <c r="G861" s="23"/>
      <c r="H861" s="23"/>
      <c r="I861" s="23"/>
      <c r="J861" s="23"/>
      <c r="K861" s="23"/>
      <c r="M861" s="23"/>
      <c r="N861" s="23"/>
      <c r="Q861" s="23"/>
    </row>
    <row r="862" spans="7:17" ht="14.25" customHeight="1" x14ac:dyDescent="0.3">
      <c r="G862" s="23"/>
      <c r="H862" s="23"/>
      <c r="I862" s="23"/>
      <c r="J862" s="23"/>
      <c r="K862" s="23"/>
      <c r="M862" s="23"/>
      <c r="N862" s="23"/>
      <c r="Q862" s="23"/>
    </row>
    <row r="863" spans="7:17" ht="14.25" customHeight="1" x14ac:dyDescent="0.3">
      <c r="G863" s="23"/>
      <c r="H863" s="23"/>
      <c r="I863" s="23"/>
      <c r="J863" s="23"/>
      <c r="K863" s="23"/>
      <c r="M863" s="23"/>
      <c r="N863" s="23"/>
      <c r="Q863" s="23"/>
    </row>
    <row r="864" spans="7:17" ht="14.25" customHeight="1" x14ac:dyDescent="0.3">
      <c r="G864" s="23"/>
      <c r="H864" s="23"/>
      <c r="I864" s="23"/>
      <c r="J864" s="23"/>
      <c r="K864" s="23"/>
      <c r="M864" s="23"/>
      <c r="N864" s="23"/>
      <c r="Q864" s="23"/>
    </row>
    <row r="865" spans="7:17" ht="14.25" customHeight="1" x14ac:dyDescent="0.3">
      <c r="G865" s="23"/>
      <c r="H865" s="23"/>
      <c r="I865" s="23"/>
      <c r="J865" s="23"/>
      <c r="K865" s="23"/>
      <c r="M865" s="23"/>
      <c r="N865" s="23"/>
      <c r="Q865" s="23"/>
    </row>
    <row r="866" spans="7:17" ht="14.25" customHeight="1" x14ac:dyDescent="0.3">
      <c r="G866" s="23"/>
      <c r="H866" s="23"/>
      <c r="I866" s="23"/>
      <c r="J866" s="23"/>
      <c r="K866" s="23"/>
      <c r="M866" s="23"/>
      <c r="N866" s="23"/>
      <c r="Q866" s="23"/>
    </row>
    <row r="867" spans="7:17" ht="14.25" customHeight="1" x14ac:dyDescent="0.3">
      <c r="G867" s="23"/>
      <c r="H867" s="23"/>
      <c r="I867" s="23"/>
      <c r="J867" s="23"/>
      <c r="K867" s="23"/>
      <c r="M867" s="23"/>
      <c r="N867" s="23"/>
      <c r="Q867" s="23"/>
    </row>
    <row r="868" spans="7:17" ht="14.25" customHeight="1" x14ac:dyDescent="0.3">
      <c r="G868" s="23"/>
      <c r="H868" s="23"/>
      <c r="I868" s="23"/>
      <c r="J868" s="23"/>
      <c r="K868" s="23"/>
      <c r="M868" s="23"/>
      <c r="N868" s="23"/>
      <c r="Q868" s="23"/>
    </row>
    <row r="869" spans="7:17" ht="14.25" customHeight="1" x14ac:dyDescent="0.3">
      <c r="G869" s="23"/>
      <c r="H869" s="23"/>
      <c r="I869" s="23"/>
      <c r="J869" s="23"/>
      <c r="K869" s="23"/>
      <c r="M869" s="23"/>
      <c r="N869" s="23"/>
      <c r="Q869" s="23"/>
    </row>
    <row r="870" spans="7:17" ht="14.25" customHeight="1" x14ac:dyDescent="0.3">
      <c r="G870" s="23"/>
      <c r="H870" s="23"/>
      <c r="I870" s="23"/>
      <c r="J870" s="23"/>
      <c r="K870" s="23"/>
      <c r="M870" s="23"/>
      <c r="N870" s="23"/>
      <c r="Q870" s="23"/>
    </row>
    <row r="871" spans="7:17" ht="14.25" customHeight="1" x14ac:dyDescent="0.3">
      <c r="G871" s="23"/>
      <c r="H871" s="23"/>
      <c r="I871" s="23"/>
      <c r="J871" s="23"/>
      <c r="K871" s="23"/>
      <c r="M871" s="23"/>
      <c r="N871" s="23"/>
      <c r="Q871" s="23"/>
    </row>
    <row r="872" spans="7:17" ht="14.25" customHeight="1" x14ac:dyDescent="0.3">
      <c r="G872" s="23"/>
      <c r="H872" s="23"/>
      <c r="I872" s="23"/>
      <c r="J872" s="23"/>
      <c r="K872" s="23"/>
      <c r="M872" s="23"/>
      <c r="N872" s="23"/>
      <c r="Q872" s="23"/>
    </row>
    <row r="873" spans="7:17" ht="14.25" customHeight="1" x14ac:dyDescent="0.3">
      <c r="G873" s="23"/>
      <c r="H873" s="23"/>
      <c r="I873" s="23"/>
      <c r="J873" s="23"/>
      <c r="K873" s="23"/>
      <c r="M873" s="23"/>
      <c r="N873" s="23"/>
      <c r="Q873" s="23"/>
    </row>
    <row r="874" spans="7:17" ht="14.25" customHeight="1" x14ac:dyDescent="0.3">
      <c r="G874" s="23"/>
      <c r="H874" s="23"/>
      <c r="I874" s="23"/>
      <c r="J874" s="23"/>
      <c r="K874" s="23"/>
      <c r="M874" s="23"/>
      <c r="N874" s="23"/>
      <c r="Q874" s="23"/>
    </row>
    <row r="875" spans="7:17" ht="14.25" customHeight="1" x14ac:dyDescent="0.3">
      <c r="G875" s="23"/>
      <c r="H875" s="23"/>
      <c r="I875" s="23"/>
      <c r="J875" s="23"/>
      <c r="K875" s="23"/>
      <c r="M875" s="23"/>
      <c r="N875" s="23"/>
      <c r="Q875" s="23"/>
    </row>
    <row r="876" spans="7:17" ht="14.25" customHeight="1" x14ac:dyDescent="0.3">
      <c r="G876" s="23"/>
      <c r="H876" s="23"/>
      <c r="I876" s="23"/>
      <c r="J876" s="23"/>
      <c r="K876" s="23"/>
      <c r="M876" s="23"/>
      <c r="N876" s="23"/>
      <c r="Q876" s="23"/>
    </row>
    <row r="877" spans="7:17" ht="14.25" customHeight="1" x14ac:dyDescent="0.3">
      <c r="G877" s="23"/>
      <c r="H877" s="23"/>
      <c r="I877" s="23"/>
      <c r="J877" s="23"/>
      <c r="K877" s="23"/>
      <c r="M877" s="23"/>
      <c r="N877" s="23"/>
      <c r="Q877" s="23"/>
    </row>
    <row r="878" spans="7:17" ht="14.25" customHeight="1" x14ac:dyDescent="0.3">
      <c r="G878" s="23"/>
      <c r="H878" s="23"/>
      <c r="I878" s="23"/>
      <c r="J878" s="23"/>
      <c r="K878" s="23"/>
      <c r="M878" s="23"/>
      <c r="N878" s="23"/>
      <c r="Q878" s="23"/>
    </row>
    <row r="879" spans="7:17" ht="14.25" customHeight="1" x14ac:dyDescent="0.3">
      <c r="G879" s="23"/>
      <c r="H879" s="23"/>
      <c r="I879" s="23"/>
      <c r="J879" s="23"/>
      <c r="K879" s="23"/>
      <c r="M879" s="23"/>
      <c r="N879" s="23"/>
      <c r="Q879" s="23"/>
    </row>
    <row r="880" spans="7:17" ht="14.25" customHeight="1" x14ac:dyDescent="0.3">
      <c r="G880" s="23"/>
      <c r="H880" s="23"/>
      <c r="I880" s="23"/>
      <c r="J880" s="23"/>
      <c r="K880" s="23"/>
      <c r="M880" s="23"/>
      <c r="N880" s="23"/>
      <c r="Q880" s="23"/>
    </row>
    <row r="881" spans="7:17" ht="14.25" customHeight="1" x14ac:dyDescent="0.3">
      <c r="G881" s="23"/>
      <c r="H881" s="23"/>
      <c r="I881" s="23"/>
      <c r="J881" s="23"/>
      <c r="K881" s="23"/>
      <c r="M881" s="23"/>
      <c r="N881" s="23"/>
      <c r="Q881" s="23"/>
    </row>
    <row r="882" spans="7:17" ht="14.25" customHeight="1" x14ac:dyDescent="0.3">
      <c r="G882" s="23"/>
      <c r="H882" s="23"/>
      <c r="I882" s="23"/>
      <c r="J882" s="23"/>
      <c r="K882" s="23"/>
      <c r="M882" s="23"/>
      <c r="N882" s="23"/>
      <c r="Q882" s="23"/>
    </row>
    <row r="883" spans="7:17" ht="14.25" customHeight="1" x14ac:dyDescent="0.3">
      <c r="G883" s="23"/>
      <c r="H883" s="23"/>
      <c r="I883" s="23"/>
      <c r="J883" s="23"/>
      <c r="K883" s="23"/>
      <c r="M883" s="23"/>
      <c r="N883" s="23"/>
      <c r="Q883" s="23"/>
    </row>
    <row r="884" spans="7:17" ht="14.25" customHeight="1" x14ac:dyDescent="0.3">
      <c r="G884" s="23"/>
      <c r="H884" s="23"/>
      <c r="I884" s="23"/>
      <c r="J884" s="23"/>
      <c r="K884" s="23"/>
      <c r="M884" s="23"/>
      <c r="N884" s="23"/>
      <c r="Q884" s="23"/>
    </row>
    <row r="885" spans="7:17" ht="14.25" customHeight="1" x14ac:dyDescent="0.3">
      <c r="G885" s="23"/>
      <c r="H885" s="23"/>
      <c r="I885" s="23"/>
      <c r="J885" s="23"/>
      <c r="K885" s="23"/>
      <c r="M885" s="23"/>
      <c r="N885" s="23"/>
      <c r="Q885" s="23"/>
    </row>
    <row r="886" spans="7:17" ht="14.25" customHeight="1" x14ac:dyDescent="0.3">
      <c r="G886" s="23"/>
      <c r="H886" s="23"/>
      <c r="I886" s="23"/>
      <c r="J886" s="23"/>
      <c r="K886" s="23"/>
      <c r="M886" s="23"/>
      <c r="N886" s="23"/>
      <c r="Q886" s="23"/>
    </row>
    <row r="887" spans="7:17" ht="14.25" customHeight="1" x14ac:dyDescent="0.3">
      <c r="G887" s="23"/>
      <c r="H887" s="23"/>
      <c r="I887" s="23"/>
      <c r="J887" s="23"/>
      <c r="K887" s="23"/>
      <c r="M887" s="23"/>
      <c r="N887" s="23"/>
      <c r="Q887" s="23"/>
    </row>
    <row r="888" spans="7:17" ht="14.25" customHeight="1" x14ac:dyDescent="0.3">
      <c r="G888" s="23"/>
      <c r="H888" s="23"/>
      <c r="I888" s="23"/>
      <c r="J888" s="23"/>
      <c r="K888" s="23"/>
      <c r="M888" s="23"/>
      <c r="N888" s="23"/>
      <c r="Q888" s="23"/>
    </row>
    <row r="889" spans="7:17" ht="14.25" customHeight="1" x14ac:dyDescent="0.3">
      <c r="G889" s="23"/>
      <c r="H889" s="23"/>
      <c r="I889" s="23"/>
      <c r="J889" s="23"/>
      <c r="K889" s="23"/>
      <c r="M889" s="23"/>
      <c r="N889" s="23"/>
      <c r="Q889" s="23"/>
    </row>
    <row r="890" spans="7:17" ht="14.25" customHeight="1" x14ac:dyDescent="0.3">
      <c r="G890" s="23"/>
      <c r="H890" s="23"/>
      <c r="I890" s="23"/>
      <c r="J890" s="23"/>
      <c r="K890" s="23"/>
      <c r="M890" s="23"/>
      <c r="N890" s="23"/>
      <c r="Q890" s="23"/>
    </row>
    <row r="891" spans="7:17" ht="14.25" customHeight="1" x14ac:dyDescent="0.3">
      <c r="G891" s="23"/>
      <c r="H891" s="23"/>
      <c r="I891" s="23"/>
      <c r="J891" s="23"/>
      <c r="K891" s="23"/>
      <c r="M891" s="23"/>
      <c r="N891" s="23"/>
      <c r="Q891" s="23"/>
    </row>
    <row r="892" spans="7:17" ht="14.25" customHeight="1" x14ac:dyDescent="0.3">
      <c r="G892" s="23"/>
      <c r="H892" s="23"/>
      <c r="I892" s="23"/>
      <c r="J892" s="23"/>
      <c r="K892" s="23"/>
      <c r="M892" s="23"/>
      <c r="N892" s="23"/>
      <c r="Q892" s="23"/>
    </row>
    <row r="893" spans="7:17" ht="14.25" customHeight="1" x14ac:dyDescent="0.3">
      <c r="G893" s="23"/>
      <c r="H893" s="23"/>
      <c r="I893" s="23"/>
      <c r="J893" s="23"/>
      <c r="K893" s="23"/>
      <c r="M893" s="23"/>
      <c r="N893" s="23"/>
      <c r="Q893" s="23"/>
    </row>
    <row r="894" spans="7:17" ht="14.25" customHeight="1" x14ac:dyDescent="0.3">
      <c r="G894" s="23"/>
      <c r="H894" s="23"/>
      <c r="I894" s="23"/>
      <c r="J894" s="23"/>
      <c r="K894" s="23"/>
      <c r="M894" s="23"/>
      <c r="N894" s="23"/>
      <c r="Q894" s="23"/>
    </row>
    <row r="895" spans="7:17" ht="14.25" customHeight="1" x14ac:dyDescent="0.3">
      <c r="G895" s="23"/>
      <c r="H895" s="23"/>
      <c r="I895" s="23"/>
      <c r="J895" s="23"/>
      <c r="K895" s="23"/>
      <c r="M895" s="23"/>
      <c r="N895" s="23"/>
      <c r="Q895" s="23"/>
    </row>
    <row r="896" spans="7:17" ht="14.25" customHeight="1" x14ac:dyDescent="0.3">
      <c r="G896" s="23"/>
      <c r="H896" s="23"/>
      <c r="I896" s="23"/>
      <c r="J896" s="23"/>
      <c r="K896" s="23"/>
      <c r="M896" s="23"/>
      <c r="N896" s="23"/>
      <c r="Q896" s="23"/>
    </row>
    <row r="897" spans="7:17" ht="14.25" customHeight="1" x14ac:dyDescent="0.3">
      <c r="G897" s="23"/>
      <c r="H897" s="23"/>
      <c r="I897" s="23"/>
      <c r="J897" s="23"/>
      <c r="K897" s="23"/>
      <c r="M897" s="23"/>
      <c r="N897" s="23"/>
      <c r="Q897" s="23"/>
    </row>
    <row r="898" spans="7:17" ht="14.25" customHeight="1" x14ac:dyDescent="0.3">
      <c r="G898" s="23"/>
      <c r="H898" s="23"/>
      <c r="I898" s="23"/>
      <c r="J898" s="23"/>
      <c r="K898" s="23"/>
      <c r="M898" s="23"/>
      <c r="N898" s="23"/>
      <c r="Q898" s="23"/>
    </row>
    <row r="899" spans="7:17" ht="14.25" customHeight="1" x14ac:dyDescent="0.3">
      <c r="G899" s="23"/>
      <c r="H899" s="23"/>
      <c r="I899" s="23"/>
      <c r="J899" s="23"/>
      <c r="K899" s="23"/>
      <c r="M899" s="23"/>
      <c r="N899" s="23"/>
      <c r="Q899" s="23"/>
    </row>
    <row r="900" spans="7:17" ht="14.25" customHeight="1" x14ac:dyDescent="0.3">
      <c r="G900" s="23"/>
      <c r="H900" s="23"/>
      <c r="I900" s="23"/>
      <c r="J900" s="23"/>
      <c r="K900" s="23"/>
      <c r="M900" s="23"/>
      <c r="N900" s="23"/>
      <c r="Q900" s="23"/>
    </row>
    <row r="901" spans="7:17" ht="14.25" customHeight="1" x14ac:dyDescent="0.3">
      <c r="G901" s="23"/>
      <c r="H901" s="23"/>
      <c r="I901" s="23"/>
      <c r="J901" s="23"/>
      <c r="K901" s="23"/>
      <c r="M901" s="23"/>
      <c r="N901" s="23"/>
      <c r="Q901" s="23"/>
    </row>
    <row r="902" spans="7:17" ht="14.25" customHeight="1" x14ac:dyDescent="0.3">
      <c r="G902" s="23"/>
      <c r="H902" s="23"/>
      <c r="I902" s="23"/>
      <c r="J902" s="23"/>
      <c r="K902" s="23"/>
      <c r="M902" s="23"/>
      <c r="N902" s="23"/>
      <c r="Q902" s="23"/>
    </row>
    <row r="903" spans="7:17" ht="14.25" customHeight="1" x14ac:dyDescent="0.3">
      <c r="G903" s="23"/>
      <c r="H903" s="23"/>
      <c r="I903" s="23"/>
      <c r="J903" s="23"/>
      <c r="K903" s="23"/>
      <c r="M903" s="23"/>
      <c r="N903" s="23"/>
      <c r="Q903" s="23"/>
    </row>
    <row r="904" spans="7:17" ht="14.25" customHeight="1" x14ac:dyDescent="0.3">
      <c r="G904" s="23"/>
      <c r="H904" s="23"/>
      <c r="I904" s="23"/>
      <c r="J904" s="23"/>
      <c r="K904" s="23"/>
      <c r="M904" s="23"/>
      <c r="N904" s="23"/>
      <c r="Q904" s="23"/>
    </row>
    <row r="905" spans="7:17" ht="14.25" customHeight="1" x14ac:dyDescent="0.3">
      <c r="G905" s="23"/>
      <c r="H905" s="23"/>
      <c r="I905" s="23"/>
      <c r="J905" s="23"/>
      <c r="K905" s="23"/>
      <c r="M905" s="23"/>
      <c r="N905" s="23"/>
      <c r="Q905" s="23"/>
    </row>
    <row r="906" spans="7:17" ht="14.25" customHeight="1" x14ac:dyDescent="0.3">
      <c r="G906" s="23"/>
      <c r="H906" s="23"/>
      <c r="I906" s="23"/>
      <c r="J906" s="23"/>
      <c r="K906" s="23"/>
      <c r="M906" s="23"/>
      <c r="N906" s="23"/>
      <c r="Q906" s="23"/>
    </row>
    <row r="907" spans="7:17" ht="14.25" customHeight="1" x14ac:dyDescent="0.3">
      <c r="G907" s="23"/>
      <c r="H907" s="23"/>
      <c r="I907" s="23"/>
      <c r="J907" s="23"/>
      <c r="K907" s="23"/>
      <c r="M907" s="23"/>
      <c r="N907" s="23"/>
      <c r="Q907" s="23"/>
    </row>
    <row r="908" spans="7:17" ht="14.25" customHeight="1" x14ac:dyDescent="0.3">
      <c r="G908" s="23"/>
      <c r="H908" s="23"/>
      <c r="I908" s="23"/>
      <c r="J908" s="23"/>
      <c r="K908" s="23"/>
      <c r="M908" s="23"/>
      <c r="N908" s="23"/>
      <c r="Q908" s="23"/>
    </row>
    <row r="909" spans="7:17" ht="14.25" customHeight="1" x14ac:dyDescent="0.3">
      <c r="G909" s="23"/>
      <c r="H909" s="23"/>
      <c r="I909" s="23"/>
      <c r="J909" s="23"/>
      <c r="K909" s="23"/>
      <c r="M909" s="23"/>
      <c r="N909" s="23"/>
      <c r="Q909" s="23"/>
    </row>
    <row r="910" spans="7:17" ht="14.25" customHeight="1" x14ac:dyDescent="0.3">
      <c r="G910" s="23"/>
      <c r="H910" s="23"/>
      <c r="I910" s="23"/>
      <c r="J910" s="23"/>
      <c r="K910" s="23"/>
      <c r="M910" s="23"/>
      <c r="N910" s="23"/>
      <c r="Q910" s="23"/>
    </row>
    <row r="911" spans="7:17" ht="14.25" customHeight="1" x14ac:dyDescent="0.3">
      <c r="G911" s="23"/>
      <c r="H911" s="23"/>
      <c r="I911" s="23"/>
      <c r="J911" s="23"/>
      <c r="K911" s="23"/>
      <c r="M911" s="23"/>
      <c r="N911" s="23"/>
      <c r="Q911" s="23"/>
    </row>
    <row r="912" spans="7:17" ht="14.25" customHeight="1" x14ac:dyDescent="0.3">
      <c r="G912" s="23"/>
      <c r="H912" s="23"/>
      <c r="I912" s="23"/>
      <c r="J912" s="23"/>
      <c r="K912" s="23"/>
      <c r="M912" s="23"/>
      <c r="N912" s="23"/>
      <c r="Q912" s="23"/>
    </row>
    <row r="913" spans="7:17" ht="14.25" customHeight="1" x14ac:dyDescent="0.3">
      <c r="G913" s="23"/>
      <c r="H913" s="23"/>
      <c r="I913" s="23"/>
      <c r="J913" s="23"/>
      <c r="K913" s="23"/>
      <c r="M913" s="23"/>
      <c r="N913" s="23"/>
      <c r="Q913" s="23"/>
    </row>
    <row r="914" spans="7:17" ht="14.25" customHeight="1" x14ac:dyDescent="0.3">
      <c r="G914" s="23"/>
      <c r="H914" s="23"/>
      <c r="I914" s="23"/>
      <c r="J914" s="23"/>
      <c r="K914" s="23"/>
      <c r="M914" s="23"/>
      <c r="N914" s="23"/>
      <c r="Q914" s="23"/>
    </row>
    <row r="915" spans="7:17" ht="14.25" customHeight="1" x14ac:dyDescent="0.3">
      <c r="G915" s="23"/>
      <c r="H915" s="23"/>
      <c r="I915" s="23"/>
      <c r="J915" s="23"/>
      <c r="K915" s="23"/>
      <c r="M915" s="23"/>
      <c r="N915" s="23"/>
      <c r="Q915" s="23"/>
    </row>
    <row r="916" spans="7:17" ht="14.25" customHeight="1" x14ac:dyDescent="0.3">
      <c r="G916" s="23"/>
      <c r="H916" s="23"/>
      <c r="I916" s="23"/>
      <c r="J916" s="23"/>
      <c r="K916" s="23"/>
      <c r="M916" s="23"/>
      <c r="N916" s="23"/>
      <c r="Q916" s="23"/>
    </row>
    <row r="917" spans="7:17" ht="14.25" customHeight="1" x14ac:dyDescent="0.3">
      <c r="G917" s="23"/>
      <c r="H917" s="23"/>
      <c r="I917" s="23"/>
      <c r="J917" s="23"/>
      <c r="K917" s="23"/>
      <c r="M917" s="23"/>
      <c r="N917" s="23"/>
      <c r="Q917" s="23"/>
    </row>
    <row r="918" spans="7:17" ht="14.25" customHeight="1" x14ac:dyDescent="0.3">
      <c r="G918" s="23"/>
      <c r="H918" s="23"/>
      <c r="I918" s="23"/>
      <c r="J918" s="23"/>
      <c r="K918" s="23"/>
      <c r="M918" s="23"/>
      <c r="N918" s="23"/>
      <c r="Q918" s="23"/>
    </row>
    <row r="919" spans="7:17" ht="14.25" customHeight="1" x14ac:dyDescent="0.3">
      <c r="G919" s="23"/>
      <c r="H919" s="23"/>
      <c r="I919" s="23"/>
      <c r="J919" s="23"/>
      <c r="K919" s="23"/>
      <c r="M919" s="23"/>
      <c r="N919" s="23"/>
      <c r="Q919" s="23"/>
    </row>
    <row r="920" spans="7:17" ht="14.25" customHeight="1" x14ac:dyDescent="0.3">
      <c r="G920" s="23"/>
      <c r="H920" s="23"/>
      <c r="I920" s="23"/>
      <c r="J920" s="23"/>
      <c r="K920" s="23"/>
      <c r="M920" s="23"/>
      <c r="N920" s="23"/>
      <c r="Q920" s="23"/>
    </row>
    <row r="921" spans="7:17" ht="14.25" customHeight="1" x14ac:dyDescent="0.3">
      <c r="G921" s="23"/>
      <c r="H921" s="23"/>
      <c r="I921" s="23"/>
      <c r="J921" s="23"/>
      <c r="K921" s="23"/>
      <c r="M921" s="23"/>
      <c r="N921" s="23"/>
      <c r="Q921" s="23"/>
    </row>
    <row r="922" spans="7:17" ht="14.25" customHeight="1" x14ac:dyDescent="0.3">
      <c r="G922" s="23"/>
      <c r="H922" s="23"/>
      <c r="I922" s="23"/>
      <c r="J922" s="23"/>
      <c r="K922" s="23"/>
      <c r="M922" s="23"/>
      <c r="N922" s="23"/>
      <c r="Q922" s="23"/>
    </row>
    <row r="923" spans="7:17" ht="14.25" customHeight="1" x14ac:dyDescent="0.3">
      <c r="G923" s="23"/>
      <c r="H923" s="23"/>
      <c r="I923" s="23"/>
      <c r="J923" s="23"/>
      <c r="K923" s="23"/>
      <c r="M923" s="23"/>
      <c r="N923" s="23"/>
      <c r="Q923" s="23"/>
    </row>
    <row r="924" spans="7:17" ht="14.25" customHeight="1" x14ac:dyDescent="0.3">
      <c r="G924" s="23"/>
      <c r="H924" s="23"/>
      <c r="I924" s="23"/>
      <c r="J924" s="23"/>
      <c r="K924" s="23"/>
      <c r="M924" s="23"/>
      <c r="N924" s="23"/>
      <c r="Q924" s="23"/>
    </row>
    <row r="925" spans="7:17" ht="14.25" customHeight="1" x14ac:dyDescent="0.3">
      <c r="G925" s="23"/>
      <c r="H925" s="23"/>
      <c r="I925" s="23"/>
      <c r="J925" s="23"/>
      <c r="K925" s="23"/>
      <c r="M925" s="23"/>
      <c r="N925" s="23"/>
      <c r="Q925" s="23"/>
    </row>
    <row r="926" spans="7:17" ht="14.25" customHeight="1" x14ac:dyDescent="0.3">
      <c r="G926" s="23"/>
      <c r="H926" s="23"/>
      <c r="I926" s="23"/>
      <c r="J926" s="23"/>
      <c r="K926" s="23"/>
      <c r="M926" s="23"/>
      <c r="N926" s="23"/>
      <c r="Q926" s="23"/>
    </row>
    <row r="927" spans="7:17" ht="14.25" customHeight="1" x14ac:dyDescent="0.3">
      <c r="G927" s="23"/>
      <c r="H927" s="23"/>
      <c r="I927" s="23"/>
      <c r="J927" s="23"/>
      <c r="K927" s="23"/>
      <c r="M927" s="23"/>
      <c r="N927" s="23"/>
      <c r="Q927" s="23"/>
    </row>
    <row r="928" spans="7:17" ht="14.25" customHeight="1" x14ac:dyDescent="0.3">
      <c r="G928" s="23"/>
      <c r="H928" s="23"/>
      <c r="I928" s="23"/>
      <c r="J928" s="23"/>
      <c r="K928" s="23"/>
      <c r="M928" s="23"/>
      <c r="N928" s="23"/>
      <c r="Q928" s="23"/>
    </row>
    <row r="929" spans="7:17" ht="14.25" customHeight="1" x14ac:dyDescent="0.3">
      <c r="G929" s="23"/>
      <c r="H929" s="23"/>
      <c r="I929" s="23"/>
      <c r="J929" s="23"/>
      <c r="K929" s="23"/>
      <c r="M929" s="23"/>
      <c r="N929" s="23"/>
      <c r="Q929" s="23"/>
    </row>
    <row r="930" spans="7:17" ht="14.25" customHeight="1" x14ac:dyDescent="0.3">
      <c r="G930" s="23"/>
      <c r="H930" s="23"/>
      <c r="I930" s="23"/>
      <c r="J930" s="23"/>
      <c r="K930" s="23"/>
      <c r="M930" s="23"/>
      <c r="N930" s="23"/>
      <c r="Q930" s="23"/>
    </row>
    <row r="931" spans="7:17" ht="14.25" customHeight="1" x14ac:dyDescent="0.3">
      <c r="G931" s="23"/>
      <c r="H931" s="23"/>
      <c r="I931" s="23"/>
      <c r="J931" s="23"/>
      <c r="K931" s="23"/>
      <c r="M931" s="23"/>
      <c r="N931" s="23"/>
      <c r="Q931" s="23"/>
    </row>
    <row r="932" spans="7:17" ht="14.25" customHeight="1" x14ac:dyDescent="0.3">
      <c r="G932" s="23"/>
      <c r="H932" s="23"/>
      <c r="I932" s="23"/>
      <c r="J932" s="23"/>
      <c r="K932" s="23"/>
      <c r="M932" s="23"/>
      <c r="N932" s="23"/>
      <c r="Q932" s="23"/>
    </row>
    <row r="933" spans="7:17" ht="14.25" customHeight="1" x14ac:dyDescent="0.3">
      <c r="G933" s="23"/>
      <c r="H933" s="23"/>
      <c r="I933" s="23"/>
      <c r="J933" s="23"/>
      <c r="K933" s="23"/>
      <c r="M933" s="23"/>
      <c r="N933" s="23"/>
      <c r="Q933" s="23"/>
    </row>
    <row r="934" spans="7:17" ht="14.25" customHeight="1" x14ac:dyDescent="0.3">
      <c r="G934" s="23"/>
      <c r="H934" s="23"/>
      <c r="I934" s="23"/>
      <c r="J934" s="23"/>
      <c r="K934" s="23"/>
      <c r="M934" s="23"/>
      <c r="N934" s="23"/>
      <c r="Q934" s="23"/>
    </row>
    <row r="935" spans="7:17" ht="14.25" customHeight="1" x14ac:dyDescent="0.3">
      <c r="G935" s="23"/>
      <c r="H935" s="23"/>
      <c r="I935" s="23"/>
      <c r="J935" s="23"/>
      <c r="K935" s="23"/>
      <c r="M935" s="23"/>
      <c r="N935" s="23"/>
      <c r="Q935" s="23"/>
    </row>
    <row r="936" spans="7:17" ht="14.25" customHeight="1" x14ac:dyDescent="0.3">
      <c r="G936" s="23"/>
      <c r="H936" s="23"/>
      <c r="I936" s="23"/>
      <c r="J936" s="23"/>
      <c r="K936" s="23"/>
      <c r="M936" s="23"/>
      <c r="N936" s="23"/>
      <c r="Q936" s="23"/>
    </row>
    <row r="937" spans="7:17" ht="14.25" customHeight="1" x14ac:dyDescent="0.3">
      <c r="G937" s="23"/>
      <c r="H937" s="23"/>
      <c r="I937" s="23"/>
      <c r="J937" s="23"/>
      <c r="K937" s="23"/>
      <c r="M937" s="23"/>
      <c r="N937" s="23"/>
      <c r="Q937" s="23"/>
    </row>
    <row r="938" spans="7:17" ht="14.25" customHeight="1" x14ac:dyDescent="0.3">
      <c r="G938" s="23"/>
      <c r="H938" s="23"/>
      <c r="I938" s="23"/>
      <c r="J938" s="23"/>
      <c r="K938" s="23"/>
      <c r="M938" s="23"/>
      <c r="N938" s="23"/>
      <c r="Q938" s="23"/>
    </row>
    <row r="939" spans="7:17" ht="14.25" customHeight="1" x14ac:dyDescent="0.3">
      <c r="G939" s="23"/>
      <c r="H939" s="23"/>
      <c r="I939" s="23"/>
      <c r="J939" s="23"/>
      <c r="K939" s="23"/>
      <c r="M939" s="23"/>
      <c r="N939" s="23"/>
      <c r="Q939" s="23"/>
    </row>
    <row r="940" spans="7:17" ht="14.25" customHeight="1" x14ac:dyDescent="0.3">
      <c r="G940" s="23"/>
      <c r="H940" s="23"/>
      <c r="I940" s="23"/>
      <c r="J940" s="23"/>
      <c r="K940" s="23"/>
      <c r="M940" s="23"/>
      <c r="N940" s="23"/>
      <c r="Q940" s="23"/>
    </row>
    <row r="941" spans="7:17" ht="14.25" customHeight="1" x14ac:dyDescent="0.3">
      <c r="G941" s="23"/>
      <c r="H941" s="23"/>
      <c r="I941" s="23"/>
      <c r="J941" s="23"/>
      <c r="K941" s="23"/>
      <c r="M941" s="23"/>
      <c r="N941" s="23"/>
      <c r="Q941" s="23"/>
    </row>
    <row r="942" spans="7:17" ht="14.25" customHeight="1" x14ac:dyDescent="0.3">
      <c r="G942" s="23"/>
      <c r="H942" s="23"/>
      <c r="I942" s="23"/>
      <c r="J942" s="23"/>
      <c r="K942" s="23"/>
      <c r="M942" s="23"/>
      <c r="N942" s="23"/>
      <c r="Q942" s="23"/>
    </row>
    <row r="943" spans="7:17" ht="14.25" customHeight="1" x14ac:dyDescent="0.3">
      <c r="G943" s="23"/>
      <c r="H943" s="23"/>
      <c r="I943" s="23"/>
      <c r="J943" s="23"/>
      <c r="K943" s="23"/>
      <c r="M943" s="23"/>
      <c r="N943" s="23"/>
      <c r="Q943" s="23"/>
    </row>
    <row r="944" spans="7:17" ht="14.25" customHeight="1" x14ac:dyDescent="0.3">
      <c r="G944" s="23"/>
      <c r="H944" s="23"/>
      <c r="I944" s="23"/>
      <c r="J944" s="23"/>
      <c r="K944" s="23"/>
      <c r="M944" s="23"/>
      <c r="N944" s="23"/>
      <c r="Q944" s="23"/>
    </row>
    <row r="945" spans="7:17" ht="14.25" customHeight="1" x14ac:dyDescent="0.3">
      <c r="G945" s="23"/>
      <c r="H945" s="23"/>
      <c r="I945" s="23"/>
      <c r="J945" s="23"/>
      <c r="K945" s="23"/>
      <c r="M945" s="23"/>
      <c r="N945" s="23"/>
      <c r="Q945" s="23"/>
    </row>
    <row r="946" spans="7:17" ht="14.25" customHeight="1" x14ac:dyDescent="0.3">
      <c r="G946" s="23"/>
      <c r="H946" s="23"/>
      <c r="I946" s="23"/>
      <c r="J946" s="23"/>
      <c r="K946" s="23"/>
      <c r="M946" s="23"/>
      <c r="N946" s="23"/>
      <c r="Q946" s="23"/>
    </row>
    <row r="947" spans="7:17" ht="14.25" customHeight="1" x14ac:dyDescent="0.3">
      <c r="G947" s="23"/>
      <c r="H947" s="23"/>
      <c r="I947" s="23"/>
      <c r="J947" s="23"/>
      <c r="K947" s="23"/>
      <c r="M947" s="23"/>
      <c r="N947" s="23"/>
      <c r="Q947" s="23"/>
    </row>
    <row r="948" spans="7:17" ht="14.25" customHeight="1" x14ac:dyDescent="0.3">
      <c r="G948" s="23"/>
      <c r="H948" s="23"/>
      <c r="I948" s="23"/>
      <c r="J948" s="23"/>
      <c r="K948" s="23"/>
      <c r="M948" s="23"/>
      <c r="N948" s="23"/>
      <c r="Q948" s="23"/>
    </row>
    <row r="949" spans="7:17" ht="14.25" customHeight="1" x14ac:dyDescent="0.3">
      <c r="G949" s="23"/>
      <c r="H949" s="23"/>
      <c r="I949" s="23"/>
      <c r="J949" s="23"/>
      <c r="K949" s="23"/>
      <c r="M949" s="23"/>
      <c r="N949" s="23"/>
      <c r="Q949" s="23"/>
    </row>
    <row r="950" spans="7:17" ht="14.25" customHeight="1" x14ac:dyDescent="0.3">
      <c r="G950" s="23"/>
      <c r="H950" s="23"/>
      <c r="I950" s="23"/>
      <c r="J950" s="23"/>
      <c r="K950" s="23"/>
      <c r="M950" s="23"/>
      <c r="N950" s="23"/>
      <c r="Q950" s="23"/>
    </row>
    <row r="951" spans="7:17" ht="14.25" customHeight="1" x14ac:dyDescent="0.3">
      <c r="G951" s="23"/>
      <c r="H951" s="23"/>
      <c r="I951" s="23"/>
      <c r="J951" s="23"/>
      <c r="K951" s="23"/>
      <c r="M951" s="23"/>
      <c r="N951" s="23"/>
      <c r="Q951" s="23"/>
    </row>
    <row r="952" spans="7:17" ht="14.25" customHeight="1" x14ac:dyDescent="0.3">
      <c r="G952" s="23"/>
      <c r="H952" s="23"/>
      <c r="I952" s="23"/>
      <c r="J952" s="23"/>
      <c r="K952" s="23"/>
      <c r="M952" s="23"/>
      <c r="N952" s="23"/>
      <c r="Q952" s="23"/>
    </row>
    <row r="953" spans="7:17" ht="14.25" customHeight="1" x14ac:dyDescent="0.3">
      <c r="G953" s="23"/>
      <c r="H953" s="23"/>
      <c r="I953" s="23"/>
      <c r="J953" s="23"/>
      <c r="K953" s="23"/>
      <c r="M953" s="23"/>
      <c r="N953" s="23"/>
      <c r="Q953" s="23"/>
    </row>
    <row r="954" spans="7:17" ht="14.25" customHeight="1" x14ac:dyDescent="0.3">
      <c r="G954" s="23"/>
      <c r="H954" s="23"/>
      <c r="I954" s="23"/>
      <c r="J954" s="23"/>
      <c r="K954" s="23"/>
      <c r="M954" s="23"/>
      <c r="N954" s="23"/>
      <c r="Q954" s="23"/>
    </row>
    <row r="955" spans="7:17" ht="14.25" customHeight="1" x14ac:dyDescent="0.3">
      <c r="G955" s="23"/>
      <c r="H955" s="23"/>
      <c r="I955" s="23"/>
      <c r="J955" s="23"/>
      <c r="K955" s="23"/>
      <c r="M955" s="23"/>
      <c r="N955" s="23"/>
      <c r="Q955" s="23"/>
    </row>
    <row r="956" spans="7:17" ht="14.25" customHeight="1" x14ac:dyDescent="0.3">
      <c r="G956" s="23"/>
      <c r="H956" s="23"/>
      <c r="I956" s="23"/>
      <c r="J956" s="23"/>
      <c r="K956" s="23"/>
      <c r="M956" s="23"/>
      <c r="N956" s="23"/>
      <c r="Q956" s="23"/>
    </row>
    <row r="957" spans="7:17" ht="14.25" customHeight="1" x14ac:dyDescent="0.3">
      <c r="G957" s="23"/>
      <c r="H957" s="23"/>
      <c r="I957" s="23"/>
      <c r="J957" s="23"/>
      <c r="K957" s="23"/>
      <c r="M957" s="23"/>
      <c r="N957" s="23"/>
      <c r="Q957" s="23"/>
    </row>
    <row r="958" spans="7:17" ht="14.25" customHeight="1" x14ac:dyDescent="0.3">
      <c r="G958" s="23"/>
      <c r="H958" s="23"/>
      <c r="I958" s="23"/>
      <c r="J958" s="23"/>
      <c r="K958" s="23"/>
      <c r="M958" s="23"/>
      <c r="N958" s="23"/>
      <c r="Q958" s="23"/>
    </row>
    <row r="959" spans="7:17" ht="14.25" customHeight="1" x14ac:dyDescent="0.3">
      <c r="G959" s="23"/>
      <c r="H959" s="23"/>
      <c r="I959" s="23"/>
      <c r="J959" s="23"/>
      <c r="K959" s="23"/>
      <c r="M959" s="23"/>
      <c r="N959" s="23"/>
      <c r="Q959" s="23"/>
    </row>
    <row r="960" spans="7:17" ht="14.25" customHeight="1" x14ac:dyDescent="0.3">
      <c r="G960" s="23"/>
      <c r="H960" s="23"/>
      <c r="I960" s="23"/>
      <c r="J960" s="23"/>
      <c r="K960" s="23"/>
      <c r="M960" s="23"/>
      <c r="N960" s="23"/>
      <c r="Q960" s="23"/>
    </row>
    <row r="961" spans="7:17" ht="14.25" customHeight="1" x14ac:dyDescent="0.3">
      <c r="G961" s="23"/>
      <c r="H961" s="23"/>
      <c r="I961" s="23"/>
      <c r="J961" s="23"/>
      <c r="K961" s="23"/>
      <c r="M961" s="23"/>
      <c r="N961" s="23"/>
      <c r="Q961" s="23"/>
    </row>
    <row r="962" spans="7:17" ht="14.25" customHeight="1" x14ac:dyDescent="0.3">
      <c r="G962" s="23"/>
      <c r="H962" s="23"/>
      <c r="I962" s="23"/>
      <c r="J962" s="23"/>
      <c r="K962" s="23"/>
      <c r="M962" s="23"/>
      <c r="N962" s="23"/>
      <c r="Q962" s="23"/>
    </row>
    <row r="963" spans="7:17" ht="14.25" customHeight="1" x14ac:dyDescent="0.3">
      <c r="G963" s="23"/>
      <c r="H963" s="23"/>
      <c r="I963" s="23"/>
      <c r="J963" s="23"/>
      <c r="K963" s="23"/>
      <c r="M963" s="23"/>
      <c r="N963" s="23"/>
      <c r="Q963" s="23"/>
    </row>
    <row r="964" spans="7:17" ht="14.25" customHeight="1" x14ac:dyDescent="0.3">
      <c r="G964" s="23"/>
      <c r="H964" s="23"/>
      <c r="I964" s="23"/>
      <c r="J964" s="23"/>
      <c r="K964" s="23"/>
      <c r="M964" s="23"/>
      <c r="N964" s="23"/>
      <c r="Q964" s="23"/>
    </row>
    <row r="965" spans="7:17" ht="14.25" customHeight="1" x14ac:dyDescent="0.3">
      <c r="G965" s="23"/>
      <c r="H965" s="23"/>
      <c r="I965" s="23"/>
      <c r="J965" s="23"/>
      <c r="K965" s="23"/>
      <c r="M965" s="23"/>
      <c r="N965" s="23"/>
      <c r="Q965" s="23"/>
    </row>
    <row r="966" spans="7:17" ht="14.25" customHeight="1" x14ac:dyDescent="0.3">
      <c r="G966" s="23"/>
      <c r="H966" s="23"/>
      <c r="I966" s="23"/>
      <c r="J966" s="23"/>
      <c r="K966" s="23"/>
      <c r="M966" s="23"/>
      <c r="N966" s="23"/>
      <c r="Q966" s="23"/>
    </row>
    <row r="967" spans="7:17" ht="14.25" customHeight="1" x14ac:dyDescent="0.3">
      <c r="G967" s="23"/>
      <c r="H967" s="23"/>
      <c r="I967" s="23"/>
      <c r="J967" s="23"/>
      <c r="K967" s="23"/>
      <c r="M967" s="23"/>
      <c r="N967" s="23"/>
      <c r="Q967" s="23"/>
    </row>
    <row r="968" spans="7:17" ht="14.25" customHeight="1" x14ac:dyDescent="0.3">
      <c r="G968" s="23"/>
      <c r="H968" s="23"/>
      <c r="I968" s="23"/>
      <c r="J968" s="23"/>
      <c r="K968" s="23"/>
      <c r="M968" s="23"/>
      <c r="N968" s="23"/>
      <c r="Q968" s="23"/>
    </row>
    <row r="969" spans="7:17" ht="14.25" customHeight="1" x14ac:dyDescent="0.3">
      <c r="G969" s="23"/>
      <c r="H969" s="23"/>
      <c r="I969" s="23"/>
      <c r="J969" s="23"/>
      <c r="K969" s="23"/>
      <c r="M969" s="23"/>
      <c r="N969" s="23"/>
      <c r="Q969" s="23"/>
    </row>
    <row r="970" spans="7:17" ht="14.25" customHeight="1" x14ac:dyDescent="0.3">
      <c r="G970" s="23"/>
      <c r="H970" s="23"/>
      <c r="I970" s="23"/>
      <c r="J970" s="23"/>
      <c r="K970" s="23"/>
      <c r="M970" s="23"/>
      <c r="N970" s="23"/>
      <c r="Q970" s="23"/>
    </row>
    <row r="971" spans="7:17" ht="14.25" customHeight="1" x14ac:dyDescent="0.3">
      <c r="G971" s="23"/>
      <c r="H971" s="23"/>
      <c r="I971" s="23"/>
      <c r="J971" s="23"/>
      <c r="K971" s="23"/>
      <c r="M971" s="23"/>
      <c r="N971" s="23"/>
      <c r="Q971" s="23"/>
    </row>
    <row r="972" spans="7:17" ht="14.25" customHeight="1" x14ac:dyDescent="0.3">
      <c r="G972" s="23"/>
      <c r="H972" s="23"/>
      <c r="I972" s="23"/>
      <c r="J972" s="23"/>
      <c r="K972" s="23"/>
      <c r="M972" s="23"/>
      <c r="N972" s="23"/>
      <c r="Q972" s="23"/>
    </row>
    <row r="973" spans="7:17" ht="14.25" customHeight="1" x14ac:dyDescent="0.3">
      <c r="G973" s="23"/>
      <c r="H973" s="23"/>
      <c r="I973" s="23"/>
      <c r="J973" s="23"/>
      <c r="K973" s="23"/>
      <c r="M973" s="23"/>
      <c r="N973" s="23"/>
      <c r="Q973" s="23"/>
    </row>
    <row r="974" spans="7:17" ht="14.25" customHeight="1" x14ac:dyDescent="0.3">
      <c r="G974" s="23"/>
      <c r="H974" s="23"/>
      <c r="I974" s="23"/>
      <c r="J974" s="23"/>
      <c r="K974" s="23"/>
      <c r="M974" s="23"/>
      <c r="N974" s="23"/>
      <c r="Q974" s="23"/>
    </row>
    <row r="975" spans="7:17" ht="14.25" customHeight="1" x14ac:dyDescent="0.3">
      <c r="G975" s="23"/>
      <c r="H975" s="23"/>
      <c r="I975" s="23"/>
      <c r="J975" s="23"/>
      <c r="K975" s="23"/>
      <c r="M975" s="23"/>
      <c r="N975" s="23"/>
      <c r="Q975" s="23"/>
    </row>
    <row r="976" spans="7:17" ht="14.25" customHeight="1" x14ac:dyDescent="0.3">
      <c r="G976" s="23"/>
      <c r="H976" s="23"/>
      <c r="I976" s="23"/>
      <c r="J976" s="23"/>
      <c r="K976" s="23"/>
      <c r="M976" s="23"/>
      <c r="N976" s="23"/>
      <c r="Q976" s="23"/>
    </row>
    <row r="977" spans="7:17" ht="14.25" customHeight="1" x14ac:dyDescent="0.3">
      <c r="G977" s="23"/>
      <c r="H977" s="23"/>
      <c r="I977" s="23"/>
      <c r="J977" s="23"/>
      <c r="K977" s="23"/>
      <c r="M977" s="23"/>
      <c r="N977" s="23"/>
      <c r="Q977" s="23"/>
    </row>
    <row r="978" spans="7:17" ht="14.25" customHeight="1" x14ac:dyDescent="0.3">
      <c r="G978" s="23"/>
      <c r="H978" s="23"/>
      <c r="I978" s="23"/>
      <c r="J978" s="23"/>
      <c r="K978" s="23"/>
      <c r="M978" s="23"/>
      <c r="N978" s="23"/>
      <c r="Q978" s="23"/>
    </row>
    <row r="979" spans="7:17" ht="14.25" customHeight="1" x14ac:dyDescent="0.3">
      <c r="G979" s="23"/>
      <c r="H979" s="23"/>
      <c r="I979" s="23"/>
      <c r="J979" s="23"/>
      <c r="K979" s="23"/>
      <c r="M979" s="23"/>
      <c r="N979" s="23"/>
      <c r="Q979" s="23"/>
    </row>
    <row r="980" spans="7:17" ht="14.25" customHeight="1" x14ac:dyDescent="0.3">
      <c r="G980" s="23"/>
      <c r="H980" s="23"/>
      <c r="I980" s="23"/>
      <c r="J980" s="23"/>
      <c r="K980" s="23"/>
      <c r="M980" s="23"/>
      <c r="N980" s="23"/>
      <c r="Q980" s="23"/>
    </row>
    <row r="981" spans="7:17" ht="14.25" customHeight="1" x14ac:dyDescent="0.3">
      <c r="G981" s="23"/>
      <c r="H981" s="23"/>
      <c r="I981" s="23"/>
      <c r="J981" s="23"/>
      <c r="K981" s="23"/>
      <c r="M981" s="23"/>
      <c r="N981" s="23"/>
      <c r="Q981" s="23"/>
    </row>
    <row r="982" spans="7:17" ht="14.25" customHeight="1" x14ac:dyDescent="0.3">
      <c r="G982" s="23"/>
      <c r="H982" s="23"/>
      <c r="I982" s="23"/>
      <c r="J982" s="23"/>
      <c r="K982" s="23"/>
      <c r="M982" s="23"/>
      <c r="N982" s="23"/>
      <c r="Q982" s="23"/>
    </row>
    <row r="983" spans="7:17" ht="14.25" customHeight="1" x14ac:dyDescent="0.3">
      <c r="G983" s="23"/>
      <c r="H983" s="23"/>
      <c r="I983" s="23"/>
      <c r="J983" s="23"/>
      <c r="K983" s="23"/>
      <c r="M983" s="23"/>
      <c r="N983" s="23"/>
      <c r="Q983" s="23"/>
    </row>
    <row r="984" spans="7:17" ht="14.25" customHeight="1" x14ac:dyDescent="0.3">
      <c r="G984" s="23"/>
      <c r="H984" s="23"/>
      <c r="I984" s="23"/>
      <c r="J984" s="23"/>
      <c r="K984" s="23"/>
      <c r="M984" s="23"/>
      <c r="N984" s="23"/>
      <c r="Q984" s="23"/>
    </row>
    <row r="985" spans="7:17" ht="14.25" customHeight="1" x14ac:dyDescent="0.3">
      <c r="G985" s="23"/>
      <c r="H985" s="23"/>
      <c r="I985" s="23"/>
      <c r="J985" s="23"/>
      <c r="K985" s="23"/>
      <c r="M985" s="23"/>
      <c r="N985" s="23"/>
      <c r="Q985" s="23"/>
    </row>
    <row r="986" spans="7:17" ht="14.25" customHeight="1" x14ac:dyDescent="0.3">
      <c r="G986" s="23"/>
      <c r="H986" s="23"/>
      <c r="I986" s="23"/>
      <c r="J986" s="23"/>
      <c r="K986" s="23"/>
      <c r="M986" s="23"/>
      <c r="N986" s="23"/>
      <c r="Q986" s="23"/>
    </row>
    <row r="987" spans="7:17" ht="14.25" customHeight="1" x14ac:dyDescent="0.3">
      <c r="G987" s="23"/>
      <c r="H987" s="23"/>
      <c r="I987" s="23"/>
      <c r="J987" s="23"/>
      <c r="K987" s="23"/>
      <c r="M987" s="23"/>
      <c r="N987" s="23"/>
      <c r="Q987" s="23"/>
    </row>
    <row r="988" spans="7:17" ht="14.25" customHeight="1" x14ac:dyDescent="0.3">
      <c r="G988" s="23"/>
      <c r="H988" s="23"/>
      <c r="I988" s="23"/>
      <c r="J988" s="23"/>
      <c r="K988" s="23"/>
      <c r="M988" s="23"/>
      <c r="N988" s="23"/>
      <c r="Q988" s="23"/>
    </row>
    <row r="989" spans="7:17" ht="14.25" customHeight="1" x14ac:dyDescent="0.3">
      <c r="G989" s="23"/>
      <c r="H989" s="23"/>
      <c r="I989" s="23"/>
      <c r="J989" s="23"/>
      <c r="K989" s="23"/>
      <c r="M989" s="23"/>
      <c r="N989" s="23"/>
      <c r="Q989" s="23"/>
    </row>
    <row r="990" spans="7:17" ht="14.25" customHeight="1" x14ac:dyDescent="0.3">
      <c r="G990" s="23"/>
      <c r="H990" s="23"/>
      <c r="I990" s="23"/>
      <c r="J990" s="23"/>
      <c r="K990" s="23"/>
      <c r="M990" s="23"/>
      <c r="N990" s="23"/>
      <c r="Q990" s="23"/>
    </row>
    <row r="991" spans="7:17" ht="14.25" customHeight="1" x14ac:dyDescent="0.3">
      <c r="G991" s="23"/>
      <c r="H991" s="23"/>
      <c r="I991" s="23"/>
      <c r="J991" s="23"/>
      <c r="K991" s="23"/>
      <c r="M991" s="23"/>
      <c r="N991" s="23"/>
      <c r="Q991" s="23"/>
    </row>
    <row r="992" spans="7:17" ht="14.25" customHeight="1" x14ac:dyDescent="0.3">
      <c r="G992" s="23"/>
      <c r="H992" s="23"/>
      <c r="I992" s="23"/>
      <c r="J992" s="23"/>
      <c r="K992" s="23"/>
      <c r="M992" s="23"/>
      <c r="N992" s="23"/>
      <c r="Q992" s="23"/>
    </row>
    <row r="993" spans="7:17" ht="14.25" customHeight="1" x14ac:dyDescent="0.3">
      <c r="G993" s="23"/>
      <c r="H993" s="23"/>
      <c r="I993" s="23"/>
      <c r="J993" s="23"/>
      <c r="K993" s="23"/>
      <c r="M993" s="23"/>
      <c r="N993" s="23"/>
      <c r="Q993" s="23"/>
    </row>
    <row r="994" spans="7:17" ht="14.25" customHeight="1" x14ac:dyDescent="0.3">
      <c r="G994" s="23"/>
      <c r="H994" s="23"/>
      <c r="I994" s="23"/>
      <c r="J994" s="23"/>
      <c r="K994" s="23"/>
      <c r="M994" s="23"/>
      <c r="N994" s="23"/>
      <c r="Q994" s="23"/>
    </row>
    <row r="995" spans="7:17" ht="14.25" customHeight="1" x14ac:dyDescent="0.3">
      <c r="G995" s="23"/>
      <c r="H995" s="23"/>
      <c r="I995" s="23"/>
      <c r="J995" s="23"/>
      <c r="K995" s="23"/>
      <c r="M995" s="23"/>
      <c r="N995" s="23"/>
      <c r="Q995" s="23"/>
    </row>
    <row r="996" spans="7:17" ht="14.25" customHeight="1" x14ac:dyDescent="0.3">
      <c r="G996" s="23"/>
      <c r="H996" s="23"/>
      <c r="I996" s="23"/>
      <c r="J996" s="23"/>
      <c r="K996" s="23"/>
      <c r="M996" s="23"/>
      <c r="N996" s="23"/>
      <c r="Q996" s="23"/>
    </row>
    <row r="997" spans="7:17" ht="14.25" customHeight="1" x14ac:dyDescent="0.3">
      <c r="G997" s="23"/>
      <c r="H997" s="23"/>
      <c r="I997" s="23"/>
      <c r="J997" s="23"/>
      <c r="K997" s="23"/>
      <c r="M997" s="23"/>
      <c r="N997" s="23"/>
      <c r="Q997" s="23"/>
    </row>
    <row r="998" spans="7:17" ht="14.25" customHeight="1" x14ac:dyDescent="0.3">
      <c r="G998" s="23"/>
      <c r="H998" s="23"/>
      <c r="I998" s="23"/>
      <c r="J998" s="23"/>
      <c r="K998" s="23"/>
      <c r="M998" s="23"/>
      <c r="N998" s="23"/>
      <c r="Q998" s="23"/>
    </row>
    <row r="999" spans="7:17" ht="14.25" customHeight="1" x14ac:dyDescent="0.3">
      <c r="G999" s="23"/>
      <c r="H999" s="23"/>
      <c r="I999" s="23"/>
      <c r="J999" s="23"/>
      <c r="K999" s="23"/>
      <c r="M999" s="23"/>
      <c r="N999" s="23"/>
      <c r="Q999" s="23"/>
    </row>
    <row r="1000" spans="7:17" ht="14.25" customHeight="1" x14ac:dyDescent="0.3">
      <c r="G1000" s="23"/>
      <c r="H1000" s="23"/>
      <c r="I1000" s="23"/>
      <c r="J1000" s="23"/>
      <c r="K1000" s="23"/>
      <c r="M1000" s="23"/>
      <c r="N1000" s="23"/>
      <c r="Q1000" s="23"/>
    </row>
    <row r="1001" spans="7:17" ht="14.25" customHeight="1" x14ac:dyDescent="0.3">
      <c r="G1001" s="23"/>
      <c r="H1001" s="23"/>
      <c r="I1001" s="23"/>
      <c r="J1001" s="23"/>
      <c r="K1001" s="23"/>
      <c r="M1001" s="23"/>
      <c r="N1001" s="23"/>
      <c r="Q1001" s="23"/>
    </row>
    <row r="1002" spans="7:17" ht="14.25" customHeight="1" x14ac:dyDescent="0.3">
      <c r="G1002" s="23"/>
      <c r="H1002" s="23"/>
      <c r="I1002" s="23"/>
      <c r="J1002" s="23"/>
      <c r="K1002" s="23"/>
      <c r="M1002" s="23"/>
      <c r="N1002" s="23"/>
      <c r="Q1002" s="23"/>
    </row>
    <row r="1003" spans="7:17" ht="14.25" customHeight="1" x14ac:dyDescent="0.3">
      <c r="G1003" s="23"/>
      <c r="H1003" s="23"/>
      <c r="I1003" s="23"/>
      <c r="J1003" s="23"/>
      <c r="K1003" s="23"/>
      <c r="M1003" s="23"/>
      <c r="N1003" s="23"/>
      <c r="Q1003" s="23"/>
    </row>
    <row r="1004" spans="7:17" ht="14.25" customHeight="1" x14ac:dyDescent="0.3">
      <c r="G1004" s="23"/>
      <c r="H1004" s="23"/>
      <c r="I1004" s="23"/>
      <c r="J1004" s="23"/>
      <c r="K1004" s="23"/>
      <c r="M1004" s="23"/>
      <c r="N1004" s="23"/>
      <c r="Q1004" s="23"/>
    </row>
    <row r="1005" spans="7:17" ht="14.25" customHeight="1" x14ac:dyDescent="0.3">
      <c r="G1005" s="23"/>
      <c r="H1005" s="23"/>
      <c r="I1005" s="23"/>
      <c r="J1005" s="23"/>
      <c r="K1005" s="23"/>
      <c r="M1005" s="23"/>
      <c r="N1005" s="23"/>
      <c r="Q1005" s="23"/>
    </row>
    <row r="1006" spans="7:17" ht="14.25" customHeight="1" x14ac:dyDescent="0.3">
      <c r="G1006" s="23"/>
      <c r="H1006" s="23"/>
      <c r="I1006" s="23"/>
      <c r="J1006" s="23"/>
      <c r="K1006" s="23"/>
      <c r="M1006" s="23"/>
      <c r="N1006" s="23"/>
      <c r="Q1006" s="23"/>
    </row>
    <row r="1007" spans="7:17" ht="14.25" customHeight="1" x14ac:dyDescent="0.3">
      <c r="G1007" s="23"/>
      <c r="H1007" s="23"/>
      <c r="I1007" s="23"/>
      <c r="J1007" s="23"/>
      <c r="K1007" s="23"/>
      <c r="M1007" s="23"/>
      <c r="N1007" s="23"/>
      <c r="Q1007" s="23"/>
    </row>
    <row r="1008" spans="7:17" ht="14.25" customHeight="1" x14ac:dyDescent="0.3">
      <c r="G1008" s="23"/>
      <c r="H1008" s="23"/>
      <c r="I1008" s="23"/>
      <c r="J1008" s="23"/>
      <c r="K1008" s="23"/>
      <c r="M1008" s="23"/>
      <c r="N1008" s="23"/>
      <c r="Q1008" s="23"/>
    </row>
    <row r="1009" spans="7:17" ht="14.25" customHeight="1" x14ac:dyDescent="0.3">
      <c r="G1009" s="23"/>
      <c r="H1009" s="23"/>
      <c r="I1009" s="23"/>
      <c r="J1009" s="23"/>
      <c r="K1009" s="23"/>
      <c r="M1009" s="23"/>
      <c r="N1009" s="23"/>
      <c r="Q1009" s="23"/>
    </row>
    <row r="1010" spans="7:17" ht="14.25" customHeight="1" x14ac:dyDescent="0.3">
      <c r="G1010" s="23"/>
      <c r="H1010" s="23"/>
      <c r="I1010" s="23"/>
      <c r="J1010" s="23"/>
      <c r="K1010" s="23"/>
      <c r="M1010" s="23"/>
      <c r="N1010" s="23"/>
      <c r="Q1010" s="23"/>
    </row>
    <row r="1011" spans="7:17" ht="14.25" customHeight="1" x14ac:dyDescent="0.3">
      <c r="G1011" s="23"/>
      <c r="H1011" s="23"/>
      <c r="I1011" s="23"/>
      <c r="J1011" s="23"/>
      <c r="K1011" s="23"/>
      <c r="M1011" s="23"/>
      <c r="N1011" s="23"/>
      <c r="Q1011" s="23"/>
    </row>
    <row r="1012" spans="7:17" ht="14.25" customHeight="1" x14ac:dyDescent="0.3">
      <c r="G1012" s="23"/>
      <c r="H1012" s="23"/>
      <c r="I1012" s="23"/>
      <c r="J1012" s="23"/>
      <c r="K1012" s="23"/>
      <c r="M1012" s="23"/>
      <c r="N1012" s="23"/>
      <c r="Q1012" s="23"/>
    </row>
    <row r="1013" spans="7:17" ht="14.25" customHeight="1" x14ac:dyDescent="0.3">
      <c r="G1013" s="23"/>
      <c r="H1013" s="23"/>
      <c r="I1013" s="23"/>
      <c r="J1013" s="23"/>
      <c r="K1013" s="23"/>
      <c r="M1013" s="23"/>
      <c r="N1013" s="23"/>
      <c r="Q1013" s="23"/>
    </row>
    <row r="1014" spans="7:17" ht="14.25" customHeight="1" x14ac:dyDescent="0.3">
      <c r="G1014" s="23"/>
      <c r="H1014" s="23"/>
      <c r="I1014" s="23"/>
      <c r="J1014" s="23"/>
      <c r="K1014" s="23"/>
      <c r="M1014" s="23"/>
      <c r="N1014" s="23"/>
      <c r="Q1014" s="23"/>
    </row>
    <row r="1015" spans="7:17" ht="14.25" customHeight="1" x14ac:dyDescent="0.3">
      <c r="G1015" s="23"/>
      <c r="H1015" s="23"/>
      <c r="I1015" s="23"/>
      <c r="J1015" s="23"/>
      <c r="K1015" s="23"/>
      <c r="M1015" s="23"/>
      <c r="N1015" s="23"/>
      <c r="Q1015" s="23"/>
    </row>
    <row r="1016" spans="7:17" ht="14.25" customHeight="1" x14ac:dyDescent="0.3">
      <c r="G1016" s="23"/>
      <c r="H1016" s="23"/>
      <c r="I1016" s="23"/>
      <c r="J1016" s="23"/>
      <c r="K1016" s="23"/>
      <c r="M1016" s="23"/>
      <c r="N1016" s="23"/>
      <c r="Q1016" s="23"/>
    </row>
    <row r="1017" spans="7:17" ht="14.25" customHeight="1" x14ac:dyDescent="0.3">
      <c r="G1017" s="23"/>
      <c r="H1017" s="23"/>
      <c r="I1017" s="23"/>
      <c r="J1017" s="23"/>
      <c r="K1017" s="23"/>
      <c r="M1017" s="23"/>
      <c r="N1017" s="23"/>
      <c r="Q1017" s="23"/>
    </row>
    <row r="1018" spans="7:17" ht="14.25" customHeight="1" x14ac:dyDescent="0.3">
      <c r="G1018" s="23"/>
      <c r="H1018" s="23"/>
      <c r="I1018" s="23"/>
      <c r="J1018" s="23"/>
      <c r="K1018" s="23"/>
      <c r="M1018" s="23"/>
      <c r="N1018" s="23"/>
      <c r="Q1018" s="23"/>
    </row>
    <row r="1019" spans="7:17" ht="14.25" customHeight="1" x14ac:dyDescent="0.3">
      <c r="G1019" s="23"/>
      <c r="H1019" s="23"/>
      <c r="I1019" s="23"/>
      <c r="J1019" s="23"/>
      <c r="K1019" s="23"/>
      <c r="M1019" s="23"/>
      <c r="N1019" s="23"/>
      <c r="Q1019" s="23"/>
    </row>
    <row r="1020" spans="7:17" ht="14.25" customHeight="1" x14ac:dyDescent="0.3">
      <c r="G1020" s="23"/>
      <c r="H1020" s="23"/>
      <c r="I1020" s="23"/>
      <c r="J1020" s="23"/>
      <c r="K1020" s="23"/>
      <c r="M1020" s="23"/>
      <c r="N1020" s="23"/>
      <c r="Q1020" s="23"/>
    </row>
    <row r="1021" spans="7:17" ht="14.25" customHeight="1" x14ac:dyDescent="0.3">
      <c r="G1021" s="23"/>
      <c r="H1021" s="23"/>
      <c r="I1021" s="23"/>
      <c r="J1021" s="23"/>
      <c r="K1021" s="23"/>
      <c r="M1021" s="23"/>
      <c r="N1021" s="23"/>
      <c r="Q1021" s="23"/>
    </row>
    <row r="1022" spans="7:17" ht="14.25" customHeight="1" x14ac:dyDescent="0.3">
      <c r="G1022" s="23"/>
      <c r="H1022" s="23"/>
      <c r="I1022" s="23"/>
      <c r="J1022" s="23"/>
      <c r="K1022" s="23"/>
      <c r="M1022" s="23"/>
      <c r="N1022" s="23"/>
      <c r="Q1022" s="23"/>
    </row>
  </sheetData>
  <autoFilter ref="A6:S91" xr:uid="{00000000-0009-0000-0000-000002000000}"/>
  <pageMargins left="0.7" right="0.7" top="0.75" bottom="0.75" header="0" footer="0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4140625" defaultRowHeight="15" customHeight="1" x14ac:dyDescent="0.3"/>
  <cols>
    <col min="1" max="26" width="10.6640625" customWidth="1"/>
  </cols>
  <sheetData>
    <row r="1" spans="1:1" ht="14.25" customHeight="1" x14ac:dyDescent="0.3">
      <c r="A1" s="23" t="s">
        <v>92</v>
      </c>
    </row>
    <row r="2" spans="1:1" ht="14.25" customHeight="1" x14ac:dyDescent="0.3">
      <c r="A2" s="23" t="s">
        <v>405</v>
      </c>
    </row>
    <row r="3" spans="1:1" ht="14.25" customHeight="1" x14ac:dyDescent="0.3">
      <c r="A3" s="23" t="s">
        <v>147</v>
      </c>
    </row>
    <row r="4" spans="1:1" ht="14.25" customHeight="1" x14ac:dyDescent="0.3"/>
    <row r="5" spans="1:1" ht="14.25" customHeight="1" x14ac:dyDescent="0.3"/>
    <row r="6" spans="1:1" ht="14.25" customHeight="1" x14ac:dyDescent="0.3"/>
    <row r="7" spans="1:1" ht="14.25" customHeight="1" x14ac:dyDescent="0.3"/>
    <row r="8" spans="1:1" ht="14.25" customHeight="1" x14ac:dyDescent="0.3"/>
    <row r="9" spans="1:1" ht="14.25" customHeight="1" x14ac:dyDescent="0.3"/>
    <row r="10" spans="1:1" ht="14.25" customHeight="1" x14ac:dyDescent="0.3"/>
    <row r="11" spans="1:1" ht="14.25" customHeight="1" x14ac:dyDescent="0.3"/>
    <row r="12" spans="1:1" ht="14.25" customHeight="1" x14ac:dyDescent="0.3"/>
    <row r="13" spans="1:1" ht="14.25" customHeight="1" x14ac:dyDescent="0.3"/>
    <row r="14" spans="1:1" ht="14.25" customHeight="1" x14ac:dyDescent="0.3"/>
    <row r="15" spans="1:1" ht="14.25" customHeight="1" x14ac:dyDescent="0.3"/>
    <row r="16" spans="1:1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Árbol de problemas</vt:lpstr>
      <vt:lpstr>Árbol de objetivos </vt:lpstr>
      <vt:lpstr>Matriz PA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Avila</dc:creator>
  <cp:lastModifiedBy>Calderon, Santiago (Alliance Bioversity-CIAT)</cp:lastModifiedBy>
  <dcterms:created xsi:type="dcterms:W3CDTF">2022-05-17T16:24:38Z</dcterms:created>
  <dcterms:modified xsi:type="dcterms:W3CDTF">2023-11-24T18:58:26Z</dcterms:modified>
</cp:coreProperties>
</file>