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0" windowWidth="25360" windowHeight="14140" tabRatio="500"/>
  </bookViews>
  <sheets>
    <sheet name="DNA Stocks" sheetId="8" r:id="rId1"/>
    <sheet name="Dilution Stocks" sheetId="16" r:id="rId2"/>
    <sheet name="MoClo RXN" sheetId="17" r:id="rId3"/>
    <sheet name="Detailed Mixtures" sheetId="21" r:id="rId4"/>
    <sheet name="Colony PCR" sheetId="20" r:id="rId5"/>
    <sheet name="Results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8" i="8" l="1"/>
  <c r="S88" i="8"/>
  <c r="K89" i="8"/>
  <c r="R89" i="8"/>
  <c r="L89" i="8"/>
  <c r="S89" i="8"/>
  <c r="R90" i="8"/>
  <c r="S90" i="8"/>
  <c r="R91" i="8"/>
  <c r="S91" i="8"/>
  <c r="K92" i="8"/>
  <c r="R92" i="8"/>
  <c r="L92" i="8"/>
  <c r="S92" i="8"/>
  <c r="R93" i="8"/>
  <c r="S93" i="8"/>
  <c r="K94" i="8"/>
  <c r="R94" i="8"/>
  <c r="L94" i="8"/>
  <c r="S94" i="8"/>
  <c r="R95" i="8"/>
  <c r="S95" i="8"/>
  <c r="R87" i="8"/>
  <c r="S87" i="8"/>
  <c r="K88" i="8"/>
  <c r="L88" i="8"/>
  <c r="K90" i="8"/>
  <c r="L90" i="8"/>
  <c r="K91" i="8"/>
  <c r="L91" i="8"/>
  <c r="K93" i="8"/>
  <c r="L93" i="8"/>
  <c r="K95" i="8"/>
  <c r="L95" i="8"/>
  <c r="K87" i="8"/>
  <c r="L87" i="8"/>
  <c r="I88" i="8"/>
  <c r="I89" i="8"/>
  <c r="I90" i="8"/>
  <c r="I91" i="8"/>
  <c r="I92" i="8"/>
  <c r="I93" i="8"/>
  <c r="I94" i="8"/>
  <c r="I95" i="8"/>
  <c r="I87" i="8"/>
  <c r="K67" i="8"/>
  <c r="R67" i="8"/>
  <c r="L67" i="8"/>
  <c r="S67" i="8"/>
  <c r="R68" i="8"/>
  <c r="S68" i="8"/>
  <c r="K69" i="8"/>
  <c r="R69" i="8"/>
  <c r="L69" i="8"/>
  <c r="S69" i="8"/>
  <c r="K70" i="8"/>
  <c r="R70" i="8"/>
  <c r="L70" i="8"/>
  <c r="S70" i="8"/>
  <c r="K71" i="8"/>
  <c r="R71" i="8"/>
  <c r="L71" i="8"/>
  <c r="S71" i="8"/>
  <c r="R72" i="8"/>
  <c r="S72" i="8"/>
  <c r="K73" i="8"/>
  <c r="R73" i="8"/>
  <c r="L73" i="8"/>
  <c r="S73" i="8"/>
  <c r="R74" i="8"/>
  <c r="S74" i="8"/>
  <c r="R75" i="8"/>
  <c r="S75" i="8"/>
  <c r="R76" i="8"/>
  <c r="S76" i="8"/>
  <c r="K77" i="8"/>
  <c r="R77" i="8"/>
  <c r="L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66" i="8"/>
  <c r="S66" i="8"/>
  <c r="I68" i="8"/>
  <c r="K68" i="8"/>
  <c r="L68" i="8"/>
  <c r="I69" i="8"/>
  <c r="I70" i="8"/>
  <c r="I71" i="8"/>
  <c r="I72" i="8"/>
  <c r="K72" i="8"/>
  <c r="L72" i="8"/>
  <c r="I73" i="8"/>
  <c r="I74" i="8"/>
  <c r="K74" i="8"/>
  <c r="L74" i="8"/>
  <c r="I75" i="8"/>
  <c r="K75" i="8"/>
  <c r="L75" i="8"/>
  <c r="I76" i="8"/>
  <c r="K76" i="8"/>
  <c r="L76" i="8"/>
  <c r="I77" i="8"/>
  <c r="I78" i="8"/>
  <c r="K78" i="8"/>
  <c r="L78" i="8"/>
  <c r="I79" i="8"/>
  <c r="K79" i="8"/>
  <c r="L79" i="8"/>
  <c r="I80" i="8"/>
  <c r="K80" i="8"/>
  <c r="L80" i="8"/>
  <c r="I81" i="8"/>
  <c r="K81" i="8"/>
  <c r="L81" i="8"/>
  <c r="I82" i="8"/>
  <c r="K82" i="8"/>
  <c r="L82" i="8"/>
  <c r="I83" i="8"/>
  <c r="K83" i="8"/>
  <c r="L83" i="8"/>
  <c r="I84" i="8"/>
  <c r="K84" i="8"/>
  <c r="L84" i="8"/>
  <c r="I85" i="8"/>
  <c r="K85" i="8"/>
  <c r="L85" i="8"/>
  <c r="I67" i="8"/>
  <c r="K66" i="8"/>
  <c r="L66" i="8"/>
  <c r="I66" i="8"/>
  <c r="K38" i="8"/>
  <c r="L38" i="8"/>
  <c r="R38" i="8"/>
  <c r="S38" i="8"/>
  <c r="K39" i="8"/>
  <c r="L39" i="8"/>
  <c r="R39" i="8"/>
  <c r="S39" i="8"/>
  <c r="K40" i="8"/>
  <c r="L40" i="8"/>
  <c r="R40" i="8"/>
  <c r="S40" i="8"/>
  <c r="K41" i="8"/>
  <c r="L41" i="8"/>
  <c r="R41" i="8"/>
  <c r="S41" i="8"/>
  <c r="K42" i="8"/>
  <c r="L42" i="8"/>
  <c r="R42" i="8"/>
  <c r="S42" i="8"/>
  <c r="K43" i="8"/>
  <c r="L43" i="8"/>
  <c r="R43" i="8"/>
  <c r="S43" i="8"/>
  <c r="K44" i="8"/>
  <c r="L44" i="8"/>
  <c r="R44" i="8"/>
  <c r="S44" i="8"/>
  <c r="K45" i="8"/>
  <c r="L45" i="8"/>
  <c r="R45" i="8"/>
  <c r="S45" i="8"/>
  <c r="K46" i="8"/>
  <c r="L46" i="8"/>
  <c r="R46" i="8"/>
  <c r="S46" i="8"/>
  <c r="K47" i="8"/>
  <c r="L47" i="8"/>
  <c r="R47" i="8"/>
  <c r="S47" i="8"/>
  <c r="K48" i="8"/>
  <c r="L48" i="8"/>
  <c r="R48" i="8"/>
  <c r="S48" i="8"/>
  <c r="K49" i="8"/>
  <c r="L49" i="8"/>
  <c r="R49" i="8"/>
  <c r="S49" i="8"/>
  <c r="K50" i="8"/>
  <c r="L50" i="8"/>
  <c r="R50" i="8"/>
  <c r="S50" i="8"/>
  <c r="K51" i="8"/>
  <c r="L51" i="8"/>
  <c r="R51" i="8"/>
  <c r="S51" i="8"/>
  <c r="K52" i="8"/>
  <c r="L52" i="8"/>
  <c r="R52" i="8"/>
  <c r="S52" i="8"/>
  <c r="K53" i="8"/>
  <c r="L53" i="8"/>
  <c r="R53" i="8"/>
  <c r="S53" i="8"/>
  <c r="K54" i="8"/>
  <c r="L54" i="8"/>
  <c r="R54" i="8"/>
  <c r="S54" i="8"/>
  <c r="K55" i="8"/>
  <c r="L55" i="8"/>
  <c r="R55" i="8"/>
  <c r="S55" i="8"/>
  <c r="K56" i="8"/>
  <c r="L56" i="8"/>
  <c r="R56" i="8"/>
  <c r="S56" i="8"/>
  <c r="K57" i="8"/>
  <c r="L57" i="8"/>
  <c r="R57" i="8"/>
  <c r="S57" i="8"/>
  <c r="K58" i="8"/>
  <c r="L58" i="8"/>
  <c r="R58" i="8"/>
  <c r="S58" i="8"/>
  <c r="K59" i="8"/>
  <c r="L59" i="8"/>
  <c r="R59" i="8"/>
  <c r="S59" i="8"/>
  <c r="K60" i="8"/>
  <c r="L60" i="8"/>
  <c r="R60" i="8"/>
  <c r="S60" i="8"/>
  <c r="K61" i="8"/>
  <c r="L61" i="8"/>
  <c r="R61" i="8"/>
  <c r="S61" i="8"/>
  <c r="K62" i="8"/>
  <c r="L62" i="8"/>
  <c r="R62" i="8"/>
  <c r="S62" i="8"/>
  <c r="K63" i="8"/>
  <c r="L63" i="8"/>
  <c r="R63" i="8"/>
  <c r="S63" i="8"/>
  <c r="K64" i="8"/>
  <c r="L64" i="8"/>
  <c r="R64" i="8"/>
  <c r="S64" i="8"/>
  <c r="K37" i="8"/>
  <c r="L37" i="8"/>
  <c r="R37" i="8"/>
  <c r="S37" i="8"/>
  <c r="I24" i="8"/>
  <c r="I25" i="8"/>
  <c r="I26" i="8"/>
  <c r="I27" i="8"/>
  <c r="I28" i="8"/>
  <c r="I29" i="8"/>
  <c r="I30" i="8"/>
  <c r="I31" i="8"/>
  <c r="I32" i="8"/>
  <c r="I33" i="8"/>
  <c r="I34" i="8"/>
  <c r="I35" i="8"/>
  <c r="I23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37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" i="8"/>
  <c r="K35" i="8"/>
  <c r="L35" i="8"/>
  <c r="J35" i="8"/>
  <c r="K34" i="8"/>
  <c r="L34" i="8"/>
  <c r="J34" i="8"/>
  <c r="K33" i="8"/>
  <c r="L33" i="8"/>
  <c r="J33" i="8"/>
  <c r="K32" i="8"/>
  <c r="L32" i="8"/>
  <c r="J32" i="8"/>
  <c r="K31" i="8"/>
  <c r="L31" i="8"/>
  <c r="J31" i="8"/>
  <c r="K30" i="8"/>
  <c r="L30" i="8"/>
  <c r="J30" i="8"/>
  <c r="K29" i="8"/>
  <c r="L29" i="8"/>
  <c r="J29" i="8"/>
  <c r="K28" i="8"/>
  <c r="L28" i="8"/>
  <c r="J28" i="8"/>
  <c r="K27" i="8"/>
  <c r="L27" i="8"/>
  <c r="J27" i="8"/>
  <c r="K26" i="8"/>
  <c r="L26" i="8"/>
  <c r="J26" i="8"/>
  <c r="K25" i="8"/>
  <c r="L25" i="8"/>
  <c r="J25" i="8"/>
  <c r="K24" i="8"/>
  <c r="L24" i="8"/>
  <c r="J24" i="8"/>
  <c r="K23" i="8"/>
  <c r="L23" i="8"/>
  <c r="J23" i="8"/>
  <c r="S3" i="21"/>
  <c r="S4" i="21"/>
  <c r="S2" i="21"/>
  <c r="F15" i="17"/>
  <c r="F16" i="17"/>
  <c r="F17" i="17"/>
  <c r="F18" i="17"/>
  <c r="F21" i="17"/>
  <c r="E21" i="17"/>
  <c r="F14" i="17"/>
  <c r="G21" i="17"/>
  <c r="F3" i="17"/>
  <c r="F4" i="17"/>
  <c r="F5" i="17"/>
  <c r="F6" i="17"/>
  <c r="F2" i="17"/>
  <c r="E12" i="17"/>
  <c r="F12" i="17"/>
  <c r="G12" i="17"/>
</calcChain>
</file>

<file path=xl/sharedStrings.xml><?xml version="1.0" encoding="utf-8"?>
<sst xmlns="http://schemas.openxmlformats.org/spreadsheetml/2006/main" count="310" uniqueCount="160">
  <si>
    <t>pLac_phlFTS</t>
  </si>
  <si>
    <t>pTet_phlFTS</t>
  </si>
  <si>
    <t>pBAD_phlFTS</t>
  </si>
  <si>
    <t>pBAD_lmrATS</t>
  </si>
  <si>
    <t>Order</t>
  </si>
  <si>
    <t>DVA_AF</t>
  </si>
  <si>
    <t>Amplicon Size</t>
  </si>
  <si>
    <t>Location</t>
  </si>
  <si>
    <t>Label</t>
  </si>
  <si>
    <t>fmol</t>
  </si>
  <si>
    <t>Part</t>
  </si>
  <si>
    <t>pBAD_betIBFP</t>
  </si>
  <si>
    <t>pBAD_bm3r1BFP</t>
  </si>
  <si>
    <t>pBAD_lacIBFP</t>
  </si>
  <si>
    <t>pBAD_srpRBFP</t>
  </si>
  <si>
    <t>pBAD_tetRBFP</t>
  </si>
  <si>
    <t>pBetI_GFP</t>
  </si>
  <si>
    <t>pBm3r1_GFP</t>
  </si>
  <si>
    <t>pLac_GFP</t>
  </si>
  <si>
    <t>pLmrA_GFP</t>
  </si>
  <si>
    <t>pPhlF_GFP</t>
  </si>
  <si>
    <t>pPhlF_lacIGFP</t>
  </si>
  <si>
    <t>pPhlF_tetRBFP</t>
  </si>
  <si>
    <t>pSrpR_GFP</t>
  </si>
  <si>
    <t>pTet_GFP</t>
  </si>
  <si>
    <t>pTet_phlFGFP</t>
  </si>
  <si>
    <t>ng/ul</t>
  </si>
  <si>
    <t>A260/280</t>
  </si>
  <si>
    <t>A260/230</t>
  </si>
  <si>
    <t>Tube</t>
  </si>
  <si>
    <t># White</t>
  </si>
  <si>
    <t># Blue</t>
  </si>
  <si>
    <t>Colony Size</t>
  </si>
  <si>
    <t>Super Bad</t>
  </si>
  <si>
    <t>Bad</t>
  </si>
  <si>
    <t>Okay</t>
  </si>
  <si>
    <t>Good</t>
  </si>
  <si>
    <t>Very Good</t>
  </si>
  <si>
    <t>tetRInverter01</t>
  </si>
  <si>
    <t>tetRInverter02</t>
  </si>
  <si>
    <t>lacIInverter01</t>
  </si>
  <si>
    <t>lacIInverter02</t>
  </si>
  <si>
    <t>phlFInverter01</t>
  </si>
  <si>
    <t>phlFInverter02</t>
  </si>
  <si>
    <t>lmrAInverter01</t>
  </si>
  <si>
    <t>lmrAInverter02</t>
  </si>
  <si>
    <t>srpRInverter01</t>
  </si>
  <si>
    <t>srpRInverter02</t>
  </si>
  <si>
    <t>lacIphlFSwitch</t>
  </si>
  <si>
    <t>tetRphlFSwitch</t>
  </si>
  <si>
    <t>phlFtetRSwitch01</t>
  </si>
  <si>
    <t>phlFtetRSwitch02</t>
  </si>
  <si>
    <t>Name</t>
  </si>
  <si>
    <t>pTet_GFP_AE</t>
  </si>
  <si>
    <t>pLac_GFP_AE</t>
  </si>
  <si>
    <t>pPhlF_GFP_AE</t>
  </si>
  <si>
    <t>pLmrA_GFP_AE</t>
  </si>
  <si>
    <t>pBm3r1_GFP_AE</t>
  </si>
  <si>
    <t>pSrpR_GFP_AE</t>
  </si>
  <si>
    <t>pBetI_GFP_AE</t>
  </si>
  <si>
    <t>pLac_phlFTS_AE</t>
  </si>
  <si>
    <t>pPhlF_tetRBFP_AE</t>
  </si>
  <si>
    <t>pTet_phlFTS_AE</t>
  </si>
  <si>
    <t>pTet_phlFGFP_AE</t>
  </si>
  <si>
    <t>pBAD_tetRBFP_EF</t>
  </si>
  <si>
    <t>pPhlF_tetRBFP_EF</t>
  </si>
  <si>
    <t>pBAD_lacIBFP_EF</t>
  </si>
  <si>
    <t>pPhlF_lacIGFP_EF</t>
  </si>
  <si>
    <t>pBAD_phlFTS_EF</t>
  </si>
  <si>
    <t>pTet_phlFGFP_EF</t>
  </si>
  <si>
    <t>pBAD_lmrATS_EF</t>
  </si>
  <si>
    <t>pBAD_bm3r1BFP_EF</t>
  </si>
  <si>
    <t>pBAD_srpRBFP_EF</t>
  </si>
  <si>
    <t>pBAD_betIBFP_EF</t>
  </si>
  <si>
    <t>pPhlF_AB</t>
  </si>
  <si>
    <t>B0015_DE</t>
  </si>
  <si>
    <t>BFP_MD</t>
  </si>
  <si>
    <t>tetR_CM</t>
  </si>
  <si>
    <t>pTet_AB</t>
  </si>
  <si>
    <t>PhlF_CM</t>
  </si>
  <si>
    <t>TS_MD</t>
  </si>
  <si>
    <t>GFP_MD</t>
  </si>
  <si>
    <t>Part 1</t>
  </si>
  <si>
    <t>Size (bp)</t>
  </si>
  <si>
    <t>DNA to add</t>
  </si>
  <si>
    <t>Water to add</t>
  </si>
  <si>
    <t>BCD2_BC_1</t>
  </si>
  <si>
    <t>B0015_DE_2</t>
  </si>
  <si>
    <t>B0015_DE_1</t>
  </si>
  <si>
    <t>BCD2_BC_2</t>
  </si>
  <si>
    <t>BCD2_BC_3</t>
  </si>
  <si>
    <t>BCD2_BC_4</t>
  </si>
  <si>
    <t>Master Mix</t>
  </si>
  <si>
    <t># Samples</t>
  </si>
  <si>
    <t>Ligase buffer</t>
  </si>
  <si>
    <t>T4 Ligase</t>
  </si>
  <si>
    <t>BsaI</t>
  </si>
  <si>
    <t>Water</t>
  </si>
  <si>
    <t>DV</t>
  </si>
  <si>
    <t>Part 2</t>
  </si>
  <si>
    <t>Part 3</t>
  </si>
  <si>
    <t>Part 4</t>
  </si>
  <si>
    <t>Total volume</t>
  </si>
  <si>
    <t>TetR_CM</t>
  </si>
  <si>
    <t>Part 5</t>
  </si>
  <si>
    <t>Approx fmol</t>
  </si>
  <si>
    <t>Enzyme</t>
  </si>
  <si>
    <t>ID</t>
  </si>
  <si>
    <t>DVK_AE</t>
  </si>
  <si>
    <t>RXN</t>
  </si>
  <si>
    <t>BbsI</t>
  </si>
  <si>
    <t>MoClo Level</t>
  </si>
  <si>
    <t>I</t>
  </si>
  <si>
    <t>II</t>
  </si>
  <si>
    <t>Parts</t>
  </si>
  <si>
    <t>More Water</t>
  </si>
  <si>
    <t>Total Parts</t>
  </si>
  <si>
    <t>Part 1 (ul)</t>
  </si>
  <si>
    <t>Part 2 (ul)</t>
  </si>
  <si>
    <t>Part 3 (ul)</t>
  </si>
  <si>
    <t>Part 4 (ul)</t>
  </si>
  <si>
    <t>Part 5 (ul)</t>
  </si>
  <si>
    <t>Part 1 (fmol)</t>
  </si>
  <si>
    <t>Part 2 (fmol)</t>
  </si>
  <si>
    <t>Part 3 (fmol)</t>
  </si>
  <si>
    <t>Part 4 (fmol)</t>
  </si>
  <si>
    <t>Part 5 (fmol)</t>
  </si>
  <si>
    <t>MoClo Mix ID</t>
  </si>
  <si>
    <t>Diluted fmol</t>
  </si>
  <si>
    <t>Diluted?</t>
  </si>
  <si>
    <t>Diluted ID</t>
  </si>
  <si>
    <t>N</t>
  </si>
  <si>
    <t>Group</t>
  </si>
  <si>
    <t>pPhlF_tetRbfp_AE</t>
  </si>
  <si>
    <t>Total Volume</t>
  </si>
  <si>
    <t>DVK_EF</t>
  </si>
  <si>
    <t>pBAD_AB</t>
  </si>
  <si>
    <t>pLac_AB</t>
  </si>
  <si>
    <t>Arac_CD</t>
  </si>
  <si>
    <t>B0015_DF</t>
  </si>
  <si>
    <t>pBAD_EB</t>
  </si>
  <si>
    <t>TS_CD</t>
  </si>
  <si>
    <t>J04_AB</t>
  </si>
  <si>
    <t>RFP_MD</t>
  </si>
  <si>
    <t>BCD2_BC</t>
  </si>
  <si>
    <t>LacI_CM</t>
  </si>
  <si>
    <t>RFP_CD</t>
  </si>
  <si>
    <t>Arac_CM</t>
  </si>
  <si>
    <t>J04_EB</t>
  </si>
  <si>
    <t>TetR_CD</t>
  </si>
  <si>
    <t>pTet_EB</t>
  </si>
  <si>
    <t>BFP_CD</t>
  </si>
  <si>
    <t>pLac_EB</t>
  </si>
  <si>
    <t>LacI_CD</t>
  </si>
  <si>
    <t>BCD8_BC</t>
  </si>
  <si>
    <t>C</t>
  </si>
  <si>
    <t>Volume after</t>
  </si>
  <si>
    <t>Scale</t>
  </si>
  <si>
    <t>Water final</t>
  </si>
  <si>
    <t>J23104_AB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</si>
</sst>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008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0" borderId="0" xfId="0" applyFont="1"/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Fill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showRuler="0" topLeftCell="A75" workbookViewId="0">
      <selection activeCell="S94" sqref="S94"/>
    </sheetView>
  </sheetViews>
  <sheetFormatPr baseColWidth="10" defaultRowHeight="14" x14ac:dyDescent="0"/>
  <cols>
    <col min="1" max="1" width="6" style="7" bestFit="1" customWidth="1"/>
    <col min="2" max="2" width="5.6640625" style="7" bestFit="1" customWidth="1"/>
    <col min="3" max="3" width="13.83203125" style="1" bestFit="1" customWidth="1"/>
    <col min="4" max="4" width="5.33203125" style="1" customWidth="1"/>
    <col min="5" max="8" width="10.83203125" style="3" customWidth="1"/>
    <col min="9" max="10" width="10.83203125" style="37" customWidth="1"/>
    <col min="11" max="12" width="10.83203125" style="3" customWidth="1"/>
    <col min="13" max="13" width="10.83203125" style="1" customWidth="1"/>
    <col min="14" max="14" width="11.5" style="1" customWidth="1"/>
    <col min="15" max="15" width="2.1640625" style="1" customWidth="1"/>
    <col min="16" max="16" width="1.6640625" style="1" customWidth="1"/>
    <col min="17" max="17" width="11.33203125" style="7" customWidth="1"/>
    <col min="18" max="18" width="8" style="1" customWidth="1"/>
    <col min="19" max="19" width="9.83203125" style="25" bestFit="1" customWidth="1"/>
    <col min="20" max="20" width="10.83203125" style="1"/>
    <col min="21" max="21" width="10.83203125" style="7"/>
    <col min="22" max="16384" width="10.83203125" style="1"/>
  </cols>
  <sheetData>
    <row r="1" spans="1:22" s="24" customFormat="1">
      <c r="A1" s="24" t="s">
        <v>132</v>
      </c>
      <c r="B1" s="24" t="s">
        <v>107</v>
      </c>
      <c r="C1" s="23" t="s">
        <v>10</v>
      </c>
      <c r="D1" s="23" t="s">
        <v>8</v>
      </c>
      <c r="E1" s="23" t="s">
        <v>26</v>
      </c>
      <c r="F1" s="23" t="s">
        <v>27</v>
      </c>
      <c r="G1" s="23" t="s">
        <v>28</v>
      </c>
      <c r="H1" s="23" t="s">
        <v>83</v>
      </c>
      <c r="I1" s="36" t="s">
        <v>9</v>
      </c>
      <c r="J1" s="36" t="s">
        <v>105</v>
      </c>
      <c r="K1" s="34" t="s">
        <v>84</v>
      </c>
      <c r="L1" s="34" t="s">
        <v>85</v>
      </c>
      <c r="M1" s="34" t="s">
        <v>128</v>
      </c>
      <c r="N1" s="34" t="s">
        <v>134</v>
      </c>
      <c r="O1" s="34" t="s">
        <v>155</v>
      </c>
      <c r="P1" s="34" t="s">
        <v>112</v>
      </c>
      <c r="Q1" s="34" t="s">
        <v>156</v>
      </c>
      <c r="R1" s="34" t="s">
        <v>157</v>
      </c>
      <c r="S1" s="34" t="s">
        <v>158</v>
      </c>
      <c r="T1" s="34" t="s">
        <v>7</v>
      </c>
      <c r="U1" s="34" t="s">
        <v>129</v>
      </c>
      <c r="V1" s="5" t="s">
        <v>130</v>
      </c>
    </row>
    <row r="2" spans="1:22">
      <c r="A2" s="7">
        <v>1</v>
      </c>
      <c r="B2" s="7">
        <v>1</v>
      </c>
      <c r="C2" s="2" t="s">
        <v>24</v>
      </c>
      <c r="D2" s="2"/>
      <c r="E2" s="3">
        <v>27.2</v>
      </c>
      <c r="F2" s="3">
        <v>1.91</v>
      </c>
      <c r="G2" s="3">
        <v>2.95</v>
      </c>
      <c r="I2" s="37">
        <v>12.653399205440962</v>
      </c>
      <c r="J2" s="27">
        <f>ROUND(I2,-1)</f>
        <v>10</v>
      </c>
      <c r="K2" s="27">
        <f>((M2)*(20)/I2)</f>
        <v>31.612058823529409</v>
      </c>
      <c r="L2" s="27">
        <f t="shared" ref="L2" si="0">20-K2</f>
        <v>-11.612058823529409</v>
      </c>
      <c r="M2" s="27">
        <v>20</v>
      </c>
      <c r="N2" s="27"/>
      <c r="O2" s="27"/>
      <c r="P2" s="27"/>
      <c r="Q2" s="27"/>
      <c r="R2" s="27"/>
      <c r="S2" s="34"/>
      <c r="U2" s="7" t="s">
        <v>131</v>
      </c>
    </row>
    <row r="3" spans="1:22">
      <c r="A3" s="7">
        <v>1</v>
      </c>
      <c r="B3" s="7">
        <v>2</v>
      </c>
      <c r="C3" s="2" t="s">
        <v>15</v>
      </c>
      <c r="D3" s="2"/>
      <c r="E3" s="3">
        <v>26.4</v>
      </c>
      <c r="F3" s="3">
        <v>1.95</v>
      </c>
      <c r="G3" s="3">
        <v>3.22</v>
      </c>
      <c r="I3" s="37">
        <v>9.5648015303682445</v>
      </c>
      <c r="J3" s="27">
        <f t="shared" ref="J3:J22" si="1">ROUND(I3,-1)</f>
        <v>10</v>
      </c>
      <c r="K3" s="27">
        <f t="shared" ref="K3:K22" si="2">((M3)*(20)/I3)</f>
        <v>43.911000000000001</v>
      </c>
      <c r="L3" s="27">
        <f t="shared" ref="L3:L22" si="3">20-K3</f>
        <v>-23.911000000000001</v>
      </c>
      <c r="M3" s="27">
        <v>21</v>
      </c>
      <c r="N3" s="27"/>
      <c r="O3" s="27"/>
      <c r="P3" s="27"/>
      <c r="Q3" s="27"/>
      <c r="R3" s="27"/>
      <c r="S3" s="34"/>
      <c r="U3" s="27" t="s">
        <v>131</v>
      </c>
    </row>
    <row r="4" spans="1:22">
      <c r="A4" s="7">
        <v>1</v>
      </c>
      <c r="B4" s="53">
        <v>3</v>
      </c>
      <c r="C4" s="21" t="s">
        <v>22</v>
      </c>
      <c r="D4" s="21"/>
      <c r="E4" s="22">
        <v>6.3</v>
      </c>
      <c r="F4" s="22">
        <v>2.41</v>
      </c>
      <c r="G4" s="22">
        <v>5.13</v>
      </c>
      <c r="H4" s="22"/>
      <c r="I4" s="38">
        <v>2.4214750242147507</v>
      </c>
      <c r="J4" s="27">
        <f t="shared" si="1"/>
        <v>0</v>
      </c>
      <c r="K4" s="27">
        <f t="shared" si="2"/>
        <v>181.70742857142855</v>
      </c>
      <c r="L4" s="27">
        <f t="shared" si="3"/>
        <v>-161.70742857142855</v>
      </c>
      <c r="M4" s="27">
        <v>22</v>
      </c>
      <c r="N4" s="27"/>
      <c r="O4" s="27"/>
      <c r="P4" s="27"/>
      <c r="Q4" s="27"/>
      <c r="R4" s="27"/>
      <c r="S4" s="34"/>
      <c r="U4" s="27" t="s">
        <v>131</v>
      </c>
    </row>
    <row r="5" spans="1:22">
      <c r="A5" s="7">
        <v>1</v>
      </c>
      <c r="B5" s="7">
        <v>4</v>
      </c>
      <c r="C5" s="2" t="s">
        <v>18</v>
      </c>
      <c r="D5" s="2"/>
      <c r="E5" s="3">
        <v>11.9</v>
      </c>
      <c r="F5" s="3">
        <v>2.0699999999999998</v>
      </c>
      <c r="G5" s="3">
        <v>3.49</v>
      </c>
      <c r="I5" s="37">
        <v>5.5239898989898988</v>
      </c>
      <c r="J5" s="27">
        <f t="shared" si="1"/>
        <v>10</v>
      </c>
      <c r="K5" s="27">
        <f t="shared" si="2"/>
        <v>83.273142857142858</v>
      </c>
      <c r="L5" s="27">
        <f t="shared" si="3"/>
        <v>-63.273142857142858</v>
      </c>
      <c r="M5" s="27">
        <v>23</v>
      </c>
      <c r="N5" s="27"/>
      <c r="O5" s="27"/>
      <c r="P5" s="27"/>
      <c r="Q5" s="27"/>
      <c r="R5" s="27"/>
      <c r="S5" s="34"/>
      <c r="U5" s="27" t="s">
        <v>131</v>
      </c>
    </row>
    <row r="6" spans="1:22">
      <c r="A6" s="7">
        <v>1</v>
      </c>
      <c r="B6" s="7">
        <v>5</v>
      </c>
      <c r="C6" s="2" t="s">
        <v>13</v>
      </c>
      <c r="D6" s="2"/>
      <c r="E6" s="3">
        <v>50.3</v>
      </c>
      <c r="F6" s="3">
        <v>1.91</v>
      </c>
      <c r="G6" s="3">
        <v>2.57</v>
      </c>
      <c r="I6" s="37">
        <v>16.344010553746777</v>
      </c>
      <c r="J6" s="27">
        <f t="shared" si="1"/>
        <v>20</v>
      </c>
      <c r="K6" s="27">
        <f t="shared" si="2"/>
        <v>29.368556660039758</v>
      </c>
      <c r="L6" s="27">
        <f t="shared" si="3"/>
        <v>-9.3685566600397578</v>
      </c>
      <c r="M6" s="27">
        <v>24</v>
      </c>
      <c r="N6" s="27"/>
      <c r="O6" s="27"/>
      <c r="P6" s="27"/>
      <c r="Q6" s="27"/>
      <c r="R6" s="27"/>
      <c r="S6" s="34"/>
      <c r="U6" s="27" t="s">
        <v>131</v>
      </c>
    </row>
    <row r="7" spans="1:22">
      <c r="A7" s="7">
        <v>1</v>
      </c>
      <c r="B7" s="7">
        <v>6</v>
      </c>
      <c r="C7" s="2" t="s">
        <v>21</v>
      </c>
      <c r="D7" s="2"/>
      <c r="E7" s="3">
        <v>21.5</v>
      </c>
      <c r="F7" s="3">
        <v>1.94</v>
      </c>
      <c r="G7" s="3">
        <v>3.49</v>
      </c>
      <c r="I7" s="37">
        <v>7.486958762527598</v>
      </c>
      <c r="J7" s="27">
        <f t="shared" si="1"/>
        <v>10</v>
      </c>
      <c r="K7" s="27">
        <f t="shared" si="2"/>
        <v>66.782790697674415</v>
      </c>
      <c r="L7" s="27">
        <f t="shared" si="3"/>
        <v>-46.782790697674415</v>
      </c>
      <c r="M7" s="27">
        <v>25</v>
      </c>
      <c r="N7" s="27"/>
      <c r="O7" s="27"/>
      <c r="P7" s="27"/>
      <c r="Q7" s="27"/>
      <c r="R7" s="27"/>
      <c r="S7" s="34"/>
      <c r="U7" s="7" t="s">
        <v>131</v>
      </c>
    </row>
    <row r="8" spans="1:22">
      <c r="A8" s="7">
        <v>1</v>
      </c>
      <c r="B8" s="7">
        <v>7</v>
      </c>
      <c r="C8" s="2" t="s">
        <v>20</v>
      </c>
      <c r="D8" s="2"/>
      <c r="E8" s="3">
        <v>17.2</v>
      </c>
      <c r="F8" s="3">
        <v>1.98</v>
      </c>
      <c r="G8" s="3">
        <v>1.8</v>
      </c>
      <c r="I8" s="37">
        <v>8.0783031805970431</v>
      </c>
      <c r="J8" s="27">
        <f t="shared" si="1"/>
        <v>10</v>
      </c>
      <c r="K8" s="27">
        <f t="shared" si="2"/>
        <v>64.36995348837209</v>
      </c>
      <c r="L8" s="27">
        <f t="shared" si="3"/>
        <v>-44.36995348837209</v>
      </c>
      <c r="M8" s="27">
        <v>26</v>
      </c>
      <c r="N8" s="27"/>
      <c r="O8" s="27"/>
      <c r="P8" s="27"/>
      <c r="Q8" s="27"/>
      <c r="R8" s="27"/>
      <c r="S8" s="34"/>
      <c r="U8" s="27" t="s">
        <v>131</v>
      </c>
    </row>
    <row r="9" spans="1:22">
      <c r="A9" s="7">
        <v>1</v>
      </c>
      <c r="B9" s="7">
        <v>8</v>
      </c>
      <c r="C9" s="2" t="s">
        <v>2</v>
      </c>
      <c r="D9" s="2"/>
      <c r="E9" s="3">
        <v>60.2</v>
      </c>
      <c r="F9" s="3">
        <v>1.86</v>
      </c>
      <c r="G9" s="3">
        <v>2.48</v>
      </c>
      <c r="I9" s="37">
        <v>22.23601199710415</v>
      </c>
      <c r="J9" s="27">
        <f t="shared" si="1"/>
        <v>20</v>
      </c>
      <c r="K9" s="27">
        <f t="shared" si="2"/>
        <v>24.284930232558136</v>
      </c>
      <c r="L9" s="27">
        <f t="shared" si="3"/>
        <v>-4.2849302325581355</v>
      </c>
      <c r="M9" s="27">
        <v>27</v>
      </c>
      <c r="N9" s="27"/>
      <c r="O9" s="27"/>
      <c r="P9" s="27"/>
      <c r="Q9" s="27"/>
      <c r="R9" s="27"/>
      <c r="S9" s="34"/>
      <c r="U9" s="27" t="s">
        <v>131</v>
      </c>
    </row>
    <row r="10" spans="1:22">
      <c r="A10" s="7">
        <v>1</v>
      </c>
      <c r="B10" s="7">
        <v>9</v>
      </c>
      <c r="C10" s="2" t="s">
        <v>25</v>
      </c>
      <c r="D10" s="2"/>
      <c r="E10" s="3">
        <v>29.4</v>
      </c>
      <c r="F10" s="3">
        <v>1.87</v>
      </c>
      <c r="G10" s="3">
        <v>2.08</v>
      </c>
      <c r="I10" s="37">
        <v>11.442449151157088</v>
      </c>
      <c r="J10" s="27">
        <f t="shared" si="1"/>
        <v>10</v>
      </c>
      <c r="K10" s="27">
        <f t="shared" si="2"/>
        <v>48.940571428571431</v>
      </c>
      <c r="L10" s="27">
        <f t="shared" si="3"/>
        <v>-28.940571428571431</v>
      </c>
      <c r="M10" s="27">
        <v>28</v>
      </c>
      <c r="N10" s="27"/>
      <c r="O10" s="27"/>
      <c r="P10" s="27"/>
      <c r="Q10" s="27"/>
      <c r="R10" s="27"/>
      <c r="S10" s="34"/>
      <c r="U10" s="27" t="s">
        <v>131</v>
      </c>
    </row>
    <row r="11" spans="1:22">
      <c r="A11" s="7">
        <v>1</v>
      </c>
      <c r="B11" s="7">
        <v>10</v>
      </c>
      <c r="C11" s="2" t="s">
        <v>19</v>
      </c>
      <c r="D11" s="2"/>
      <c r="E11" s="3">
        <v>22.2</v>
      </c>
      <c r="F11" s="3">
        <v>1.82</v>
      </c>
      <c r="G11" s="3">
        <v>1.94</v>
      </c>
      <c r="I11" s="37">
        <v>10.388006064349488</v>
      </c>
      <c r="J11" s="27">
        <f t="shared" si="1"/>
        <v>10</v>
      </c>
      <c r="K11" s="27">
        <f t="shared" si="2"/>
        <v>55.83362162162161</v>
      </c>
      <c r="L11" s="27">
        <f t="shared" si="3"/>
        <v>-35.83362162162161</v>
      </c>
      <c r="M11" s="27">
        <v>29</v>
      </c>
      <c r="N11" s="27"/>
      <c r="O11" s="27"/>
      <c r="P11" s="27"/>
      <c r="Q11" s="27"/>
      <c r="R11" s="27"/>
      <c r="S11" s="34"/>
      <c r="U11" s="27" t="s">
        <v>131</v>
      </c>
    </row>
    <row r="12" spans="1:22">
      <c r="A12" s="7">
        <v>1</v>
      </c>
      <c r="B12" s="7">
        <v>11</v>
      </c>
      <c r="C12" s="2" t="s">
        <v>3</v>
      </c>
      <c r="D12" s="2"/>
      <c r="E12" s="3">
        <v>89.3</v>
      </c>
      <c r="F12" s="3">
        <v>1.88</v>
      </c>
      <c r="G12" s="3">
        <v>2.33</v>
      </c>
      <c r="I12" s="37">
        <v>33.276692155196827</v>
      </c>
      <c r="J12" s="27">
        <f t="shared" si="1"/>
        <v>30</v>
      </c>
      <c r="K12" s="27">
        <f t="shared" si="2"/>
        <v>18.03063829787234</v>
      </c>
      <c r="L12" s="27">
        <f t="shared" si="3"/>
        <v>1.9693617021276602</v>
      </c>
      <c r="M12" s="27">
        <v>30</v>
      </c>
      <c r="N12" s="27"/>
      <c r="O12" s="27"/>
      <c r="P12" s="27"/>
      <c r="Q12" s="27"/>
      <c r="R12" s="27"/>
      <c r="S12" s="34"/>
      <c r="U12" s="7" t="s">
        <v>131</v>
      </c>
    </row>
    <row r="13" spans="1:22">
      <c r="A13" s="7">
        <v>1</v>
      </c>
      <c r="B13" s="7">
        <v>12</v>
      </c>
      <c r="C13" s="2" t="s">
        <v>17</v>
      </c>
      <c r="D13" s="2"/>
      <c r="E13" s="3">
        <v>21.3</v>
      </c>
      <c r="F13" s="3">
        <v>1.89</v>
      </c>
      <c r="G13" s="3">
        <v>3.06</v>
      </c>
      <c r="I13" s="37">
        <v>10.003945217832385</v>
      </c>
      <c r="J13" s="27">
        <f t="shared" si="1"/>
        <v>10</v>
      </c>
      <c r="K13" s="27">
        <f t="shared" si="2"/>
        <v>61.975549295774648</v>
      </c>
      <c r="L13" s="27">
        <f t="shared" si="3"/>
        <v>-41.975549295774648</v>
      </c>
      <c r="M13" s="27">
        <v>31</v>
      </c>
      <c r="N13" s="27"/>
      <c r="O13" s="27"/>
      <c r="P13" s="27"/>
      <c r="Q13" s="27"/>
      <c r="R13" s="27"/>
      <c r="S13" s="34"/>
      <c r="U13" s="27" t="s">
        <v>131</v>
      </c>
    </row>
    <row r="14" spans="1:22">
      <c r="A14" s="7">
        <v>1</v>
      </c>
      <c r="B14" s="7">
        <v>13</v>
      </c>
      <c r="C14" s="2" t="s">
        <v>12</v>
      </c>
      <c r="D14" s="2"/>
      <c r="E14" s="3">
        <v>86.4</v>
      </c>
      <c r="F14" s="3">
        <v>1.88</v>
      </c>
      <c r="G14" s="3">
        <v>2.38</v>
      </c>
      <c r="I14" s="37">
        <v>31.544359255202632</v>
      </c>
      <c r="J14" s="27">
        <f t="shared" si="1"/>
        <v>30</v>
      </c>
      <c r="K14" s="27">
        <f t="shared" si="2"/>
        <v>20.288888888888888</v>
      </c>
      <c r="L14" s="27">
        <f t="shared" si="3"/>
        <v>-0.28888888888888786</v>
      </c>
      <c r="M14" s="27">
        <v>32</v>
      </c>
      <c r="N14" s="27"/>
      <c r="O14" s="27"/>
      <c r="P14" s="27"/>
      <c r="Q14" s="27"/>
      <c r="R14" s="27"/>
      <c r="S14" s="34"/>
      <c r="U14" s="27" t="s">
        <v>131</v>
      </c>
    </row>
    <row r="15" spans="1:22">
      <c r="A15" s="7">
        <v>1</v>
      </c>
      <c r="B15" s="7">
        <v>14</v>
      </c>
      <c r="C15" s="2" t="s">
        <v>23</v>
      </c>
      <c r="D15" s="2"/>
      <c r="E15" s="3">
        <v>37.299999999999997</v>
      </c>
      <c r="F15" s="3">
        <v>1.9</v>
      </c>
      <c r="G15" s="3">
        <v>2.4500000000000002</v>
      </c>
      <c r="I15" s="37">
        <v>17.416071345193071</v>
      </c>
      <c r="J15" s="27">
        <f t="shared" si="1"/>
        <v>20</v>
      </c>
      <c r="K15" s="27">
        <f t="shared" si="2"/>
        <v>37.896032171581766</v>
      </c>
      <c r="L15" s="27">
        <f t="shared" si="3"/>
        <v>-17.896032171581766</v>
      </c>
      <c r="M15" s="27">
        <v>33</v>
      </c>
      <c r="N15" s="27"/>
      <c r="O15" s="27"/>
      <c r="P15" s="27"/>
      <c r="Q15" s="27"/>
      <c r="R15" s="27"/>
      <c r="S15" s="34"/>
      <c r="U15" s="7" t="s">
        <v>131</v>
      </c>
    </row>
    <row r="16" spans="1:22">
      <c r="A16" s="7">
        <v>1</v>
      </c>
      <c r="B16" s="7">
        <v>15</v>
      </c>
      <c r="C16" s="2" t="s">
        <v>14</v>
      </c>
      <c r="D16" s="2"/>
      <c r="E16" s="3">
        <v>38.6</v>
      </c>
      <c r="F16" s="3">
        <v>1.89</v>
      </c>
      <c r="G16" s="3">
        <v>2.33</v>
      </c>
      <c r="I16" s="37">
        <v>13.881995842593994</v>
      </c>
      <c r="J16" s="27">
        <f t="shared" si="1"/>
        <v>10</v>
      </c>
      <c r="K16" s="27">
        <f t="shared" si="2"/>
        <v>48.984310880829007</v>
      </c>
      <c r="L16" s="27">
        <f t="shared" si="3"/>
        <v>-28.984310880829007</v>
      </c>
      <c r="M16" s="27">
        <v>34</v>
      </c>
      <c r="N16" s="27"/>
      <c r="O16" s="27"/>
      <c r="P16" s="27"/>
      <c r="Q16" s="27"/>
      <c r="R16" s="27"/>
      <c r="S16" s="34"/>
      <c r="U16" s="27" t="s">
        <v>131</v>
      </c>
    </row>
    <row r="17" spans="1:21">
      <c r="A17" s="7">
        <v>1</v>
      </c>
      <c r="B17" s="7">
        <v>16</v>
      </c>
      <c r="C17" s="2" t="s">
        <v>16</v>
      </c>
      <c r="D17" s="2"/>
      <c r="E17" s="3">
        <v>43.8</v>
      </c>
      <c r="F17" s="3">
        <v>1.86</v>
      </c>
      <c r="G17" s="3">
        <v>1.28</v>
      </c>
      <c r="I17" s="37">
        <v>20.520604936189354</v>
      </c>
      <c r="J17" s="27">
        <f t="shared" si="1"/>
        <v>20</v>
      </c>
      <c r="K17" s="27">
        <f t="shared" si="2"/>
        <v>34.112054794520546</v>
      </c>
      <c r="L17" s="27">
        <f t="shared" si="3"/>
        <v>-14.112054794520546</v>
      </c>
      <c r="M17" s="27">
        <v>35</v>
      </c>
      <c r="N17" s="27"/>
      <c r="O17" s="27"/>
      <c r="P17" s="27"/>
      <c r="Q17" s="27"/>
      <c r="R17" s="27"/>
      <c r="S17" s="34"/>
      <c r="U17" s="27" t="s">
        <v>131</v>
      </c>
    </row>
    <row r="18" spans="1:21">
      <c r="A18" s="7">
        <v>1</v>
      </c>
      <c r="B18" s="7">
        <v>17</v>
      </c>
      <c r="C18" s="2" t="s">
        <v>11</v>
      </c>
      <c r="D18" s="2"/>
      <c r="E18" s="3">
        <v>11</v>
      </c>
      <c r="F18" s="3">
        <v>1.92</v>
      </c>
      <c r="G18" s="3">
        <v>2.02</v>
      </c>
      <c r="I18" s="37">
        <v>4.0073735673639499</v>
      </c>
      <c r="J18" s="27">
        <f t="shared" si="1"/>
        <v>0</v>
      </c>
      <c r="K18" s="27">
        <f t="shared" si="2"/>
        <v>179.66879999999998</v>
      </c>
      <c r="L18" s="27">
        <f t="shared" si="3"/>
        <v>-159.66879999999998</v>
      </c>
      <c r="M18" s="27">
        <v>36</v>
      </c>
      <c r="N18" s="27"/>
      <c r="O18" s="27"/>
      <c r="P18" s="27"/>
      <c r="Q18" s="27"/>
      <c r="R18" s="27"/>
      <c r="S18" s="34"/>
      <c r="U18" s="27" t="s">
        <v>131</v>
      </c>
    </row>
    <row r="19" spans="1:21">
      <c r="A19" s="7">
        <v>1</v>
      </c>
      <c r="B19" s="7">
        <v>18</v>
      </c>
      <c r="C19" s="2" t="s">
        <v>0</v>
      </c>
      <c r="D19" s="2"/>
      <c r="E19" s="3">
        <v>20.2</v>
      </c>
      <c r="F19" s="3">
        <v>1.92</v>
      </c>
      <c r="G19" s="3">
        <v>1.95</v>
      </c>
      <c r="I19" s="37">
        <v>7.8477078477078477</v>
      </c>
      <c r="J19" s="27">
        <f t="shared" si="1"/>
        <v>10</v>
      </c>
      <c r="K19" s="27">
        <f t="shared" si="2"/>
        <v>94.295049504950498</v>
      </c>
      <c r="L19" s="27">
        <f t="shared" si="3"/>
        <v>-74.295049504950498</v>
      </c>
      <c r="M19" s="27">
        <v>37</v>
      </c>
      <c r="N19" s="27"/>
      <c r="O19" s="27"/>
      <c r="P19" s="27"/>
      <c r="Q19" s="27"/>
      <c r="R19" s="27"/>
      <c r="S19" s="34"/>
      <c r="U19" s="27" t="s">
        <v>131</v>
      </c>
    </row>
    <row r="20" spans="1:21">
      <c r="A20" s="7">
        <v>1</v>
      </c>
      <c r="B20" s="7">
        <v>19</v>
      </c>
      <c r="C20" s="2" t="s">
        <v>22</v>
      </c>
      <c r="D20" s="2"/>
      <c r="E20" s="3">
        <v>12.1</v>
      </c>
      <c r="F20" s="3">
        <v>2.15</v>
      </c>
      <c r="G20" s="3">
        <v>5.43</v>
      </c>
      <c r="I20" s="37">
        <v>4.6507694909521389</v>
      </c>
      <c r="J20" s="27">
        <f t="shared" si="1"/>
        <v>0</v>
      </c>
      <c r="K20" s="27">
        <f t="shared" si="2"/>
        <v>163.41381818181819</v>
      </c>
      <c r="L20" s="27">
        <f t="shared" si="3"/>
        <v>-143.41381818181819</v>
      </c>
      <c r="M20" s="27">
        <v>38</v>
      </c>
      <c r="N20" s="27"/>
      <c r="O20" s="27"/>
      <c r="P20" s="27"/>
      <c r="Q20" s="27"/>
      <c r="R20" s="27"/>
      <c r="S20" s="34"/>
      <c r="U20" s="7" t="s">
        <v>131</v>
      </c>
    </row>
    <row r="21" spans="1:21">
      <c r="A21" s="7">
        <v>1</v>
      </c>
      <c r="B21" s="7">
        <v>20</v>
      </c>
      <c r="C21" s="2" t="s">
        <v>1</v>
      </c>
      <c r="D21" s="2"/>
      <c r="E21" s="3">
        <v>11.6</v>
      </c>
      <c r="F21" s="3">
        <v>2.13</v>
      </c>
      <c r="G21" s="6">
        <v>4.25</v>
      </c>
      <c r="I21" s="37">
        <v>4.514707828347694</v>
      </c>
      <c r="J21" s="27">
        <f t="shared" si="1"/>
        <v>0</v>
      </c>
      <c r="K21" s="27">
        <f t="shared" si="2"/>
        <v>172.76865517241382</v>
      </c>
      <c r="L21" s="27">
        <f t="shared" si="3"/>
        <v>-152.76865517241382</v>
      </c>
      <c r="M21" s="27">
        <v>39</v>
      </c>
      <c r="N21" s="27"/>
      <c r="O21" s="27"/>
      <c r="P21" s="27"/>
      <c r="Q21" s="27"/>
      <c r="R21" s="27"/>
      <c r="S21" s="34"/>
      <c r="U21" s="27" t="s">
        <v>131</v>
      </c>
    </row>
    <row r="22" spans="1:21">
      <c r="A22" s="7">
        <v>1</v>
      </c>
      <c r="B22" s="7">
        <v>21</v>
      </c>
      <c r="C22" s="2" t="s">
        <v>25</v>
      </c>
      <c r="D22" s="2"/>
      <c r="E22" s="3">
        <v>47.3</v>
      </c>
      <c r="F22" s="3">
        <v>1.93</v>
      </c>
      <c r="G22" s="3">
        <v>2.79</v>
      </c>
      <c r="I22" s="37">
        <v>18.409110369038441</v>
      </c>
      <c r="J22" s="27">
        <f t="shared" si="1"/>
        <v>20</v>
      </c>
      <c r="K22" s="27">
        <f t="shared" si="2"/>
        <v>43.456744186046521</v>
      </c>
      <c r="L22" s="27">
        <f t="shared" si="3"/>
        <v>-23.456744186046521</v>
      </c>
      <c r="M22" s="27">
        <v>40</v>
      </c>
      <c r="N22" s="27"/>
      <c r="O22" s="27"/>
      <c r="P22" s="27"/>
      <c r="Q22" s="27"/>
      <c r="R22" s="27"/>
      <c r="S22" s="34"/>
      <c r="U22" s="27" t="s">
        <v>131</v>
      </c>
    </row>
    <row r="23" spans="1:21">
      <c r="A23" s="7">
        <v>2</v>
      </c>
      <c r="B23" s="7">
        <v>22</v>
      </c>
      <c r="C23" s="32" t="s">
        <v>74</v>
      </c>
      <c r="D23" s="31"/>
      <c r="E23" s="27">
        <v>41.5</v>
      </c>
      <c r="H23" s="28">
        <v>2145</v>
      </c>
      <c r="I23" s="27">
        <f>(E23*(10^6)/660*(1/H23))</f>
        <v>29.314120223211134</v>
      </c>
      <c r="J23" s="27">
        <f t="shared" ref="J23:J35" si="4">ROUND(I23,-1)</f>
        <v>30</v>
      </c>
      <c r="K23" s="27">
        <f t="shared" ref="K23:K35" si="5">((M23)*(20)/I23)</f>
        <v>13.645301204819276</v>
      </c>
      <c r="L23" s="27">
        <f t="shared" ref="L23:L35" si="6">20-K23</f>
        <v>6.3546987951807239</v>
      </c>
      <c r="M23" s="27">
        <v>20</v>
      </c>
      <c r="N23" s="27"/>
      <c r="O23" s="27"/>
      <c r="P23" s="27"/>
      <c r="Q23" s="27"/>
      <c r="R23" s="27"/>
      <c r="S23" s="34"/>
      <c r="U23" s="7" t="s">
        <v>131</v>
      </c>
    </row>
    <row r="24" spans="1:21">
      <c r="A24" s="7">
        <v>2</v>
      </c>
      <c r="B24" s="7">
        <v>23</v>
      </c>
      <c r="C24" s="32" t="s">
        <v>86</v>
      </c>
      <c r="D24" s="31"/>
      <c r="E24" s="27">
        <v>24</v>
      </c>
      <c r="F24" s="27"/>
      <c r="G24" s="27"/>
      <c r="H24" s="58">
        <v>2192</v>
      </c>
      <c r="I24" s="27">
        <f t="shared" ref="I24:I35" si="7">(E24*(10^6)/660*(1/H24))</f>
        <v>16.589250165892501</v>
      </c>
      <c r="J24" s="27">
        <f t="shared" si="4"/>
        <v>20</v>
      </c>
      <c r="K24" s="27">
        <f t="shared" si="5"/>
        <v>24.112000000000002</v>
      </c>
      <c r="L24" s="27">
        <f t="shared" si="6"/>
        <v>-4.1120000000000019</v>
      </c>
      <c r="M24" s="27">
        <v>20</v>
      </c>
      <c r="N24" s="27"/>
      <c r="O24" s="27"/>
      <c r="P24" s="27"/>
      <c r="Q24" s="27"/>
      <c r="R24" s="27"/>
      <c r="S24" s="34"/>
      <c r="U24" s="27" t="s">
        <v>131</v>
      </c>
    </row>
    <row r="25" spans="1:21">
      <c r="A25" s="7">
        <v>2</v>
      </c>
      <c r="B25" s="7">
        <v>24</v>
      </c>
      <c r="C25" s="32" t="s">
        <v>89</v>
      </c>
      <c r="D25" s="31"/>
      <c r="E25" s="27">
        <v>27.2</v>
      </c>
      <c r="F25" s="27"/>
      <c r="G25" s="27"/>
      <c r="H25" s="58">
        <v>2192</v>
      </c>
      <c r="I25" s="27">
        <f t="shared" si="7"/>
        <v>18.801150188011501</v>
      </c>
      <c r="J25" s="27">
        <f t="shared" si="4"/>
        <v>20</v>
      </c>
      <c r="K25" s="27">
        <f t="shared" si="5"/>
        <v>21.275294117647061</v>
      </c>
      <c r="L25" s="27">
        <f t="shared" si="6"/>
        <v>-1.2752941176470607</v>
      </c>
      <c r="M25" s="27">
        <v>20</v>
      </c>
      <c r="N25" s="27"/>
      <c r="O25" s="27"/>
      <c r="P25" s="27"/>
      <c r="Q25" s="27"/>
      <c r="R25" s="27"/>
      <c r="S25" s="34"/>
      <c r="U25" s="27" t="s">
        <v>131</v>
      </c>
    </row>
    <row r="26" spans="1:21">
      <c r="A26" s="7">
        <v>2</v>
      </c>
      <c r="B26" s="7">
        <v>25</v>
      </c>
      <c r="C26" s="32" t="s">
        <v>90</v>
      </c>
      <c r="D26" s="31"/>
      <c r="E26" s="27">
        <v>39.299999999999997</v>
      </c>
      <c r="F26" s="27"/>
      <c r="G26" s="27"/>
      <c r="H26" s="58">
        <v>2192</v>
      </c>
      <c r="I26" s="27">
        <f t="shared" si="7"/>
        <v>27.164897146648968</v>
      </c>
      <c r="J26" s="27">
        <f t="shared" si="4"/>
        <v>30</v>
      </c>
      <c r="K26" s="27">
        <f t="shared" si="5"/>
        <v>14.724885496183207</v>
      </c>
      <c r="L26" s="27">
        <f t="shared" si="6"/>
        <v>5.275114503816793</v>
      </c>
      <c r="M26" s="27">
        <v>20</v>
      </c>
      <c r="N26" s="27"/>
      <c r="O26" s="27"/>
      <c r="P26" s="27"/>
      <c r="Q26" s="27"/>
      <c r="R26" s="27"/>
      <c r="S26" s="34"/>
      <c r="U26" s="27" t="s">
        <v>131</v>
      </c>
    </row>
    <row r="27" spans="1:21">
      <c r="A27" s="7">
        <v>2</v>
      </c>
      <c r="B27" s="7">
        <v>26</v>
      </c>
      <c r="C27" s="32" t="s">
        <v>91</v>
      </c>
      <c r="D27" s="31"/>
      <c r="E27" s="27">
        <v>25.6</v>
      </c>
      <c r="F27" s="27"/>
      <c r="G27" s="27"/>
      <c r="H27" s="58">
        <v>2192</v>
      </c>
      <c r="I27" s="27">
        <f t="shared" si="7"/>
        <v>17.695200176952</v>
      </c>
      <c r="J27" s="27">
        <f t="shared" si="4"/>
        <v>20</v>
      </c>
      <c r="K27" s="27">
        <f t="shared" si="5"/>
        <v>22.605000000000004</v>
      </c>
      <c r="L27" s="27">
        <f t="shared" si="6"/>
        <v>-2.605000000000004</v>
      </c>
      <c r="M27" s="27">
        <v>20</v>
      </c>
      <c r="N27" s="27"/>
      <c r="O27" s="27"/>
      <c r="P27" s="27"/>
      <c r="Q27" s="27"/>
      <c r="R27" s="27"/>
      <c r="S27" s="34"/>
      <c r="U27" s="27" t="s">
        <v>131</v>
      </c>
    </row>
    <row r="28" spans="1:21">
      <c r="A28" s="7">
        <v>2</v>
      </c>
      <c r="B28" s="7">
        <v>27</v>
      </c>
      <c r="C28" s="32" t="s">
        <v>88</v>
      </c>
      <c r="D28" s="31"/>
      <c r="E28" s="27">
        <v>28.7</v>
      </c>
      <c r="F28" s="27"/>
      <c r="G28" s="27"/>
      <c r="H28" s="28">
        <v>2228</v>
      </c>
      <c r="I28" s="27">
        <f t="shared" si="7"/>
        <v>19.517436483325174</v>
      </c>
      <c r="J28" s="27">
        <f t="shared" si="4"/>
        <v>20</v>
      </c>
      <c r="K28" s="27">
        <f t="shared" si="5"/>
        <v>20.494494773519161</v>
      </c>
      <c r="L28" s="27">
        <f t="shared" si="6"/>
        <v>-0.49449477351916116</v>
      </c>
      <c r="M28" s="27">
        <v>20</v>
      </c>
      <c r="N28" s="27"/>
      <c r="O28" s="27"/>
      <c r="P28" s="27"/>
      <c r="Q28" s="27"/>
      <c r="R28" s="27"/>
      <c r="S28" s="34"/>
      <c r="U28" s="7" t="s">
        <v>131</v>
      </c>
    </row>
    <row r="29" spans="1:21">
      <c r="A29" s="7">
        <v>2</v>
      </c>
      <c r="B29" s="7">
        <v>28</v>
      </c>
      <c r="C29" s="32" t="s">
        <v>87</v>
      </c>
      <c r="D29" s="31"/>
      <c r="E29" s="27">
        <v>29.9</v>
      </c>
      <c r="F29" s="27"/>
      <c r="G29" s="27"/>
      <c r="H29" s="28">
        <v>2228</v>
      </c>
      <c r="I29" s="27">
        <f t="shared" si="7"/>
        <v>20.333496545345739</v>
      </c>
      <c r="J29" s="27">
        <f t="shared" si="4"/>
        <v>20</v>
      </c>
      <c r="K29" s="27">
        <f t="shared" si="5"/>
        <v>19.671973244147157</v>
      </c>
      <c r="L29" s="27">
        <f t="shared" si="6"/>
        <v>0.32802675585284291</v>
      </c>
      <c r="M29" s="27">
        <v>20</v>
      </c>
      <c r="N29" s="27"/>
      <c r="O29" s="27"/>
      <c r="P29" s="27"/>
      <c r="Q29" s="27"/>
      <c r="R29" s="27"/>
      <c r="S29" s="34"/>
      <c r="U29" s="27" t="s">
        <v>131</v>
      </c>
    </row>
    <row r="30" spans="1:21">
      <c r="A30" s="7">
        <v>2</v>
      </c>
      <c r="B30" s="7">
        <v>29</v>
      </c>
      <c r="C30" s="32" t="s">
        <v>76</v>
      </c>
      <c r="D30" s="31"/>
      <c r="E30" s="27">
        <v>36.4</v>
      </c>
      <c r="F30" s="27"/>
      <c r="G30" s="27"/>
      <c r="H30" s="28">
        <v>2810</v>
      </c>
      <c r="I30" s="27">
        <f t="shared" si="7"/>
        <v>19.626873719400411</v>
      </c>
      <c r="J30" s="27">
        <f t="shared" si="4"/>
        <v>20</v>
      </c>
      <c r="K30" s="27">
        <f t="shared" si="5"/>
        <v>20.380219780219779</v>
      </c>
      <c r="L30" s="27">
        <f t="shared" si="6"/>
        <v>-0.38021978021977887</v>
      </c>
      <c r="M30" s="27">
        <v>20</v>
      </c>
      <c r="N30" s="27"/>
      <c r="O30" s="27"/>
      <c r="P30" s="27"/>
      <c r="Q30" s="27"/>
      <c r="R30" s="27"/>
      <c r="S30" s="34"/>
      <c r="U30" s="27" t="s">
        <v>131</v>
      </c>
    </row>
    <row r="31" spans="1:21">
      <c r="A31" s="7">
        <v>2</v>
      </c>
      <c r="B31" s="7">
        <v>30</v>
      </c>
      <c r="C31" s="32" t="s">
        <v>77</v>
      </c>
      <c r="D31" s="31"/>
      <c r="E31" s="27">
        <v>22.4</v>
      </c>
      <c r="F31" s="27"/>
      <c r="G31" s="27"/>
      <c r="H31" s="28">
        <v>2745</v>
      </c>
      <c r="I31" s="27">
        <f t="shared" si="7"/>
        <v>12.364077937848428</v>
      </c>
      <c r="J31" s="27">
        <f t="shared" si="4"/>
        <v>10</v>
      </c>
      <c r="K31" s="27">
        <f t="shared" si="5"/>
        <v>32.351785714285718</v>
      </c>
      <c r="L31" s="27">
        <f t="shared" si="6"/>
        <v>-12.351785714285718</v>
      </c>
      <c r="M31" s="27">
        <v>20</v>
      </c>
      <c r="N31" s="27"/>
      <c r="O31" s="27"/>
      <c r="P31" s="27"/>
      <c r="Q31" s="27"/>
      <c r="R31" s="27"/>
      <c r="S31" s="34"/>
      <c r="U31" s="27" t="s">
        <v>131</v>
      </c>
    </row>
    <row r="32" spans="1:21">
      <c r="A32" s="7">
        <v>2</v>
      </c>
      <c r="B32" s="7">
        <v>31</v>
      </c>
      <c r="C32" s="32" t="s">
        <v>78</v>
      </c>
      <c r="D32" s="31"/>
      <c r="E32" s="27">
        <v>20.6</v>
      </c>
      <c r="F32" s="27"/>
      <c r="G32" s="27"/>
      <c r="H32" s="28">
        <v>2176</v>
      </c>
      <c r="I32" s="27">
        <f t="shared" si="7"/>
        <v>14.343805704099822</v>
      </c>
      <c r="J32" s="27">
        <f t="shared" si="4"/>
        <v>10</v>
      </c>
      <c r="K32" s="27">
        <f t="shared" si="5"/>
        <v>27.886601941747571</v>
      </c>
      <c r="L32" s="27">
        <f t="shared" si="6"/>
        <v>-7.8866019417475712</v>
      </c>
      <c r="M32" s="27">
        <v>20</v>
      </c>
      <c r="N32" s="27"/>
      <c r="O32" s="27"/>
      <c r="P32" s="27"/>
      <c r="Q32" s="27"/>
      <c r="R32" s="27"/>
      <c r="S32" s="34"/>
      <c r="U32" s="27" t="s">
        <v>131</v>
      </c>
    </row>
    <row r="33" spans="1:21">
      <c r="A33" s="7">
        <v>2</v>
      </c>
      <c r="B33" s="7">
        <v>32</v>
      </c>
      <c r="C33" s="32" t="s">
        <v>79</v>
      </c>
      <c r="D33" s="31"/>
      <c r="E33" s="27">
        <v>23.1</v>
      </c>
      <c r="F33" s="27"/>
      <c r="G33" s="27"/>
      <c r="H33" s="28">
        <v>2724</v>
      </c>
      <c r="I33" s="27">
        <f t="shared" si="7"/>
        <v>12.848751835535976</v>
      </c>
      <c r="J33" s="27">
        <f t="shared" si="4"/>
        <v>10</v>
      </c>
      <c r="K33" s="27">
        <f t="shared" si="5"/>
        <v>31.131428571428572</v>
      </c>
      <c r="L33" s="27">
        <f t="shared" si="6"/>
        <v>-11.131428571428572</v>
      </c>
      <c r="M33" s="27">
        <v>20</v>
      </c>
      <c r="N33" s="27"/>
      <c r="O33" s="27"/>
      <c r="P33" s="27"/>
      <c r="Q33" s="27"/>
      <c r="R33" s="27"/>
      <c r="S33" s="34"/>
      <c r="U33" s="7" t="s">
        <v>131</v>
      </c>
    </row>
    <row r="34" spans="1:21">
      <c r="A34" s="7">
        <v>2</v>
      </c>
      <c r="B34" s="7">
        <v>33</v>
      </c>
      <c r="C34" s="32" t="s">
        <v>80</v>
      </c>
      <c r="D34" s="31"/>
      <c r="E34" s="27">
        <v>27.1</v>
      </c>
      <c r="F34" s="27"/>
      <c r="G34" s="27"/>
      <c r="H34" s="28">
        <v>2844</v>
      </c>
      <c r="I34" s="27">
        <f t="shared" si="7"/>
        <v>14.437625197118869</v>
      </c>
      <c r="J34" s="27">
        <f t="shared" si="4"/>
        <v>10</v>
      </c>
      <c r="K34" s="27">
        <f t="shared" si="5"/>
        <v>27.705387453874536</v>
      </c>
      <c r="L34" s="27">
        <f t="shared" si="6"/>
        <v>-7.7053874538745362</v>
      </c>
      <c r="M34" s="27">
        <v>20</v>
      </c>
      <c r="N34" s="27"/>
      <c r="O34" s="27"/>
      <c r="P34" s="27"/>
      <c r="Q34" s="27"/>
      <c r="R34" s="27"/>
      <c r="S34" s="34"/>
      <c r="U34" s="27" t="s">
        <v>131</v>
      </c>
    </row>
    <row r="35" spans="1:21">
      <c r="A35" s="7">
        <v>2</v>
      </c>
      <c r="B35" s="7">
        <v>34</v>
      </c>
      <c r="C35" s="32" t="s">
        <v>81</v>
      </c>
      <c r="D35" s="31"/>
      <c r="E35" s="27">
        <v>26.3</v>
      </c>
      <c r="F35" s="27"/>
      <c r="G35" s="27"/>
      <c r="H35" s="28">
        <v>2828</v>
      </c>
      <c r="I35" s="27">
        <f t="shared" si="7"/>
        <v>14.090694783764091</v>
      </c>
      <c r="J35" s="27">
        <f t="shared" si="4"/>
        <v>10</v>
      </c>
      <c r="K35" s="27">
        <f t="shared" si="5"/>
        <v>28.387528517110265</v>
      </c>
      <c r="L35" s="27">
        <f t="shared" si="6"/>
        <v>-8.3875285171102654</v>
      </c>
      <c r="M35" s="27">
        <v>20</v>
      </c>
      <c r="N35" s="27"/>
      <c r="O35" s="27"/>
      <c r="P35" s="27"/>
      <c r="Q35" s="27"/>
      <c r="R35" s="27"/>
      <c r="S35" s="34"/>
      <c r="U35" s="27" t="s">
        <v>131</v>
      </c>
    </row>
    <row r="36" spans="1:21">
      <c r="I36" s="27"/>
    </row>
    <row r="37" spans="1:21">
      <c r="A37" s="7">
        <v>3</v>
      </c>
      <c r="C37" s="20" t="s">
        <v>108</v>
      </c>
      <c r="E37" s="3">
        <v>130.5</v>
      </c>
      <c r="F37" s="3">
        <v>1.75</v>
      </c>
      <c r="G37" s="3">
        <v>1.18</v>
      </c>
      <c r="H37" s="3">
        <v>2731</v>
      </c>
      <c r="I37" s="27">
        <f>(E37*(10^6)/660*(1/H37))</f>
        <v>72.401051895742484</v>
      </c>
      <c r="K37" s="48">
        <f t="shared" ref="K37:K64" si="8">M37*N37*H37/(E37*1515.15)</f>
        <v>5.5247871339825361</v>
      </c>
      <c r="L37" s="48">
        <f t="shared" ref="L37:L64" si="9">N37-K37</f>
        <v>14.475212866017465</v>
      </c>
      <c r="M37" s="48">
        <v>20</v>
      </c>
      <c r="N37" s="48">
        <v>20</v>
      </c>
      <c r="O37" s="59"/>
      <c r="P37" s="59"/>
      <c r="Q37" s="60">
        <v>48</v>
      </c>
      <c r="R37" s="60">
        <f>Q37/K37</f>
        <v>8.6881175393628709</v>
      </c>
      <c r="S37" s="62">
        <f>L37*R37</f>
        <v>125.76235078725743</v>
      </c>
    </row>
    <row r="38" spans="1:21">
      <c r="A38" s="7">
        <v>3</v>
      </c>
      <c r="C38" s="20" t="s">
        <v>135</v>
      </c>
      <c r="E38" s="3">
        <v>247.3</v>
      </c>
      <c r="F38" s="3">
        <v>1.8</v>
      </c>
      <c r="G38" s="3">
        <v>1.48</v>
      </c>
      <c r="H38" s="3">
        <v>2731</v>
      </c>
      <c r="I38" s="27">
        <f t="shared" ref="I38:I64" si="10">(E38*(10^6)/660*(1/H38))</f>
        <v>137.20138033576333</v>
      </c>
      <c r="K38" s="48">
        <f t="shared" si="8"/>
        <v>2.9154254791133076</v>
      </c>
      <c r="L38" s="48">
        <f t="shared" si="9"/>
        <v>17.084574520886694</v>
      </c>
      <c r="M38" s="48">
        <v>20</v>
      </c>
      <c r="N38" s="48">
        <v>20</v>
      </c>
      <c r="O38" s="60"/>
      <c r="P38" s="59"/>
      <c r="Q38" s="60">
        <v>48</v>
      </c>
      <c r="R38" s="60">
        <f t="shared" ref="R38:R64" si="11">Q38/K38</f>
        <v>16.464149176125961</v>
      </c>
      <c r="S38" s="62">
        <f t="shared" ref="S38:S64" si="12">L38*R38</f>
        <v>281.28298352251926</v>
      </c>
    </row>
    <row r="39" spans="1:21">
      <c r="A39" s="7">
        <v>3</v>
      </c>
      <c r="C39" s="20" t="s">
        <v>5</v>
      </c>
      <c r="E39" s="3">
        <v>177.9</v>
      </c>
      <c r="F39" s="3">
        <v>1.75</v>
      </c>
      <c r="G39" s="3">
        <v>1.23</v>
      </c>
      <c r="H39" s="3">
        <v>2606</v>
      </c>
      <c r="I39" s="27">
        <f t="shared" si="10"/>
        <v>103.43263796832484</v>
      </c>
      <c r="K39" s="48">
        <f t="shared" si="8"/>
        <v>3.8672551320106128</v>
      </c>
      <c r="L39" s="48">
        <f t="shared" si="9"/>
        <v>16.132744867989388</v>
      </c>
      <c r="M39" s="48">
        <v>20</v>
      </c>
      <c r="N39" s="48">
        <v>20</v>
      </c>
      <c r="O39" s="59"/>
      <c r="P39" s="59"/>
      <c r="Q39" s="60">
        <v>48</v>
      </c>
      <c r="R39" s="60">
        <f t="shared" si="11"/>
        <v>12.411904144282424</v>
      </c>
      <c r="S39" s="62">
        <f t="shared" si="12"/>
        <v>200.23808288564848</v>
      </c>
    </row>
    <row r="40" spans="1:21">
      <c r="A40" s="7">
        <v>3</v>
      </c>
      <c r="C40" s="20" t="s">
        <v>136</v>
      </c>
      <c r="E40" s="3">
        <v>64.8</v>
      </c>
      <c r="F40" s="3">
        <v>1.53</v>
      </c>
      <c r="G40" s="3">
        <v>0.61</v>
      </c>
      <c r="H40" s="3">
        <v>2385</v>
      </c>
      <c r="I40" s="27">
        <f t="shared" si="10"/>
        <v>41.166380789022291</v>
      </c>
      <c r="K40" s="48">
        <f t="shared" si="8"/>
        <v>9.7166763833430494</v>
      </c>
      <c r="L40" s="48">
        <f t="shared" si="9"/>
        <v>10.283323616656951</v>
      </c>
      <c r="M40" s="48">
        <v>20</v>
      </c>
      <c r="N40" s="48">
        <v>20</v>
      </c>
      <c r="O40" s="59"/>
      <c r="P40" s="59"/>
      <c r="Q40" s="60">
        <v>48</v>
      </c>
      <c r="R40" s="60">
        <f t="shared" si="11"/>
        <v>4.9399607547169815</v>
      </c>
      <c r="S40" s="62">
        <f t="shared" si="12"/>
        <v>50.79921509433963</v>
      </c>
    </row>
    <row r="41" spans="1:21">
      <c r="A41" s="7">
        <v>3</v>
      </c>
      <c r="C41" s="20" t="s">
        <v>140</v>
      </c>
      <c r="E41" s="3">
        <v>129.69999999999999</v>
      </c>
      <c r="F41" s="3">
        <v>1.69</v>
      </c>
      <c r="G41" s="3">
        <v>1.03</v>
      </c>
      <c r="H41" s="3">
        <v>2394</v>
      </c>
      <c r="I41" s="27">
        <f t="shared" si="10"/>
        <v>82.086529454950494</v>
      </c>
      <c r="K41" s="48">
        <f t="shared" si="8"/>
        <v>4.8729115806987826</v>
      </c>
      <c r="L41" s="48">
        <f t="shared" si="9"/>
        <v>15.127088419301217</v>
      </c>
      <c r="M41" s="48">
        <v>20</v>
      </c>
      <c r="N41" s="48">
        <v>20</v>
      </c>
      <c r="O41" s="59"/>
      <c r="P41" s="59"/>
      <c r="Q41" s="60">
        <v>48</v>
      </c>
      <c r="R41" s="60">
        <f t="shared" si="11"/>
        <v>9.8503736842105258</v>
      </c>
      <c r="S41" s="62">
        <f t="shared" si="12"/>
        <v>149.00747368421051</v>
      </c>
    </row>
    <row r="42" spans="1:21">
      <c r="A42" s="7">
        <v>3</v>
      </c>
      <c r="C42" s="20" t="s">
        <v>137</v>
      </c>
      <c r="E42" s="3">
        <v>116.5</v>
      </c>
      <c r="F42" s="3">
        <v>1.71</v>
      </c>
      <c r="G42" s="3">
        <v>1.08</v>
      </c>
      <c r="H42" s="3">
        <v>2183</v>
      </c>
      <c r="I42" s="27">
        <f t="shared" si="10"/>
        <v>80.858979164063911</v>
      </c>
      <c r="K42" s="48">
        <f t="shared" si="8"/>
        <v>4.9468890670607406</v>
      </c>
      <c r="L42" s="48">
        <f t="shared" si="9"/>
        <v>15.053110932939259</v>
      </c>
      <c r="M42" s="48">
        <v>20</v>
      </c>
      <c r="N42" s="48">
        <v>20</v>
      </c>
      <c r="O42" s="59"/>
      <c r="P42" s="59"/>
      <c r="Q42" s="60">
        <v>48</v>
      </c>
      <c r="R42" s="60">
        <f t="shared" si="11"/>
        <v>9.7030677966101706</v>
      </c>
      <c r="S42" s="62">
        <f t="shared" si="12"/>
        <v>146.06135593220341</v>
      </c>
    </row>
    <row r="43" spans="1:21">
      <c r="A43" s="7">
        <v>3</v>
      </c>
      <c r="C43" s="20" t="s">
        <v>152</v>
      </c>
      <c r="E43" s="3">
        <v>46.2</v>
      </c>
      <c r="F43" s="3">
        <v>1.5</v>
      </c>
      <c r="G43" s="3">
        <v>0.57999999999999996</v>
      </c>
      <c r="H43" s="3">
        <v>2192</v>
      </c>
      <c r="I43" s="27">
        <f t="shared" si="10"/>
        <v>31.934306569343065</v>
      </c>
      <c r="K43" s="48">
        <f t="shared" si="8"/>
        <v>12.525726811441096</v>
      </c>
      <c r="L43" s="48">
        <f t="shared" si="9"/>
        <v>7.4742731885589038</v>
      </c>
      <c r="M43" s="48">
        <v>20</v>
      </c>
      <c r="N43" s="48">
        <v>20</v>
      </c>
      <c r="O43" s="59"/>
      <c r="P43" s="59"/>
      <c r="Q43" s="60">
        <v>48</v>
      </c>
      <c r="R43" s="60">
        <f t="shared" si="11"/>
        <v>3.8321129562043796</v>
      </c>
      <c r="S43" s="62">
        <f t="shared" si="12"/>
        <v>28.642259124087595</v>
      </c>
    </row>
    <row r="44" spans="1:21">
      <c r="A44" s="7">
        <v>3</v>
      </c>
      <c r="C44" s="20" t="s">
        <v>78</v>
      </c>
      <c r="E44" s="3">
        <v>36.5</v>
      </c>
      <c r="F44" s="3">
        <v>1.59</v>
      </c>
      <c r="G44" s="3">
        <v>0.68</v>
      </c>
      <c r="H44" s="3">
        <v>2176</v>
      </c>
      <c r="I44" s="27">
        <f t="shared" si="10"/>
        <v>25.414995543672013</v>
      </c>
      <c r="K44" s="48">
        <f t="shared" si="8"/>
        <v>15.73875546478286</v>
      </c>
      <c r="L44" s="48">
        <f t="shared" si="9"/>
        <v>4.2612445352171395</v>
      </c>
      <c r="M44" s="48">
        <v>20</v>
      </c>
      <c r="N44" s="48">
        <v>20</v>
      </c>
      <c r="O44" s="59"/>
      <c r="P44" s="59"/>
      <c r="Q44" s="60">
        <v>48</v>
      </c>
      <c r="R44" s="60">
        <f t="shared" si="11"/>
        <v>3.0497964154411767</v>
      </c>
      <c r="S44" s="62">
        <f t="shared" si="12"/>
        <v>12.995928308823535</v>
      </c>
    </row>
    <row r="45" spans="1:21">
      <c r="A45" s="7">
        <v>3</v>
      </c>
      <c r="C45" s="20" t="s">
        <v>150</v>
      </c>
      <c r="E45" s="3">
        <v>66.599999999999994</v>
      </c>
      <c r="F45" s="3">
        <v>1.49</v>
      </c>
      <c r="G45" s="3">
        <v>0.56999999999999995</v>
      </c>
      <c r="H45" s="3">
        <v>2185</v>
      </c>
      <c r="I45" s="27">
        <f t="shared" si="10"/>
        <v>46.182650301643434</v>
      </c>
      <c r="K45" s="48">
        <f t="shared" si="8"/>
        <v>8.6612699225311847</v>
      </c>
      <c r="L45" s="48">
        <f t="shared" si="9"/>
        <v>11.338730077468815</v>
      </c>
      <c r="M45" s="48">
        <v>20</v>
      </c>
      <c r="N45" s="48">
        <v>20</v>
      </c>
      <c r="O45" s="59"/>
      <c r="P45" s="59"/>
      <c r="Q45" s="60">
        <v>48</v>
      </c>
      <c r="R45" s="60">
        <f t="shared" si="11"/>
        <v>5.5419124942791758</v>
      </c>
      <c r="S45" s="62">
        <f t="shared" si="12"/>
        <v>62.838249885583515</v>
      </c>
    </row>
    <row r="46" spans="1:21">
      <c r="A46" s="7">
        <v>3</v>
      </c>
      <c r="C46" s="20" t="s">
        <v>142</v>
      </c>
      <c r="E46" s="3">
        <v>30.4</v>
      </c>
      <c r="F46" s="3">
        <v>1.51</v>
      </c>
      <c r="G46" s="3">
        <v>0.59</v>
      </c>
      <c r="H46" s="3">
        <v>2134</v>
      </c>
      <c r="I46" s="27">
        <f t="shared" si="10"/>
        <v>21.584164039646705</v>
      </c>
      <c r="K46" s="48">
        <f t="shared" si="8"/>
        <v>18.532123795281692</v>
      </c>
      <c r="L46" s="48">
        <f t="shared" si="9"/>
        <v>1.4678762047183085</v>
      </c>
      <c r="M46" s="48">
        <v>20</v>
      </c>
      <c r="N46" s="48">
        <v>20</v>
      </c>
      <c r="O46" s="59"/>
      <c r="P46" s="59"/>
      <c r="Q46" s="60">
        <v>48</v>
      </c>
      <c r="R46" s="60">
        <f t="shared" si="11"/>
        <v>2.5900970946579194</v>
      </c>
      <c r="S46" s="62">
        <f t="shared" si="12"/>
        <v>3.8019418931583839</v>
      </c>
    </row>
    <row r="47" spans="1:21">
      <c r="A47" s="7">
        <v>3</v>
      </c>
      <c r="C47" s="20" t="s">
        <v>148</v>
      </c>
      <c r="E47" s="3">
        <v>48.7</v>
      </c>
      <c r="F47" s="3">
        <v>1.46</v>
      </c>
      <c r="G47" s="3">
        <v>0.54</v>
      </c>
      <c r="H47" s="3">
        <v>2134</v>
      </c>
      <c r="I47" s="27">
        <f t="shared" si="10"/>
        <v>34.577262787197185</v>
      </c>
      <c r="K47" s="48">
        <f t="shared" si="8"/>
        <v>11.568307256192265</v>
      </c>
      <c r="L47" s="48">
        <f t="shared" si="9"/>
        <v>8.4316927438077354</v>
      </c>
      <c r="M47" s="48">
        <v>20</v>
      </c>
      <c r="N47" s="48">
        <v>20</v>
      </c>
      <c r="O47" s="59"/>
      <c r="P47" s="59"/>
      <c r="Q47" s="60">
        <v>48</v>
      </c>
      <c r="R47" s="60">
        <f t="shared" si="11"/>
        <v>4.149267385192128</v>
      </c>
      <c r="S47" s="62">
        <f t="shared" si="12"/>
        <v>34.985347703842564</v>
      </c>
    </row>
    <row r="48" spans="1:21">
      <c r="A48" s="7">
        <v>3</v>
      </c>
      <c r="C48" s="20" t="s">
        <v>144</v>
      </c>
      <c r="E48" s="3">
        <v>52.3</v>
      </c>
      <c r="F48" s="3">
        <v>1.63</v>
      </c>
      <c r="G48" s="3">
        <v>0.73</v>
      </c>
      <c r="H48" s="3">
        <v>2183</v>
      </c>
      <c r="I48" s="27">
        <f t="shared" si="10"/>
        <v>36.299782062493925</v>
      </c>
      <c r="K48" s="48">
        <f t="shared" si="8"/>
        <v>11.019360923758629</v>
      </c>
      <c r="L48" s="48">
        <f t="shared" si="9"/>
        <v>8.9806390762413706</v>
      </c>
      <c r="M48" s="48">
        <v>20</v>
      </c>
      <c r="N48" s="48">
        <v>20</v>
      </c>
      <c r="O48" s="59"/>
      <c r="P48" s="59"/>
      <c r="Q48" s="60">
        <v>48</v>
      </c>
      <c r="R48" s="60">
        <f t="shared" si="11"/>
        <v>4.3559694915254239</v>
      </c>
      <c r="S48" s="62">
        <f t="shared" si="12"/>
        <v>39.119389830508474</v>
      </c>
    </row>
    <row r="49" spans="1:21">
      <c r="A49" s="7">
        <v>3</v>
      </c>
      <c r="C49" s="20" t="s">
        <v>154</v>
      </c>
      <c r="E49" s="3">
        <v>58.9</v>
      </c>
      <c r="F49" s="3">
        <v>1.65</v>
      </c>
      <c r="G49" s="3">
        <v>0.86</v>
      </c>
      <c r="H49" s="3">
        <v>2183</v>
      </c>
      <c r="I49" s="27">
        <f t="shared" si="10"/>
        <v>40.880634100973083</v>
      </c>
      <c r="K49" s="48">
        <f t="shared" si="8"/>
        <v>9.7845938253408526</v>
      </c>
      <c r="L49" s="48">
        <f t="shared" si="9"/>
        <v>10.215406174659147</v>
      </c>
      <c r="M49" s="48">
        <v>20</v>
      </c>
      <c r="N49" s="48">
        <v>20</v>
      </c>
      <c r="O49" s="59"/>
      <c r="P49" s="59"/>
      <c r="Q49" s="60">
        <v>48</v>
      </c>
      <c r="R49" s="60">
        <f t="shared" si="11"/>
        <v>4.9056711864406788</v>
      </c>
      <c r="S49" s="62">
        <f t="shared" si="12"/>
        <v>50.113423728813572</v>
      </c>
    </row>
    <row r="50" spans="1:21">
      <c r="A50" s="7">
        <v>3</v>
      </c>
      <c r="C50" s="20" t="s">
        <v>147</v>
      </c>
      <c r="E50" s="3">
        <v>200.5</v>
      </c>
      <c r="F50" s="3">
        <v>1.73</v>
      </c>
      <c r="G50" s="3">
        <v>1.1599999999999999</v>
      </c>
      <c r="H50" s="3">
        <v>3000</v>
      </c>
      <c r="I50" s="27">
        <f t="shared" si="10"/>
        <v>101.26262626262626</v>
      </c>
      <c r="K50" s="48">
        <f t="shared" si="8"/>
        <v>3.9501286384079402</v>
      </c>
      <c r="L50" s="48">
        <f t="shared" si="9"/>
        <v>16.049871361592061</v>
      </c>
      <c r="M50" s="48">
        <v>20</v>
      </c>
      <c r="N50" s="48">
        <v>20</v>
      </c>
      <c r="O50" s="59"/>
      <c r="P50" s="59"/>
      <c r="Q50" s="60">
        <v>48</v>
      </c>
      <c r="R50" s="60">
        <f t="shared" si="11"/>
        <v>12.151503</v>
      </c>
      <c r="S50" s="62">
        <f t="shared" si="12"/>
        <v>195.03006000000002</v>
      </c>
    </row>
    <row r="51" spans="1:21">
      <c r="A51" s="7">
        <v>3</v>
      </c>
      <c r="C51" s="20" t="s">
        <v>138</v>
      </c>
      <c r="E51" s="3">
        <v>161.6</v>
      </c>
      <c r="F51" s="3">
        <v>1.76</v>
      </c>
      <c r="G51" s="3">
        <v>1.2</v>
      </c>
      <c r="H51" s="3">
        <v>2978</v>
      </c>
      <c r="I51" s="27">
        <f t="shared" si="10"/>
        <v>82.219101695260193</v>
      </c>
      <c r="K51" s="48">
        <f t="shared" si="8"/>
        <v>4.8650543700048647</v>
      </c>
      <c r="L51" s="48">
        <f t="shared" si="9"/>
        <v>15.134945629995135</v>
      </c>
      <c r="M51" s="48">
        <v>20</v>
      </c>
      <c r="N51" s="48">
        <v>20</v>
      </c>
      <c r="O51" s="59"/>
      <c r="P51" s="59"/>
      <c r="Q51" s="60">
        <v>48</v>
      </c>
      <c r="R51" s="60">
        <f t="shared" si="11"/>
        <v>9.8662823371390207</v>
      </c>
      <c r="S51" s="62">
        <f t="shared" si="12"/>
        <v>149.32564674278041</v>
      </c>
    </row>
    <row r="52" spans="1:21">
      <c r="A52" s="7">
        <v>3</v>
      </c>
      <c r="C52" s="20" t="s">
        <v>145</v>
      </c>
      <c r="E52" s="3">
        <v>236.3</v>
      </c>
      <c r="F52" s="3">
        <v>1.84</v>
      </c>
      <c r="G52" s="3">
        <v>1.45</v>
      </c>
      <c r="H52" s="3">
        <v>3213</v>
      </c>
      <c r="I52" s="27">
        <f t="shared" si="10"/>
        <v>111.43177809844477</v>
      </c>
      <c r="K52" s="48">
        <f t="shared" si="8"/>
        <v>3.589643877413661</v>
      </c>
      <c r="L52" s="48">
        <f t="shared" si="9"/>
        <v>16.410356122586339</v>
      </c>
      <c r="M52" s="48">
        <v>20</v>
      </c>
      <c r="N52" s="48">
        <v>20</v>
      </c>
      <c r="O52" s="60"/>
      <c r="P52" s="59"/>
      <c r="Q52" s="60">
        <v>48</v>
      </c>
      <c r="R52" s="60">
        <f t="shared" si="11"/>
        <v>13.371800000000002</v>
      </c>
      <c r="S52" s="62">
        <f t="shared" si="12"/>
        <v>219.43600000000004</v>
      </c>
    </row>
    <row r="53" spans="1:21" s="66" customFormat="1">
      <c r="A53" s="57">
        <v>3</v>
      </c>
      <c r="B53" s="57"/>
      <c r="C53" s="65" t="s">
        <v>153</v>
      </c>
      <c r="E53" s="67">
        <v>226.2</v>
      </c>
      <c r="F53" s="67">
        <v>1.79</v>
      </c>
      <c r="G53" s="67">
        <v>1.44</v>
      </c>
      <c r="H53" s="67">
        <v>3236</v>
      </c>
      <c r="I53" s="68">
        <f t="shared" si="10"/>
        <v>105.91077649174063</v>
      </c>
      <c r="J53" s="69"/>
      <c r="K53" s="70">
        <f t="shared" si="8"/>
        <v>3.7767677024971453</v>
      </c>
      <c r="L53" s="70">
        <f t="shared" si="9"/>
        <v>16.223232297502854</v>
      </c>
      <c r="M53" s="70">
        <v>20</v>
      </c>
      <c r="N53" s="70">
        <v>20</v>
      </c>
      <c r="O53" s="70"/>
      <c r="P53" s="70"/>
      <c r="Q53" s="70">
        <v>48</v>
      </c>
      <c r="R53" s="70">
        <f t="shared" si="11"/>
        <v>12.709280469715699</v>
      </c>
      <c r="S53" s="71">
        <f t="shared" si="12"/>
        <v>206.18560939431396</v>
      </c>
      <c r="U53" s="57"/>
    </row>
    <row r="54" spans="1:21">
      <c r="A54" s="7">
        <v>3</v>
      </c>
      <c r="C54" s="20" t="s">
        <v>103</v>
      </c>
      <c r="E54" s="3">
        <v>230.7</v>
      </c>
      <c r="F54" s="3">
        <v>1.81</v>
      </c>
      <c r="G54" s="3">
        <v>1.51</v>
      </c>
      <c r="H54" s="3">
        <v>2745</v>
      </c>
      <c r="I54" s="27">
        <f t="shared" si="10"/>
        <v>127.33896340453717</v>
      </c>
      <c r="K54" s="48">
        <f t="shared" si="8"/>
        <v>3.1412255079355211</v>
      </c>
      <c r="L54" s="48">
        <f t="shared" si="9"/>
        <v>16.85877449206448</v>
      </c>
      <c r="M54" s="48">
        <v>20</v>
      </c>
      <c r="N54" s="48">
        <v>20</v>
      </c>
      <c r="O54" s="60"/>
      <c r="P54" s="59"/>
      <c r="Q54" s="60">
        <v>48</v>
      </c>
      <c r="R54" s="60">
        <f t="shared" si="11"/>
        <v>15.280660327868851</v>
      </c>
      <c r="S54" s="62">
        <f t="shared" si="12"/>
        <v>257.61320655737705</v>
      </c>
    </row>
    <row r="55" spans="1:21">
      <c r="A55" s="7">
        <v>3</v>
      </c>
      <c r="C55" s="20" t="s">
        <v>149</v>
      </c>
      <c r="E55" s="3">
        <v>162.4</v>
      </c>
      <c r="F55" s="3">
        <v>1.73</v>
      </c>
      <c r="G55" s="3">
        <v>1.18</v>
      </c>
      <c r="H55" s="3">
        <v>2723</v>
      </c>
      <c r="I55" s="27">
        <f t="shared" si="10"/>
        <v>90.363792163278021</v>
      </c>
      <c r="K55" s="48">
        <f t="shared" si="8"/>
        <v>4.4265561506940818</v>
      </c>
      <c r="L55" s="48">
        <f t="shared" si="9"/>
        <v>15.573443849305917</v>
      </c>
      <c r="M55" s="48">
        <v>20</v>
      </c>
      <c r="N55" s="48">
        <v>20</v>
      </c>
      <c r="O55" s="59"/>
      <c r="P55" s="59"/>
      <c r="Q55" s="60">
        <v>48</v>
      </c>
      <c r="R55" s="60">
        <f t="shared" si="11"/>
        <v>10.843644215938303</v>
      </c>
      <c r="S55" s="62">
        <f t="shared" si="12"/>
        <v>168.87288431876604</v>
      </c>
    </row>
    <row r="56" spans="1:21">
      <c r="A56" s="7">
        <v>3</v>
      </c>
      <c r="C56" s="20" t="s">
        <v>143</v>
      </c>
      <c r="E56" s="3">
        <v>149</v>
      </c>
      <c r="F56" s="3">
        <v>1.69</v>
      </c>
      <c r="G56" s="3">
        <v>1.01</v>
      </c>
      <c r="H56" s="3">
        <v>2805</v>
      </c>
      <c r="I56" s="27">
        <f t="shared" si="10"/>
        <v>80.483984227299729</v>
      </c>
      <c r="K56" s="48">
        <f t="shared" si="8"/>
        <v>4.969937855843896</v>
      </c>
      <c r="L56" s="48">
        <f t="shared" si="9"/>
        <v>15.030062144156105</v>
      </c>
      <c r="M56" s="48">
        <v>20</v>
      </c>
      <c r="N56" s="48">
        <v>20</v>
      </c>
      <c r="O56" s="59"/>
      <c r="P56" s="59"/>
      <c r="Q56" s="60">
        <v>48</v>
      </c>
      <c r="R56" s="60">
        <f t="shared" si="11"/>
        <v>9.6580684491978612</v>
      </c>
      <c r="S56" s="62">
        <f t="shared" si="12"/>
        <v>145.16136898395723</v>
      </c>
    </row>
    <row r="57" spans="1:21">
      <c r="A57" s="7">
        <v>3</v>
      </c>
      <c r="C57" s="20" t="s">
        <v>146</v>
      </c>
      <c r="E57" s="3">
        <v>77.7</v>
      </c>
      <c r="F57" s="3">
        <v>1.55</v>
      </c>
      <c r="G57" s="3">
        <v>0.67</v>
      </c>
      <c r="H57" s="3">
        <v>2780</v>
      </c>
      <c r="I57" s="27">
        <f t="shared" si="10"/>
        <v>42.347939829954214</v>
      </c>
      <c r="K57" s="48">
        <f t="shared" si="8"/>
        <v>9.4455692911291358</v>
      </c>
      <c r="L57" s="48">
        <f t="shared" si="9"/>
        <v>10.554430708870864</v>
      </c>
      <c r="M57" s="48">
        <v>20</v>
      </c>
      <c r="N57" s="48">
        <v>20</v>
      </c>
      <c r="O57" s="59"/>
      <c r="P57" s="59"/>
      <c r="Q57" s="60">
        <v>48</v>
      </c>
      <c r="R57" s="60">
        <f t="shared" si="11"/>
        <v>5.0817476978417275</v>
      </c>
      <c r="S57" s="62">
        <f t="shared" si="12"/>
        <v>53.634953956834543</v>
      </c>
    </row>
    <row r="58" spans="1:21">
      <c r="A58" s="7">
        <v>3</v>
      </c>
      <c r="C58" s="20" t="s">
        <v>76</v>
      </c>
      <c r="E58" s="3">
        <v>176</v>
      </c>
      <c r="F58" s="3">
        <v>1.75</v>
      </c>
      <c r="G58" s="3">
        <v>1.18</v>
      </c>
      <c r="H58" s="3">
        <v>2916</v>
      </c>
      <c r="I58" s="27">
        <f t="shared" si="10"/>
        <v>91.449474165523554</v>
      </c>
      <c r="K58" s="48">
        <f t="shared" si="8"/>
        <v>4.3740043740043735</v>
      </c>
      <c r="L58" s="48">
        <f t="shared" si="9"/>
        <v>15.625995625995627</v>
      </c>
      <c r="M58" s="48">
        <v>20</v>
      </c>
      <c r="N58" s="48">
        <v>20</v>
      </c>
      <c r="O58" s="59"/>
      <c r="P58" s="59"/>
      <c r="Q58" s="60">
        <v>48</v>
      </c>
      <c r="R58" s="60">
        <f t="shared" si="11"/>
        <v>10.973925925925927</v>
      </c>
      <c r="S58" s="62">
        <f t="shared" si="12"/>
        <v>171.47851851851854</v>
      </c>
    </row>
    <row r="59" spans="1:21">
      <c r="A59" s="7">
        <v>3</v>
      </c>
      <c r="C59" s="20" t="s">
        <v>151</v>
      </c>
      <c r="E59" s="3">
        <v>367.6</v>
      </c>
      <c r="F59" s="3">
        <v>1.88</v>
      </c>
      <c r="G59" s="3">
        <v>1.41</v>
      </c>
      <c r="H59" s="3">
        <v>2810</v>
      </c>
      <c r="I59" s="27">
        <f t="shared" si="10"/>
        <v>198.20985657284592</v>
      </c>
      <c r="K59" s="48">
        <f t="shared" si="8"/>
        <v>2.018065130143476</v>
      </c>
      <c r="L59" s="48">
        <f t="shared" si="9"/>
        <v>17.981934869856524</v>
      </c>
      <c r="M59" s="48">
        <v>20</v>
      </c>
      <c r="N59" s="48">
        <v>20</v>
      </c>
      <c r="O59" s="60"/>
      <c r="P59" s="59"/>
      <c r="Q59" s="60">
        <v>48</v>
      </c>
      <c r="R59" s="60">
        <f t="shared" si="11"/>
        <v>23.785159003558721</v>
      </c>
      <c r="S59" s="62">
        <f t="shared" si="12"/>
        <v>427.70318007117442</v>
      </c>
    </row>
    <row r="60" spans="1:21">
      <c r="A60" s="7">
        <v>3</v>
      </c>
      <c r="C60" s="20" t="s">
        <v>81</v>
      </c>
      <c r="E60" s="3">
        <v>209.1</v>
      </c>
      <c r="F60" s="3">
        <v>1.78</v>
      </c>
      <c r="G60" s="3">
        <v>1.4</v>
      </c>
      <c r="H60" s="3">
        <v>2844</v>
      </c>
      <c r="I60" s="27">
        <f t="shared" si="10"/>
        <v>111.39879810765888</v>
      </c>
      <c r="K60" s="48">
        <f t="shared" si="8"/>
        <v>3.5907066036190858</v>
      </c>
      <c r="L60" s="48">
        <f t="shared" si="9"/>
        <v>16.409293396380914</v>
      </c>
      <c r="M60" s="48">
        <v>20</v>
      </c>
      <c r="N60" s="48">
        <v>20</v>
      </c>
      <c r="O60" s="60"/>
      <c r="P60" s="59"/>
      <c r="Q60" s="60">
        <v>48</v>
      </c>
      <c r="R60" s="60">
        <f t="shared" si="11"/>
        <v>13.367842405063291</v>
      </c>
      <c r="S60" s="62">
        <f t="shared" si="12"/>
        <v>219.35684810126583</v>
      </c>
    </row>
    <row r="61" spans="1:21">
      <c r="A61" s="7">
        <v>3</v>
      </c>
      <c r="C61" s="63" t="s">
        <v>80</v>
      </c>
      <c r="E61" s="3">
        <v>1102.5</v>
      </c>
      <c r="F61" s="3">
        <v>1.92</v>
      </c>
      <c r="G61" s="3">
        <v>1.89</v>
      </c>
      <c r="H61" s="3">
        <v>2844</v>
      </c>
      <c r="I61" s="27">
        <f t="shared" si="10"/>
        <v>587.36095128500187</v>
      </c>
      <c r="K61" s="48">
        <f t="shared" si="8"/>
        <v>0.68101292591088514</v>
      </c>
      <c r="L61" s="48">
        <f t="shared" si="9"/>
        <v>19.318987074089115</v>
      </c>
      <c r="M61" s="48">
        <v>20</v>
      </c>
      <c r="N61" s="48">
        <v>20</v>
      </c>
      <c r="O61" s="60"/>
      <c r="P61" s="60"/>
      <c r="Q61" s="60">
        <v>48</v>
      </c>
      <c r="R61" s="60">
        <f t="shared" si="11"/>
        <v>70.483243670886068</v>
      </c>
      <c r="S61" s="62">
        <f t="shared" si="12"/>
        <v>1361.6648734177213</v>
      </c>
    </row>
    <row r="62" spans="1:21">
      <c r="A62" s="7">
        <v>3</v>
      </c>
      <c r="C62" s="20" t="s">
        <v>141</v>
      </c>
      <c r="E62" s="3">
        <v>70.7</v>
      </c>
      <c r="F62" s="3">
        <v>1.48</v>
      </c>
      <c r="G62" s="3">
        <v>0.56999999999999995</v>
      </c>
      <c r="H62" s="22">
        <v>2822</v>
      </c>
      <c r="I62" s="27">
        <f t="shared" si="10"/>
        <v>37.959323926722938</v>
      </c>
      <c r="K62" s="48">
        <f t="shared" si="8"/>
        <v>10.537606011439108</v>
      </c>
      <c r="L62" s="48">
        <f t="shared" si="9"/>
        <v>9.4623939885608923</v>
      </c>
      <c r="M62" s="48">
        <v>20</v>
      </c>
      <c r="N62" s="48">
        <v>20</v>
      </c>
      <c r="O62" s="59"/>
      <c r="P62" s="59"/>
      <c r="Q62" s="60">
        <v>48</v>
      </c>
      <c r="R62" s="60">
        <f t="shared" si="11"/>
        <v>4.5551143160878818</v>
      </c>
      <c r="S62" s="62">
        <f t="shared" si="12"/>
        <v>43.102286321757632</v>
      </c>
    </row>
    <row r="63" spans="1:21">
      <c r="A63" s="7">
        <v>3</v>
      </c>
      <c r="C63" s="20" t="s">
        <v>75</v>
      </c>
      <c r="E63" s="3">
        <v>59.1</v>
      </c>
      <c r="F63" s="3">
        <v>1.5</v>
      </c>
      <c r="G63" s="3">
        <v>0.61</v>
      </c>
      <c r="H63" s="3">
        <v>2228</v>
      </c>
      <c r="I63" s="27">
        <f t="shared" si="10"/>
        <v>40.190958054512812</v>
      </c>
      <c r="K63" s="48">
        <f t="shared" si="8"/>
        <v>9.9524972621419323</v>
      </c>
      <c r="L63" s="48">
        <f t="shared" si="9"/>
        <v>10.047502737858068</v>
      </c>
      <c r="M63" s="48">
        <v>20</v>
      </c>
      <c r="N63" s="48">
        <v>20</v>
      </c>
      <c r="O63" s="59"/>
      <c r="P63" s="59"/>
      <c r="Q63" s="60">
        <v>48</v>
      </c>
      <c r="R63" s="60">
        <f t="shared" si="11"/>
        <v>4.8229101436265704</v>
      </c>
      <c r="S63" s="62">
        <f t="shared" si="12"/>
        <v>48.458202872531416</v>
      </c>
    </row>
    <row r="64" spans="1:21">
      <c r="A64" s="7">
        <v>3</v>
      </c>
      <c r="C64" s="20" t="s">
        <v>139</v>
      </c>
      <c r="E64" s="3">
        <v>50.1</v>
      </c>
      <c r="F64" s="3">
        <v>1.34</v>
      </c>
      <c r="G64" s="3">
        <v>0.42</v>
      </c>
      <c r="H64" s="3">
        <v>2228</v>
      </c>
      <c r="I64" s="27">
        <f t="shared" si="10"/>
        <v>34.070507589358577</v>
      </c>
      <c r="K64" s="48">
        <f t="shared" si="8"/>
        <v>11.740371021808146</v>
      </c>
      <c r="L64" s="48">
        <f t="shared" si="9"/>
        <v>8.2596289781918539</v>
      </c>
      <c r="M64" s="48">
        <v>20</v>
      </c>
      <c r="N64" s="48">
        <v>20</v>
      </c>
      <c r="O64" s="59"/>
      <c r="P64" s="59"/>
      <c r="Q64" s="60">
        <v>48</v>
      </c>
      <c r="R64" s="60">
        <f t="shared" si="11"/>
        <v>4.0884568222621187</v>
      </c>
      <c r="S64" s="62">
        <f t="shared" si="12"/>
        <v>33.769136445242381</v>
      </c>
    </row>
    <row r="66" spans="1:19">
      <c r="A66" s="7">
        <v>4</v>
      </c>
      <c r="C66" s="20" t="s">
        <v>5</v>
      </c>
      <c r="D66" s="1">
        <v>20</v>
      </c>
      <c r="E66" s="3">
        <v>96.2</v>
      </c>
      <c r="F66" s="3">
        <v>1.82</v>
      </c>
      <c r="G66" s="3">
        <v>1.52</v>
      </c>
      <c r="H66" s="3">
        <v>2606</v>
      </c>
      <c r="I66" s="27">
        <f t="shared" ref="I66:I67" si="13">(E66*(10^6)/660*(1/H66))</f>
        <v>55.931533291471887</v>
      </c>
      <c r="K66" s="48">
        <f t="shared" ref="K66:K67" si="14">M66*N66*H66/(E66*1515.15)</f>
        <v>7.1516079832088133</v>
      </c>
      <c r="L66" s="48">
        <f t="shared" ref="L66:L67" si="15">N66-K66</f>
        <v>12.848392016791188</v>
      </c>
      <c r="M66" s="48">
        <v>20</v>
      </c>
      <c r="N66" s="48">
        <v>20</v>
      </c>
      <c r="Q66" s="7">
        <v>48</v>
      </c>
      <c r="R66" s="60">
        <f t="shared" ref="R66" si="16">Q66/K66</f>
        <v>6.7117772831926334</v>
      </c>
      <c r="S66" s="62">
        <f t="shared" ref="S66" si="17">L66*R66</f>
        <v>86.235545663852676</v>
      </c>
    </row>
    <row r="67" spans="1:19">
      <c r="A67" s="7">
        <v>4</v>
      </c>
      <c r="C67" s="20" t="s">
        <v>136</v>
      </c>
      <c r="D67" s="1">
        <v>13</v>
      </c>
      <c r="E67" s="3">
        <v>16.600000000000001</v>
      </c>
      <c r="F67" s="3">
        <v>1.84</v>
      </c>
      <c r="G67" s="3">
        <v>1.69</v>
      </c>
      <c r="H67" s="3">
        <v>2385</v>
      </c>
      <c r="I67" s="27">
        <f t="shared" si="13"/>
        <v>10.545708658916208</v>
      </c>
      <c r="K67" s="48">
        <f t="shared" si="14"/>
        <v>18.965079206043058</v>
      </c>
      <c r="L67" s="64">
        <f t="shared" si="15"/>
        <v>1.0349207939569425</v>
      </c>
      <c r="M67" s="47">
        <v>10</v>
      </c>
      <c r="N67" s="48">
        <v>20</v>
      </c>
      <c r="Q67" s="7">
        <v>48</v>
      </c>
      <c r="R67" s="60">
        <f t="shared" ref="R67:R85" si="18">Q67/K67</f>
        <v>2.5309675471698116</v>
      </c>
      <c r="S67" s="62">
        <f t="shared" ref="S67:S85" si="19">L67*R67</f>
        <v>2.6193509433962365</v>
      </c>
    </row>
    <row r="68" spans="1:19">
      <c r="A68" s="7">
        <v>4</v>
      </c>
      <c r="C68" s="20" t="s">
        <v>137</v>
      </c>
      <c r="D68" s="1">
        <v>14</v>
      </c>
      <c r="E68" s="3">
        <v>74.900000000000006</v>
      </c>
      <c r="F68" s="3">
        <v>1.79</v>
      </c>
      <c r="G68" s="3">
        <v>1.22</v>
      </c>
      <c r="H68" s="3">
        <v>2183</v>
      </c>
      <c r="I68" s="27">
        <f t="shared" ref="I68:I95" si="20">(E68*(10^6)/660*(1/H68))</f>
        <v>51.985729951831644</v>
      </c>
      <c r="K68" s="48">
        <f t="shared" ref="K68:K85" si="21">M68*N68*H68/(E68*1515.15)</f>
        <v>7.6944269200610975</v>
      </c>
      <c r="L68" s="48">
        <f t="shared" ref="L68:L85" si="22">N68-K68</f>
        <v>12.305573079938902</v>
      </c>
      <c r="M68" s="48">
        <v>20</v>
      </c>
      <c r="N68" s="48">
        <v>20</v>
      </c>
      <c r="Q68" s="7">
        <v>48</v>
      </c>
      <c r="R68" s="60">
        <f t="shared" si="18"/>
        <v>6.2382813559322043</v>
      </c>
      <c r="S68" s="62">
        <f t="shared" si="19"/>
        <v>76.76562711864409</v>
      </c>
    </row>
    <row r="69" spans="1:19">
      <c r="A69" s="7">
        <v>4</v>
      </c>
      <c r="C69" s="61" t="s">
        <v>142</v>
      </c>
      <c r="D69" s="1">
        <v>6</v>
      </c>
      <c r="E69" s="3">
        <v>23.7</v>
      </c>
      <c r="F69" s="6">
        <v>1.4</v>
      </c>
      <c r="G69" s="3">
        <v>0.48</v>
      </c>
      <c r="H69" s="3">
        <v>2134</v>
      </c>
      <c r="I69" s="27">
        <f t="shared" si="20"/>
        <v>16.827127886171937</v>
      </c>
      <c r="K69" s="48">
        <f t="shared" si="21"/>
        <v>11.88558150583467</v>
      </c>
      <c r="L69" s="64">
        <f t="shared" si="22"/>
        <v>8.1144184941653297</v>
      </c>
      <c r="M69" s="47">
        <v>10</v>
      </c>
      <c r="N69" s="48">
        <v>20</v>
      </c>
      <c r="Q69" s="7">
        <v>48</v>
      </c>
      <c r="R69" s="60">
        <f t="shared" si="18"/>
        <v>4.0385066541705719</v>
      </c>
      <c r="S69" s="62">
        <f t="shared" si="19"/>
        <v>32.770133083411437</v>
      </c>
    </row>
    <row r="70" spans="1:19">
      <c r="A70" s="7">
        <v>4</v>
      </c>
      <c r="C70" s="20" t="s">
        <v>148</v>
      </c>
      <c r="D70" s="1">
        <v>7</v>
      </c>
      <c r="E70" s="3">
        <v>27.9</v>
      </c>
      <c r="F70" s="3">
        <v>1.88</v>
      </c>
      <c r="G70" s="3">
        <v>1.41</v>
      </c>
      <c r="H70" s="3">
        <v>2134</v>
      </c>
      <c r="I70" s="27">
        <f t="shared" si="20"/>
        <v>19.809150549544178</v>
      </c>
      <c r="K70" s="48">
        <f t="shared" si="21"/>
        <v>10.096354182375688</v>
      </c>
      <c r="L70" s="64">
        <f t="shared" si="22"/>
        <v>9.9036458176243123</v>
      </c>
      <c r="M70" s="47">
        <v>10</v>
      </c>
      <c r="N70" s="48">
        <v>20</v>
      </c>
      <c r="Q70" s="7">
        <v>48</v>
      </c>
      <c r="R70" s="60">
        <f t="shared" si="18"/>
        <v>4.7541913776944709</v>
      </c>
      <c r="S70" s="62">
        <f t="shared" si="19"/>
        <v>47.083827553889414</v>
      </c>
    </row>
    <row r="71" spans="1:19">
      <c r="A71" s="7">
        <v>4</v>
      </c>
      <c r="C71" s="20" t="s">
        <v>144</v>
      </c>
      <c r="D71" s="1">
        <v>8</v>
      </c>
      <c r="E71" s="3">
        <v>24.3</v>
      </c>
      <c r="F71" s="3">
        <v>1.89</v>
      </c>
      <c r="G71" s="3">
        <v>1.2</v>
      </c>
      <c r="H71" s="3">
        <v>2183</v>
      </c>
      <c r="I71" s="27">
        <f t="shared" si="20"/>
        <v>16.86586432349144</v>
      </c>
      <c r="K71" s="48">
        <f t="shared" si="21"/>
        <v>11.858283463221733</v>
      </c>
      <c r="L71" s="64">
        <f t="shared" si="22"/>
        <v>8.1417165367782669</v>
      </c>
      <c r="M71" s="47">
        <v>10</v>
      </c>
      <c r="N71" s="48">
        <v>20</v>
      </c>
      <c r="Q71" s="7">
        <v>48</v>
      </c>
      <c r="R71" s="60">
        <f t="shared" si="18"/>
        <v>4.0478033898305092</v>
      </c>
      <c r="S71" s="62">
        <f t="shared" si="19"/>
        <v>32.956067796610185</v>
      </c>
    </row>
    <row r="72" spans="1:19">
      <c r="A72" s="7">
        <v>4</v>
      </c>
      <c r="C72" s="20" t="s">
        <v>154</v>
      </c>
      <c r="D72" s="1">
        <v>9</v>
      </c>
      <c r="E72" s="3">
        <v>36.700000000000003</v>
      </c>
      <c r="F72" s="3">
        <v>1.86</v>
      </c>
      <c r="G72" s="3">
        <v>1.31</v>
      </c>
      <c r="H72" s="3">
        <v>2183</v>
      </c>
      <c r="I72" s="27">
        <f t="shared" si="20"/>
        <v>25.47231360790683</v>
      </c>
      <c r="K72" s="48">
        <f t="shared" si="21"/>
        <v>15.703339954021152</v>
      </c>
      <c r="L72" s="48">
        <f t="shared" si="22"/>
        <v>4.2966600459788484</v>
      </c>
      <c r="M72" s="48">
        <v>20</v>
      </c>
      <c r="N72" s="48">
        <v>20</v>
      </c>
      <c r="Q72" s="7">
        <v>48</v>
      </c>
      <c r="R72" s="60">
        <f t="shared" si="18"/>
        <v>3.0566745762711869</v>
      </c>
      <c r="S72" s="62">
        <f t="shared" si="19"/>
        <v>13.133491525423734</v>
      </c>
    </row>
    <row r="73" spans="1:19">
      <c r="A73" s="7">
        <v>4</v>
      </c>
      <c r="C73" s="20" t="s">
        <v>147</v>
      </c>
      <c r="D73" s="1">
        <v>27</v>
      </c>
      <c r="E73" s="3">
        <v>32.9</v>
      </c>
      <c r="F73" s="3">
        <v>1.82</v>
      </c>
      <c r="G73" s="3">
        <v>1.29</v>
      </c>
      <c r="H73" s="3">
        <v>3000</v>
      </c>
      <c r="I73" s="27">
        <f t="shared" si="20"/>
        <v>16.616161616161616</v>
      </c>
      <c r="K73" s="48">
        <f t="shared" si="21"/>
        <v>12.03648620061994</v>
      </c>
      <c r="L73" s="64">
        <f t="shared" si="22"/>
        <v>7.9635137993800598</v>
      </c>
      <c r="M73" s="47">
        <v>10</v>
      </c>
      <c r="N73" s="48">
        <v>20</v>
      </c>
      <c r="Q73" s="7">
        <v>48</v>
      </c>
      <c r="R73" s="60">
        <f t="shared" si="18"/>
        <v>3.9878747999999997</v>
      </c>
      <c r="S73" s="62">
        <f t="shared" si="19"/>
        <v>31.757495999999993</v>
      </c>
    </row>
    <row r="74" spans="1:19">
      <c r="A74" s="7">
        <v>4</v>
      </c>
      <c r="C74" s="63" t="s">
        <v>145</v>
      </c>
      <c r="D74" s="1">
        <v>28</v>
      </c>
      <c r="E74" s="3">
        <v>181.1</v>
      </c>
      <c r="F74" s="3">
        <v>1.86</v>
      </c>
      <c r="G74" s="3">
        <v>1.81</v>
      </c>
      <c r="H74" s="3">
        <v>3213</v>
      </c>
      <c r="I74" s="27">
        <f t="shared" si="20"/>
        <v>85.401163832536383</v>
      </c>
      <c r="K74" s="48">
        <f t="shared" si="21"/>
        <v>4.6837816026109786</v>
      </c>
      <c r="L74" s="48">
        <f t="shared" si="22"/>
        <v>15.316218397389022</v>
      </c>
      <c r="M74" s="48">
        <v>20</v>
      </c>
      <c r="N74" s="48">
        <v>20</v>
      </c>
      <c r="Q74" s="7">
        <v>48</v>
      </c>
      <c r="R74" s="60">
        <f t="shared" si="18"/>
        <v>10.248129411764706</v>
      </c>
      <c r="S74" s="62">
        <f t="shared" si="19"/>
        <v>156.96258823529413</v>
      </c>
    </row>
    <row r="75" spans="1:19">
      <c r="A75" s="7">
        <v>4</v>
      </c>
      <c r="C75" s="63" t="s">
        <v>153</v>
      </c>
      <c r="D75" s="1">
        <v>25</v>
      </c>
      <c r="E75" s="3">
        <v>128.9</v>
      </c>
      <c r="F75" s="3">
        <v>1.88</v>
      </c>
      <c r="G75" s="3">
        <v>1.81</v>
      </c>
      <c r="H75" s="3">
        <v>3236</v>
      </c>
      <c r="I75" s="27">
        <f t="shared" si="20"/>
        <v>60.353223208600213</v>
      </c>
      <c r="K75" s="48">
        <f t="shared" si="21"/>
        <v>6.627655968230056</v>
      </c>
      <c r="L75" s="48">
        <f t="shared" si="22"/>
        <v>13.372344031769945</v>
      </c>
      <c r="M75" s="48">
        <v>20</v>
      </c>
      <c r="N75" s="48">
        <v>20</v>
      </c>
      <c r="Q75" s="7">
        <v>48</v>
      </c>
      <c r="R75" s="60">
        <f t="shared" si="18"/>
        <v>7.2423795426452422</v>
      </c>
      <c r="S75" s="62">
        <f t="shared" si="19"/>
        <v>96.847590852904844</v>
      </c>
    </row>
    <row r="76" spans="1:19">
      <c r="A76" s="7">
        <v>4</v>
      </c>
      <c r="C76" s="20" t="s">
        <v>103</v>
      </c>
      <c r="D76" s="1">
        <v>26</v>
      </c>
      <c r="E76" s="3">
        <v>69.099999999999994</v>
      </c>
      <c r="F76" s="3">
        <v>1.83</v>
      </c>
      <c r="G76" s="3">
        <v>1.36</v>
      </c>
      <c r="H76" s="3">
        <v>2745</v>
      </c>
      <c r="I76" s="27">
        <f t="shared" si="20"/>
        <v>38.140972567202077</v>
      </c>
      <c r="K76" s="48">
        <f t="shared" si="21"/>
        <v>10.487420038794859</v>
      </c>
      <c r="L76" s="48">
        <f t="shared" si="22"/>
        <v>9.5125799612051409</v>
      </c>
      <c r="M76" s="48">
        <v>20</v>
      </c>
      <c r="N76" s="48">
        <v>20</v>
      </c>
      <c r="Q76" s="7">
        <v>46</v>
      </c>
      <c r="R76" s="60">
        <f t="shared" si="18"/>
        <v>4.3862074590163926</v>
      </c>
      <c r="S76" s="62">
        <f t="shared" si="19"/>
        <v>41.724149180327856</v>
      </c>
    </row>
    <row r="77" spans="1:19">
      <c r="A77" s="7">
        <v>4</v>
      </c>
      <c r="C77" s="20" t="s">
        <v>143</v>
      </c>
      <c r="D77" s="1">
        <v>18</v>
      </c>
      <c r="E77" s="3">
        <v>35.4</v>
      </c>
      <c r="F77" s="3">
        <v>1.87</v>
      </c>
      <c r="G77" s="3">
        <v>1.45</v>
      </c>
      <c r="H77" s="3">
        <v>2805</v>
      </c>
      <c r="I77" s="27">
        <f t="shared" si="20"/>
        <v>19.121698266083293</v>
      </c>
      <c r="K77" s="48">
        <f t="shared" si="21"/>
        <v>10.459332493230798</v>
      </c>
      <c r="L77" s="64">
        <f t="shared" si="22"/>
        <v>9.5406675067692017</v>
      </c>
      <c r="M77" s="47">
        <v>10</v>
      </c>
      <c r="N77" s="48">
        <v>20</v>
      </c>
      <c r="Q77" s="7">
        <v>46</v>
      </c>
      <c r="R77" s="60">
        <f t="shared" si="18"/>
        <v>4.3979862032085562</v>
      </c>
      <c r="S77" s="62">
        <f t="shared" si="19"/>
        <v>41.959724064171127</v>
      </c>
    </row>
    <row r="78" spans="1:19">
      <c r="A78" s="7">
        <v>4</v>
      </c>
      <c r="C78" s="20" t="s">
        <v>146</v>
      </c>
      <c r="D78" s="1">
        <v>12</v>
      </c>
      <c r="E78" s="3">
        <v>45.1</v>
      </c>
      <c r="F78" s="3">
        <v>1.79</v>
      </c>
      <c r="G78" s="3">
        <v>1.1599999999999999</v>
      </c>
      <c r="H78" s="3">
        <v>2780</v>
      </c>
      <c r="I78" s="27">
        <f t="shared" si="20"/>
        <v>24.580335731414866</v>
      </c>
      <c r="K78" s="48">
        <f t="shared" si="21"/>
        <v>16.273187004894321</v>
      </c>
      <c r="L78" s="48">
        <f t="shared" si="22"/>
        <v>3.7268129951056785</v>
      </c>
      <c r="M78" s="48">
        <v>20</v>
      </c>
      <c r="N78" s="48">
        <v>20</v>
      </c>
      <c r="Q78" s="7">
        <v>48</v>
      </c>
      <c r="R78" s="60">
        <f t="shared" si="18"/>
        <v>2.9496373381294965</v>
      </c>
      <c r="S78" s="62">
        <f t="shared" si="19"/>
        <v>10.992746762589929</v>
      </c>
    </row>
    <row r="79" spans="1:19">
      <c r="A79" s="7">
        <v>4</v>
      </c>
      <c r="C79" s="20" t="s">
        <v>76</v>
      </c>
      <c r="D79" s="1">
        <v>3</v>
      </c>
      <c r="E79" s="3">
        <v>168.8</v>
      </c>
      <c r="F79" s="3">
        <v>1.74</v>
      </c>
      <c r="G79" s="3">
        <v>0.44</v>
      </c>
      <c r="H79" s="3">
        <v>2916</v>
      </c>
      <c r="I79" s="27">
        <f t="shared" si="20"/>
        <v>87.708359313297578</v>
      </c>
      <c r="K79" s="48">
        <f t="shared" si="21"/>
        <v>4.5605732809524273</v>
      </c>
      <c r="L79" s="48">
        <f t="shared" si="22"/>
        <v>15.439426719047573</v>
      </c>
      <c r="M79" s="48">
        <v>20</v>
      </c>
      <c r="N79" s="48">
        <v>20</v>
      </c>
      <c r="Q79" s="7">
        <v>48</v>
      </c>
      <c r="R79" s="60">
        <f t="shared" si="18"/>
        <v>10.524992592592595</v>
      </c>
      <c r="S79" s="62">
        <f t="shared" si="19"/>
        <v>162.4998518518519</v>
      </c>
    </row>
    <row r="80" spans="1:19">
      <c r="A80" s="7">
        <v>4</v>
      </c>
      <c r="C80" s="20" t="s">
        <v>151</v>
      </c>
      <c r="D80" s="1">
        <v>24</v>
      </c>
      <c r="E80" s="3">
        <v>142.69999999999999</v>
      </c>
      <c r="F80" s="3">
        <v>1.85</v>
      </c>
      <c r="G80" s="3">
        <v>1.67</v>
      </c>
      <c r="H80" s="3">
        <v>2810</v>
      </c>
      <c r="I80" s="27">
        <f t="shared" si="20"/>
        <v>76.943815377979092</v>
      </c>
      <c r="K80" s="48">
        <f t="shared" si="21"/>
        <v>5.1986036569077916</v>
      </c>
      <c r="L80" s="48">
        <f t="shared" si="22"/>
        <v>14.801396343092208</v>
      </c>
      <c r="M80" s="48">
        <v>20</v>
      </c>
      <c r="N80" s="48">
        <v>20</v>
      </c>
      <c r="Q80" s="7">
        <v>48</v>
      </c>
      <c r="R80" s="60">
        <f t="shared" si="18"/>
        <v>9.2332486120996435</v>
      </c>
      <c r="S80" s="62">
        <f t="shared" si="19"/>
        <v>136.66497224199287</v>
      </c>
    </row>
    <row r="81" spans="1:19">
      <c r="A81" s="7">
        <v>4</v>
      </c>
      <c r="C81" s="20" t="s">
        <v>81</v>
      </c>
      <c r="D81" s="1">
        <v>19</v>
      </c>
      <c r="E81" s="3">
        <v>143.19999999999999</v>
      </c>
      <c r="F81" s="3">
        <v>1.82</v>
      </c>
      <c r="G81" s="3">
        <v>1.52</v>
      </c>
      <c r="H81" s="3">
        <v>2844</v>
      </c>
      <c r="I81" s="27">
        <f t="shared" si="20"/>
        <v>76.290329454886418</v>
      </c>
      <c r="K81" s="48">
        <f t="shared" si="21"/>
        <v>5.2431337347538474</v>
      </c>
      <c r="L81" s="48">
        <f t="shared" si="22"/>
        <v>14.756866265246153</v>
      </c>
      <c r="M81" s="48">
        <v>20</v>
      </c>
      <c r="N81" s="48">
        <v>20</v>
      </c>
      <c r="Q81" s="7">
        <v>48</v>
      </c>
      <c r="R81" s="60">
        <f t="shared" si="18"/>
        <v>9.1548303797468336</v>
      </c>
      <c r="S81" s="62">
        <f t="shared" si="19"/>
        <v>135.09660759493667</v>
      </c>
    </row>
    <row r="82" spans="1:19">
      <c r="A82" s="7">
        <v>4</v>
      </c>
      <c r="C82" s="20" t="s">
        <v>80</v>
      </c>
      <c r="D82" s="1">
        <v>17</v>
      </c>
      <c r="E82" s="3">
        <v>112.8</v>
      </c>
      <c r="F82" s="3">
        <v>1.86</v>
      </c>
      <c r="G82" s="3">
        <v>1.76</v>
      </c>
      <c r="H82" s="3">
        <v>2844</v>
      </c>
      <c r="I82" s="27">
        <f t="shared" si="20"/>
        <v>60.094617056642377</v>
      </c>
      <c r="K82" s="48">
        <f t="shared" si="21"/>
        <v>6.6561768689428256</v>
      </c>
      <c r="L82" s="48">
        <f t="shared" si="22"/>
        <v>13.343823131057174</v>
      </c>
      <c r="M82" s="48">
        <v>20</v>
      </c>
      <c r="N82" s="48">
        <v>20</v>
      </c>
      <c r="Q82" s="7">
        <v>48</v>
      </c>
      <c r="R82" s="60">
        <f t="shared" si="18"/>
        <v>7.211346835443039</v>
      </c>
      <c r="S82" s="62">
        <f t="shared" si="19"/>
        <v>96.226936708860777</v>
      </c>
    </row>
    <row r="83" spans="1:19">
      <c r="A83" s="7">
        <v>4</v>
      </c>
      <c r="C83" s="61" t="s">
        <v>141</v>
      </c>
      <c r="D83" s="1">
        <v>11</v>
      </c>
      <c r="E83" s="3">
        <v>44.3</v>
      </c>
      <c r="F83" s="6">
        <v>1.65</v>
      </c>
      <c r="G83" s="3">
        <v>0.9</v>
      </c>
      <c r="H83" s="22">
        <v>2822</v>
      </c>
      <c r="I83" s="27">
        <f t="shared" si="20"/>
        <v>23.78497949015313</v>
      </c>
      <c r="K83" s="48">
        <f t="shared" si="21"/>
        <v>16.817353160468283</v>
      </c>
      <c r="L83" s="48">
        <f t="shared" si="22"/>
        <v>3.1826468395317171</v>
      </c>
      <c r="M83" s="48">
        <v>20</v>
      </c>
      <c r="N83" s="48">
        <v>20</v>
      </c>
      <c r="Q83" s="7">
        <v>48</v>
      </c>
      <c r="R83" s="60">
        <f t="shared" si="18"/>
        <v>2.8541946846208366</v>
      </c>
      <c r="S83" s="62">
        <f t="shared" si="19"/>
        <v>9.0838936924167317</v>
      </c>
    </row>
    <row r="84" spans="1:19">
      <c r="A84" s="7">
        <v>4</v>
      </c>
      <c r="C84" s="20" t="s">
        <v>75</v>
      </c>
      <c r="D84" s="1">
        <v>15</v>
      </c>
      <c r="E84" s="3">
        <v>42.4</v>
      </c>
      <c r="F84" s="3">
        <v>1.84</v>
      </c>
      <c r="G84" s="3">
        <v>1.23</v>
      </c>
      <c r="H84" s="3">
        <v>2228</v>
      </c>
      <c r="I84" s="27">
        <f t="shared" si="20"/>
        <v>28.834122191393288</v>
      </c>
      <c r="K84" s="48">
        <f t="shared" si="21"/>
        <v>13.872466702655382</v>
      </c>
      <c r="L84" s="48">
        <f t="shared" si="22"/>
        <v>6.1275332973446179</v>
      </c>
      <c r="M84" s="48">
        <v>20</v>
      </c>
      <c r="N84" s="48">
        <v>20</v>
      </c>
      <c r="Q84" s="7">
        <v>48</v>
      </c>
      <c r="R84" s="60">
        <f t="shared" si="18"/>
        <v>3.4600912028725315</v>
      </c>
      <c r="S84" s="62">
        <f t="shared" si="19"/>
        <v>21.201824057450629</v>
      </c>
    </row>
    <row r="85" spans="1:19">
      <c r="A85" s="7">
        <v>4</v>
      </c>
      <c r="C85" s="20" t="s">
        <v>139</v>
      </c>
      <c r="D85" s="1">
        <v>16</v>
      </c>
      <c r="E85" s="3">
        <v>43.5</v>
      </c>
      <c r="F85" s="3">
        <v>1.78</v>
      </c>
      <c r="G85" s="3">
        <v>1.04</v>
      </c>
      <c r="H85" s="3">
        <v>2228</v>
      </c>
      <c r="I85" s="27">
        <f t="shared" si="20"/>
        <v>29.582177248245472</v>
      </c>
      <c r="K85" s="48">
        <f t="shared" si="21"/>
        <v>13.521668694082486</v>
      </c>
      <c r="L85" s="48">
        <f t="shared" si="22"/>
        <v>6.4783313059175143</v>
      </c>
      <c r="M85" s="48">
        <v>20</v>
      </c>
      <c r="N85" s="48">
        <v>20</v>
      </c>
      <c r="Q85" s="7">
        <v>45</v>
      </c>
      <c r="R85" s="60">
        <f t="shared" si="18"/>
        <v>3.3279916124326756</v>
      </c>
      <c r="S85" s="62">
        <f t="shared" si="19"/>
        <v>21.55983224865351</v>
      </c>
    </row>
    <row r="87" spans="1:19">
      <c r="A87" s="7">
        <v>5</v>
      </c>
      <c r="C87" s="1" t="s">
        <v>108</v>
      </c>
      <c r="D87" s="1">
        <v>5</v>
      </c>
      <c r="E87" s="3">
        <v>41.8</v>
      </c>
      <c r="F87" s="3">
        <v>1.95</v>
      </c>
      <c r="G87" s="3">
        <v>2.64</v>
      </c>
      <c r="H87" s="3">
        <v>2731</v>
      </c>
      <c r="I87" s="27">
        <f t="shared" si="20"/>
        <v>23.190528499938971</v>
      </c>
      <c r="K87" s="48">
        <f t="shared" ref="K87" si="23">M87*N87*H87/(E87*1515.15)</f>
        <v>17.248438301069882</v>
      </c>
      <c r="L87" s="48">
        <f t="shared" ref="L87" si="24">N87-K87</f>
        <v>2.7515616989301179</v>
      </c>
      <c r="M87" s="48">
        <v>20</v>
      </c>
      <c r="N87" s="48">
        <v>20</v>
      </c>
      <c r="Q87" s="7">
        <v>48</v>
      </c>
      <c r="R87" s="60">
        <f t="shared" ref="R87" si="25">Q87/K87</f>
        <v>2.7828606371292564</v>
      </c>
      <c r="S87" s="62">
        <f t="shared" ref="S87" si="26">L87*R87</f>
        <v>7.6572127425851271</v>
      </c>
    </row>
    <row r="88" spans="1:19">
      <c r="A88" s="7">
        <v>5</v>
      </c>
      <c r="C88" s="1" t="s">
        <v>140</v>
      </c>
      <c r="D88" s="1">
        <v>9</v>
      </c>
      <c r="E88" s="3">
        <v>96.1</v>
      </c>
      <c r="F88" s="3">
        <v>1.86</v>
      </c>
      <c r="G88" s="3">
        <v>1.79</v>
      </c>
      <c r="H88" s="3">
        <v>2394</v>
      </c>
      <c r="I88" s="27">
        <f t="shared" si="20"/>
        <v>60.821245031771348</v>
      </c>
      <c r="K88" s="48">
        <f t="shared" ref="K88:K95" si="27">M88*N88*H88/(E88*1515.15)</f>
        <v>6.5766559002771281</v>
      </c>
      <c r="L88" s="48">
        <f t="shared" ref="L88:L95" si="28">N88-K88</f>
        <v>13.423344099722872</v>
      </c>
      <c r="M88" s="48">
        <v>20</v>
      </c>
      <c r="N88" s="48">
        <v>20</v>
      </c>
      <c r="Q88" s="7">
        <v>48</v>
      </c>
      <c r="R88" s="60">
        <f t="shared" ref="R88:R95" si="29">Q88/K88</f>
        <v>7.2985421052631576</v>
      </c>
      <c r="S88" s="62">
        <f t="shared" ref="S88:S95" si="30">L88*R88</f>
        <v>97.970842105263159</v>
      </c>
    </row>
    <row r="89" spans="1:19">
      <c r="A89" s="7">
        <v>5</v>
      </c>
      <c r="C89" s="1" t="s">
        <v>152</v>
      </c>
      <c r="D89" s="1">
        <v>2</v>
      </c>
      <c r="E89" s="3">
        <v>24.2</v>
      </c>
      <c r="F89" s="3">
        <v>2.13</v>
      </c>
      <c r="G89" s="3">
        <v>2.7</v>
      </c>
      <c r="H89" s="3">
        <v>2192</v>
      </c>
      <c r="I89" s="27">
        <f t="shared" si="20"/>
        <v>16.727493917274938</v>
      </c>
      <c r="K89" s="48">
        <f t="shared" si="27"/>
        <v>11.956375592739228</v>
      </c>
      <c r="L89" s="64">
        <f t="shared" si="28"/>
        <v>8.0436244072607721</v>
      </c>
      <c r="M89" s="47">
        <v>10</v>
      </c>
      <c r="N89" s="48">
        <v>20</v>
      </c>
      <c r="Q89" s="7">
        <v>48</v>
      </c>
      <c r="R89" s="60">
        <f t="shared" si="29"/>
        <v>4.0145945255474453</v>
      </c>
      <c r="S89" s="62">
        <f t="shared" si="30"/>
        <v>32.29189051094891</v>
      </c>
    </row>
    <row r="90" spans="1:19">
      <c r="A90" s="7">
        <v>5</v>
      </c>
      <c r="C90" s="1" t="s">
        <v>78</v>
      </c>
      <c r="D90" s="1">
        <v>7</v>
      </c>
      <c r="E90" s="3">
        <v>32.1</v>
      </c>
      <c r="F90" s="3">
        <v>1.8</v>
      </c>
      <c r="G90" s="3">
        <v>1.18</v>
      </c>
      <c r="H90" s="3">
        <v>2176</v>
      </c>
      <c r="I90" s="27">
        <f t="shared" si="20"/>
        <v>22.351270053475936</v>
      </c>
      <c r="K90" s="48">
        <f t="shared" si="27"/>
        <v>17.896092662447803</v>
      </c>
      <c r="L90" s="48">
        <f t="shared" si="28"/>
        <v>2.1039073375521973</v>
      </c>
      <c r="M90" s="48">
        <v>20</v>
      </c>
      <c r="N90" s="48">
        <v>20</v>
      </c>
      <c r="Q90" s="7">
        <v>48</v>
      </c>
      <c r="R90" s="60">
        <f t="shared" si="29"/>
        <v>2.6821497242647059</v>
      </c>
      <c r="S90" s="62">
        <f t="shared" si="30"/>
        <v>5.6429944852941176</v>
      </c>
    </row>
    <row r="91" spans="1:19">
      <c r="A91" s="7">
        <v>5</v>
      </c>
      <c r="C91" s="1" t="s">
        <v>150</v>
      </c>
      <c r="D91" s="1">
        <v>3</v>
      </c>
      <c r="E91" s="3">
        <v>40.6</v>
      </c>
      <c r="F91" s="3">
        <v>1.86</v>
      </c>
      <c r="G91" s="3">
        <v>1.0900000000000001</v>
      </c>
      <c r="H91" s="3">
        <v>2185</v>
      </c>
      <c r="I91" s="27">
        <f t="shared" si="20"/>
        <v>28.153387421121973</v>
      </c>
      <c r="K91" s="48">
        <f t="shared" si="27"/>
        <v>14.207895981294994</v>
      </c>
      <c r="L91" s="48">
        <f t="shared" si="28"/>
        <v>5.7921040187050057</v>
      </c>
      <c r="M91" s="48">
        <v>20</v>
      </c>
      <c r="N91" s="48">
        <v>20</v>
      </c>
      <c r="Q91" s="7">
        <v>48</v>
      </c>
      <c r="R91" s="60">
        <f t="shared" si="29"/>
        <v>3.3784031121281468</v>
      </c>
      <c r="S91" s="62">
        <f t="shared" si="30"/>
        <v>19.568062242562938</v>
      </c>
    </row>
    <row r="92" spans="1:19">
      <c r="A92" s="7">
        <v>5</v>
      </c>
      <c r="C92" s="1" t="s">
        <v>159</v>
      </c>
      <c r="D92" s="1">
        <v>8</v>
      </c>
      <c r="E92" s="3">
        <v>21.2</v>
      </c>
      <c r="F92" s="3">
        <v>1.98</v>
      </c>
      <c r="G92" s="3">
        <v>1.9</v>
      </c>
      <c r="H92" s="3">
        <v>2134</v>
      </c>
      <c r="I92" s="27">
        <f t="shared" si="20"/>
        <v>15.05211439606941</v>
      </c>
      <c r="K92" s="48">
        <f t="shared" si="27"/>
        <v>13.287183098503853</v>
      </c>
      <c r="L92" s="64">
        <f t="shared" si="28"/>
        <v>6.7128169014961472</v>
      </c>
      <c r="M92" s="47">
        <v>10</v>
      </c>
      <c r="N92" s="48">
        <v>20</v>
      </c>
      <c r="Q92" s="7">
        <v>48</v>
      </c>
      <c r="R92" s="60">
        <f t="shared" si="29"/>
        <v>3.6125038425492035</v>
      </c>
      <c r="S92" s="62">
        <f t="shared" si="30"/>
        <v>24.250076850984069</v>
      </c>
    </row>
    <row r="93" spans="1:19">
      <c r="A93" s="7">
        <v>5</v>
      </c>
      <c r="C93" s="1" t="s">
        <v>138</v>
      </c>
      <c r="D93" s="1">
        <v>4</v>
      </c>
      <c r="E93" s="3">
        <v>111.7</v>
      </c>
      <c r="F93" s="3">
        <v>1.87</v>
      </c>
      <c r="G93" s="3">
        <v>1.95</v>
      </c>
      <c r="H93" s="3">
        <v>2978</v>
      </c>
      <c r="I93" s="27">
        <f t="shared" si="20"/>
        <v>56.830901357429234</v>
      </c>
      <c r="K93" s="48">
        <f t="shared" si="27"/>
        <v>7.0384313893714072</v>
      </c>
      <c r="L93" s="48">
        <f t="shared" si="28"/>
        <v>12.961568610628593</v>
      </c>
      <c r="M93" s="48">
        <v>20</v>
      </c>
      <c r="N93" s="48">
        <v>20</v>
      </c>
      <c r="Q93" s="7">
        <v>48</v>
      </c>
      <c r="R93" s="60">
        <f t="shared" si="29"/>
        <v>6.8197013431833442</v>
      </c>
      <c r="S93" s="62">
        <f t="shared" si="30"/>
        <v>88.39402686366688</v>
      </c>
    </row>
    <row r="94" spans="1:19">
      <c r="A94" s="7">
        <v>5</v>
      </c>
      <c r="C94" s="1" t="s">
        <v>149</v>
      </c>
      <c r="D94" s="1">
        <v>6</v>
      </c>
      <c r="E94" s="3">
        <v>33.9</v>
      </c>
      <c r="F94" s="3">
        <v>2.02</v>
      </c>
      <c r="G94" s="3">
        <v>2.64</v>
      </c>
      <c r="H94" s="3">
        <v>2723</v>
      </c>
      <c r="I94" s="27">
        <f t="shared" si="20"/>
        <v>18.862885186792639</v>
      </c>
      <c r="K94" s="48">
        <f t="shared" si="27"/>
        <v>10.602842461249541</v>
      </c>
      <c r="L94" s="64">
        <f t="shared" si="28"/>
        <v>9.3971575387504593</v>
      </c>
      <c r="M94" s="47">
        <v>10</v>
      </c>
      <c r="N94" s="48">
        <v>20</v>
      </c>
      <c r="Q94" s="7">
        <v>48</v>
      </c>
      <c r="R94" s="60">
        <f t="shared" si="29"/>
        <v>4.5270879177377896</v>
      </c>
      <c r="S94" s="62">
        <f t="shared" si="30"/>
        <v>42.541758354755792</v>
      </c>
    </row>
    <row r="95" spans="1:19">
      <c r="A95" s="7">
        <v>5</v>
      </c>
      <c r="C95" s="1" t="s">
        <v>141</v>
      </c>
      <c r="D95" s="1">
        <v>1</v>
      </c>
      <c r="E95" s="3">
        <v>78.400000000000006</v>
      </c>
      <c r="F95" s="3">
        <v>1.88</v>
      </c>
      <c r="G95" s="3">
        <v>1.53</v>
      </c>
      <c r="H95" s="22">
        <v>2822</v>
      </c>
      <c r="I95" s="27">
        <f t="shared" si="20"/>
        <v>42.093507720722464</v>
      </c>
      <c r="K95" s="48">
        <f t="shared" si="27"/>
        <v>9.5026625638870534</v>
      </c>
      <c r="L95" s="48">
        <f t="shared" si="28"/>
        <v>10.497337436112947</v>
      </c>
      <c r="M95" s="48">
        <v>20</v>
      </c>
      <c r="N95" s="48">
        <v>20</v>
      </c>
      <c r="Q95" s="7">
        <v>48</v>
      </c>
      <c r="R95" s="60">
        <f t="shared" si="29"/>
        <v>5.0512158752657692</v>
      </c>
      <c r="S95" s="62">
        <f t="shared" si="30"/>
        <v>53.024317505315381</v>
      </c>
    </row>
  </sheetData>
  <sortState ref="B2:I22">
    <sortCondition ref="B2:B22"/>
  </sortState>
  <conditionalFormatting sqref="I2:I65 I86 I96:I1048576">
    <cfRule type="notContainsBlanks" dxfId="14" priority="14">
      <formula>LEN(TRIM(I2))&gt;0</formula>
    </cfRule>
  </conditionalFormatting>
  <conditionalFormatting sqref="L1 L23:L36 L65 L86 L96:L1048576">
    <cfRule type="cellIs" dxfId="13" priority="13" operator="lessThan">
      <formula>0</formula>
    </cfRule>
  </conditionalFormatting>
  <conditionalFormatting sqref="L1">
    <cfRule type="cellIs" dxfId="12" priority="10" operator="lessThan">
      <formula>0</formula>
    </cfRule>
  </conditionalFormatting>
  <conditionalFormatting sqref="L23">
    <cfRule type="cellIs" dxfId="11" priority="9" operator="lessThan">
      <formula>0</formula>
    </cfRule>
  </conditionalFormatting>
  <conditionalFormatting sqref="U24:U27 L24:L35 U29:U32 U34:U35">
    <cfRule type="cellIs" dxfId="10" priority="8" operator="lessThan">
      <formula>0</formula>
    </cfRule>
  </conditionalFormatting>
  <conditionalFormatting sqref="U3:U6 U8:U11 U13:U14 U16:U19 U21:U22">
    <cfRule type="cellIs" dxfId="9" priority="5" operator="lessThan">
      <formula>0</formula>
    </cfRule>
  </conditionalFormatting>
  <conditionalFormatting sqref="L2:L22">
    <cfRule type="cellIs" dxfId="8" priority="4" operator="lessThan">
      <formula>0</formula>
    </cfRule>
  </conditionalFormatting>
  <conditionalFormatting sqref="L2:L22">
    <cfRule type="cellIs" dxfId="7" priority="3" operator="lessThan">
      <formula>0</formula>
    </cfRule>
  </conditionalFormatting>
  <conditionalFormatting sqref="I66:I85">
    <cfRule type="notContainsBlanks" dxfId="6" priority="2">
      <formula>LEN(TRIM(I66))&gt;0</formula>
    </cfRule>
  </conditionalFormatting>
  <conditionalFormatting sqref="I87:I95">
    <cfRule type="notContainsBlanks" dxfId="2" priority="1">
      <formula>LEN(TRIM(I87))&gt;0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Ruler="0" workbookViewId="0">
      <selection activeCell="A2" sqref="A2"/>
    </sheetView>
  </sheetViews>
  <sheetFormatPr baseColWidth="10" defaultRowHeight="14" x14ac:dyDescent="0"/>
  <cols>
    <col min="1" max="1" width="5.6640625" style="7" bestFit="1" customWidth="1"/>
    <col min="2" max="2" width="10.83203125" style="29"/>
    <col min="3" max="9" width="10.83203125" style="1"/>
    <col min="10" max="10" width="15.83203125" style="1" bestFit="1" customWidth="1"/>
    <col min="11" max="16384" width="10.83203125" style="1"/>
  </cols>
  <sheetData>
    <row r="1" spans="1:8" s="5" customFormat="1">
      <c r="A1" s="5" t="s">
        <v>4</v>
      </c>
      <c r="B1" s="54" t="s">
        <v>10</v>
      </c>
      <c r="C1" s="33" t="s">
        <v>8</v>
      </c>
      <c r="D1" s="34" t="s">
        <v>26</v>
      </c>
      <c r="E1" s="35" t="s">
        <v>83</v>
      </c>
      <c r="F1" s="34" t="s">
        <v>128</v>
      </c>
      <c r="G1" s="5" t="s">
        <v>7</v>
      </c>
      <c r="H1" s="34"/>
    </row>
    <row r="2" spans="1:8">
      <c r="B2" s="32"/>
      <c r="C2" s="31"/>
      <c r="D2" s="27"/>
      <c r="E2" s="28"/>
      <c r="F2" s="27"/>
      <c r="H2" s="27"/>
    </row>
    <row r="3" spans="1:8">
      <c r="B3" s="32"/>
      <c r="C3" s="31"/>
      <c r="D3" s="27"/>
      <c r="E3" s="28"/>
      <c r="F3" s="27"/>
      <c r="H3" s="27"/>
    </row>
    <row r="4" spans="1:8">
      <c r="B4" s="32"/>
      <c r="C4" s="31"/>
      <c r="D4" s="27"/>
      <c r="E4" s="28"/>
      <c r="F4" s="27"/>
      <c r="H4" s="27"/>
    </row>
    <row r="5" spans="1:8">
      <c r="B5" s="32"/>
      <c r="C5" s="31"/>
      <c r="D5" s="27"/>
      <c r="E5" s="28"/>
      <c r="F5" s="27"/>
      <c r="H5" s="27"/>
    </row>
    <row r="6" spans="1:8">
      <c r="B6" s="32"/>
      <c r="C6" s="31"/>
      <c r="D6" s="27"/>
      <c r="E6" s="28"/>
      <c r="F6" s="27"/>
      <c r="H6" s="27"/>
    </row>
    <row r="7" spans="1:8">
      <c r="B7" s="32"/>
      <c r="C7" s="31"/>
      <c r="D7" s="27"/>
      <c r="E7" s="28"/>
      <c r="F7" s="27"/>
      <c r="H7" s="27"/>
    </row>
    <row r="8" spans="1:8">
      <c r="B8" s="32"/>
      <c r="C8" s="31"/>
      <c r="D8" s="27"/>
      <c r="E8" s="28"/>
      <c r="F8" s="27"/>
      <c r="H8" s="27"/>
    </row>
    <row r="9" spans="1:8">
      <c r="B9" s="32"/>
      <c r="C9" s="31"/>
      <c r="D9" s="27"/>
      <c r="E9" s="28"/>
      <c r="F9" s="27"/>
      <c r="H9" s="27"/>
    </row>
    <row r="10" spans="1:8">
      <c r="B10" s="32"/>
      <c r="C10" s="31"/>
      <c r="D10" s="27"/>
      <c r="E10" s="28"/>
      <c r="F10" s="27"/>
      <c r="H10" s="27"/>
    </row>
    <row r="11" spans="1:8">
      <c r="B11" s="32"/>
      <c r="C11" s="31"/>
      <c r="D11" s="27"/>
      <c r="E11" s="28"/>
      <c r="F11" s="27"/>
      <c r="H11" s="27"/>
    </row>
    <row r="12" spans="1:8">
      <c r="B12" s="32"/>
      <c r="C12" s="31"/>
      <c r="D12" s="27"/>
      <c r="E12" s="28"/>
      <c r="F12" s="27"/>
      <c r="H12" s="27"/>
    </row>
    <row r="13" spans="1:8">
      <c r="B13" s="32"/>
      <c r="C13" s="31"/>
      <c r="D13" s="27"/>
      <c r="E13" s="28"/>
      <c r="F13" s="27"/>
      <c r="H13" s="27"/>
    </row>
    <row r="14" spans="1:8">
      <c r="B14" s="32"/>
      <c r="C14" s="31"/>
      <c r="D14" s="27"/>
      <c r="E14" s="28"/>
      <c r="F14" s="27"/>
      <c r="H14" s="27"/>
    </row>
  </sheetData>
  <conditionalFormatting sqref="H1:H14">
    <cfRule type="cellIs" dxfId="5" priority="3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Ruler="0" workbookViewId="0">
      <selection activeCell="G21" sqref="G21"/>
    </sheetView>
  </sheetViews>
  <sheetFormatPr baseColWidth="10" defaultRowHeight="14" x14ac:dyDescent="0"/>
  <cols>
    <col min="1" max="1" width="5.6640625" style="48" bestFit="1" customWidth="1"/>
    <col min="2" max="2" width="10" style="48" customWidth="1"/>
    <col min="3" max="3" width="10.83203125" style="20"/>
    <col min="4" max="4" width="7.33203125" style="20" bestFit="1" customWidth="1"/>
    <col min="5" max="16384" width="10.83203125" style="20"/>
  </cols>
  <sheetData>
    <row r="1" spans="1:18" s="39" customFormat="1">
      <c r="A1" s="47" t="s">
        <v>107</v>
      </c>
      <c r="B1" s="47" t="s">
        <v>111</v>
      </c>
      <c r="C1" s="40" t="s">
        <v>114</v>
      </c>
      <c r="D1" s="40"/>
      <c r="E1" s="40" t="s">
        <v>109</v>
      </c>
      <c r="F1" s="41" t="s">
        <v>92</v>
      </c>
      <c r="G1" s="41" t="s">
        <v>93</v>
      </c>
      <c r="H1" s="25"/>
      <c r="M1" s="25"/>
      <c r="N1" s="25"/>
      <c r="O1" s="25"/>
      <c r="P1" s="25"/>
      <c r="Q1" s="25"/>
      <c r="R1" s="25"/>
    </row>
    <row r="2" spans="1:18" ht="14" customHeight="1">
      <c r="A2" s="48">
        <v>1</v>
      </c>
      <c r="B2" s="48" t="s">
        <v>112</v>
      </c>
      <c r="C2" s="49" t="s">
        <v>94</v>
      </c>
      <c r="D2" s="49"/>
      <c r="E2" s="30">
        <v>2</v>
      </c>
      <c r="F2" s="30">
        <f>E2*$G$2</f>
        <v>8</v>
      </c>
      <c r="G2" s="42">
        <v>4</v>
      </c>
      <c r="H2" s="1"/>
      <c r="M2" s="1"/>
      <c r="N2" s="1"/>
      <c r="O2" s="1"/>
      <c r="P2" s="1"/>
      <c r="Q2" s="1"/>
      <c r="R2" s="1"/>
    </row>
    <row r="3" spans="1:18">
      <c r="C3" s="50" t="s">
        <v>95</v>
      </c>
      <c r="D3" s="50"/>
      <c r="E3" s="30">
        <v>1</v>
      </c>
      <c r="F3" s="30">
        <f t="shared" ref="F3:F6" si="0">E3*$G$2</f>
        <v>4</v>
      </c>
      <c r="G3" s="42"/>
      <c r="H3" s="1"/>
      <c r="M3" s="1"/>
      <c r="N3" s="1"/>
      <c r="O3" s="1"/>
      <c r="P3" s="1"/>
      <c r="Q3" s="1"/>
      <c r="R3" s="1"/>
    </row>
    <row r="4" spans="1:18">
      <c r="C4" s="50" t="s">
        <v>106</v>
      </c>
      <c r="D4" s="50" t="s">
        <v>96</v>
      </c>
      <c r="E4" s="30">
        <v>1</v>
      </c>
      <c r="F4" s="30">
        <f t="shared" si="0"/>
        <v>4</v>
      </c>
      <c r="G4" s="42"/>
      <c r="H4" s="1"/>
      <c r="M4" s="1"/>
      <c r="N4" s="1"/>
      <c r="O4" s="1"/>
      <c r="P4" s="1"/>
      <c r="Q4" s="1"/>
      <c r="R4" s="1"/>
    </row>
    <row r="5" spans="1:18">
      <c r="C5" s="50" t="s">
        <v>97</v>
      </c>
      <c r="D5" s="50"/>
      <c r="E5" s="30">
        <v>7</v>
      </c>
      <c r="F5" s="30">
        <f t="shared" si="0"/>
        <v>28</v>
      </c>
      <c r="G5" s="42"/>
      <c r="H5" s="1"/>
      <c r="M5" s="1"/>
      <c r="N5" s="1"/>
      <c r="O5" s="1"/>
      <c r="P5" s="1"/>
      <c r="Q5" s="1"/>
      <c r="R5" s="1"/>
    </row>
    <row r="6" spans="1:18">
      <c r="C6" s="50" t="s">
        <v>98</v>
      </c>
      <c r="D6" s="50" t="s">
        <v>108</v>
      </c>
      <c r="E6" s="30">
        <v>1</v>
      </c>
      <c r="F6" s="30">
        <f t="shared" si="0"/>
        <v>4</v>
      </c>
      <c r="G6" s="42"/>
      <c r="H6" s="1"/>
      <c r="M6" s="1"/>
      <c r="N6" s="1"/>
      <c r="O6" s="1"/>
      <c r="P6" s="1"/>
      <c r="Q6" s="1"/>
      <c r="R6" s="1"/>
    </row>
    <row r="7" spans="1:18">
      <c r="C7" s="50" t="s">
        <v>82</v>
      </c>
      <c r="D7" s="50"/>
      <c r="E7" s="30">
        <v>2</v>
      </c>
      <c r="F7" s="30"/>
      <c r="G7" s="42"/>
      <c r="H7" s="1"/>
      <c r="M7" s="1"/>
      <c r="N7" s="1"/>
      <c r="O7" s="1"/>
      <c r="P7" s="1"/>
      <c r="Q7" s="1"/>
      <c r="R7" s="1"/>
    </row>
    <row r="8" spans="1:18">
      <c r="C8" s="2" t="s">
        <v>99</v>
      </c>
      <c r="D8" s="2"/>
      <c r="E8" s="37">
        <v>1</v>
      </c>
      <c r="F8" s="30"/>
      <c r="G8" s="43"/>
      <c r="H8" s="1"/>
      <c r="M8" s="1"/>
      <c r="N8" s="1"/>
      <c r="O8" s="1"/>
      <c r="P8" s="1"/>
      <c r="Q8" s="1"/>
      <c r="R8" s="1"/>
    </row>
    <row r="9" spans="1:18">
      <c r="C9" s="2" t="s">
        <v>100</v>
      </c>
      <c r="D9" s="2"/>
      <c r="E9" s="37">
        <v>2</v>
      </c>
      <c r="F9" s="30"/>
      <c r="G9" s="43"/>
      <c r="H9" s="1"/>
      <c r="M9" s="1"/>
      <c r="N9" s="1"/>
      <c r="O9" s="1"/>
      <c r="P9" s="1"/>
      <c r="Q9" s="1"/>
      <c r="R9" s="1"/>
    </row>
    <row r="10" spans="1:18">
      <c r="C10" s="2" t="s">
        <v>101</v>
      </c>
      <c r="D10" s="2"/>
      <c r="E10" s="37">
        <v>2</v>
      </c>
      <c r="F10" s="30"/>
      <c r="G10" s="43"/>
      <c r="H10" s="1"/>
      <c r="M10" s="1"/>
      <c r="N10" s="1"/>
      <c r="O10" s="1"/>
      <c r="P10" s="1"/>
      <c r="Q10" s="1"/>
      <c r="R10" s="1"/>
    </row>
    <row r="11" spans="1:18">
      <c r="C11" s="2" t="s">
        <v>104</v>
      </c>
      <c r="D11" s="2"/>
      <c r="E11" s="37">
        <v>1</v>
      </c>
      <c r="F11" s="30"/>
      <c r="G11" s="43"/>
      <c r="H11" s="1"/>
      <c r="M11" s="1"/>
      <c r="N11" s="1"/>
      <c r="O11" s="1"/>
      <c r="P11" s="1"/>
      <c r="Q11" s="1"/>
      <c r="R11" s="1"/>
    </row>
    <row r="12" spans="1:18">
      <c r="C12" s="44" t="s">
        <v>102</v>
      </c>
      <c r="D12" s="44"/>
      <c r="E12" s="45">
        <f>SUM(E2:E11)</f>
        <v>20</v>
      </c>
      <c r="F12" s="46">
        <f>SUM(F2:F10)</f>
        <v>48</v>
      </c>
      <c r="G12" s="45">
        <f>F12/G2</f>
        <v>12</v>
      </c>
      <c r="H12" s="1"/>
      <c r="M12" s="1"/>
      <c r="N12" s="1"/>
      <c r="O12" s="1"/>
      <c r="P12" s="1"/>
      <c r="Q12" s="1"/>
      <c r="R12" s="1"/>
    </row>
    <row r="13" spans="1:18" s="39" customFormat="1">
      <c r="E13" s="40" t="s">
        <v>109</v>
      </c>
      <c r="F13" s="41" t="s">
        <v>92</v>
      </c>
      <c r="G13" s="41" t="s">
        <v>93</v>
      </c>
    </row>
    <row r="14" spans="1:18">
      <c r="A14" s="48">
        <v>2</v>
      </c>
      <c r="B14" s="48" t="s">
        <v>113</v>
      </c>
      <c r="C14" s="20" t="s">
        <v>94</v>
      </c>
      <c r="E14" s="30">
        <v>2</v>
      </c>
      <c r="F14" s="30">
        <f>E14*$G$2</f>
        <v>8</v>
      </c>
      <c r="G14" s="30">
        <v>1</v>
      </c>
    </row>
    <row r="15" spans="1:18">
      <c r="C15" s="50" t="s">
        <v>95</v>
      </c>
      <c r="E15" s="30">
        <v>1</v>
      </c>
      <c r="F15" s="30">
        <f t="shared" ref="F15:F18" si="1">E15*$G$2</f>
        <v>4</v>
      </c>
      <c r="G15" s="42"/>
    </row>
    <row r="16" spans="1:18">
      <c r="C16" s="50" t="s">
        <v>106</v>
      </c>
      <c r="D16" s="20" t="s">
        <v>110</v>
      </c>
      <c r="E16" s="30">
        <v>1</v>
      </c>
      <c r="F16" s="30">
        <f t="shared" si="1"/>
        <v>4</v>
      </c>
      <c r="G16" s="42"/>
    </row>
    <row r="17" spans="3:7">
      <c r="C17" s="50" t="s">
        <v>97</v>
      </c>
      <c r="E17" s="30">
        <v>1.5</v>
      </c>
      <c r="F17" s="30">
        <f t="shared" si="1"/>
        <v>6</v>
      </c>
      <c r="G17" s="42"/>
    </row>
    <row r="18" spans="3:7">
      <c r="C18" s="50" t="s">
        <v>98</v>
      </c>
      <c r="D18" s="20" t="s">
        <v>5</v>
      </c>
      <c r="E18" s="30">
        <v>0.5</v>
      </c>
      <c r="F18" s="30">
        <f t="shared" si="1"/>
        <v>2</v>
      </c>
      <c r="G18" s="42"/>
    </row>
    <row r="19" spans="3:7">
      <c r="C19" s="50" t="s">
        <v>82</v>
      </c>
      <c r="E19" s="30">
        <v>3</v>
      </c>
      <c r="F19" s="30"/>
      <c r="G19" s="42"/>
    </row>
    <row r="20" spans="3:7">
      <c r="C20" s="2" t="s">
        <v>99</v>
      </c>
      <c r="E20" s="37">
        <v>1</v>
      </c>
      <c r="F20" s="30"/>
      <c r="G20" s="43"/>
    </row>
    <row r="21" spans="3:7">
      <c r="C21" s="44" t="s">
        <v>102</v>
      </c>
      <c r="D21" s="37"/>
      <c r="E21" s="45">
        <f>SUM(E14:E20)</f>
        <v>10</v>
      </c>
      <c r="F21" s="46">
        <f>SUM(F15:F20)</f>
        <v>16</v>
      </c>
      <c r="G21" s="45">
        <f>F21/G14</f>
        <v>16</v>
      </c>
    </row>
    <row r="22" spans="3:7">
      <c r="C22" s="2"/>
      <c r="D22" s="37"/>
      <c r="E22" s="30"/>
      <c r="F22" s="43"/>
    </row>
    <row r="23" spans="3:7">
      <c r="C23" s="2"/>
      <c r="D23" s="37"/>
      <c r="E23" s="30"/>
      <c r="F23" s="43"/>
    </row>
    <row r="28" spans="3:7">
      <c r="C28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Ruler="0" workbookViewId="0">
      <selection activeCell="C5" sqref="C5"/>
    </sheetView>
  </sheetViews>
  <sheetFormatPr baseColWidth="10" defaultRowHeight="15" x14ac:dyDescent="0"/>
  <cols>
    <col min="1" max="1" width="6.1640625" style="52" bestFit="1" customWidth="1"/>
    <col min="2" max="2" width="12.5" style="52" bestFit="1" customWidth="1"/>
    <col min="3" max="3" width="15.1640625" bestFit="1" customWidth="1"/>
    <col min="4" max="4" width="14.33203125" bestFit="1" customWidth="1"/>
    <col min="5" max="5" width="8.1640625" bestFit="1" customWidth="1"/>
    <col min="6" max="6" width="7.83203125" bestFit="1" customWidth="1"/>
    <col min="7" max="7" width="8.83203125" bestFit="1" customWidth="1"/>
    <col min="8" max="9" width="11.83203125" bestFit="1" customWidth="1"/>
    <col min="11" max="12" width="12.1640625" bestFit="1" customWidth="1"/>
  </cols>
  <sheetData>
    <row r="1" spans="1:19" s="26" customFormat="1">
      <c r="A1" s="51" t="s">
        <v>107</v>
      </c>
      <c r="B1" s="51" t="s">
        <v>127</v>
      </c>
      <c r="C1" s="25" t="s">
        <v>82</v>
      </c>
      <c r="D1" s="25" t="s">
        <v>99</v>
      </c>
      <c r="E1" s="25" t="s">
        <v>100</v>
      </c>
      <c r="F1" s="25" t="s">
        <v>101</v>
      </c>
      <c r="G1" s="25" t="s">
        <v>104</v>
      </c>
      <c r="H1" s="25" t="s">
        <v>122</v>
      </c>
      <c r="I1" s="25" t="s">
        <v>123</v>
      </c>
      <c r="J1" s="25" t="s">
        <v>124</v>
      </c>
      <c r="K1" s="25" t="s">
        <v>125</v>
      </c>
      <c r="L1" s="25" t="s">
        <v>126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115</v>
      </c>
      <c r="S1" s="25" t="s">
        <v>116</v>
      </c>
    </row>
    <row r="2" spans="1:19">
      <c r="A2" s="52">
        <v>1</v>
      </c>
      <c r="B2" s="52">
        <v>1</v>
      </c>
      <c r="C2" s="1" t="s">
        <v>74</v>
      </c>
      <c r="D2" s="1" t="s">
        <v>89</v>
      </c>
      <c r="E2" s="1" t="s">
        <v>103</v>
      </c>
      <c r="F2" s="1" t="s">
        <v>76</v>
      </c>
      <c r="G2" s="1" t="s">
        <v>75</v>
      </c>
      <c r="H2" s="1">
        <v>20</v>
      </c>
      <c r="I2" s="1">
        <v>20</v>
      </c>
      <c r="J2" s="1">
        <v>10</v>
      </c>
      <c r="K2" s="1">
        <v>20</v>
      </c>
      <c r="L2" s="1">
        <v>20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20">
        <v>2</v>
      </c>
      <c r="S2" s="1">
        <f>SUM(M2:R2)</f>
        <v>8</v>
      </c>
    </row>
    <row r="3" spans="1:19">
      <c r="A3" s="52">
        <v>2</v>
      </c>
      <c r="B3" s="52">
        <v>1</v>
      </c>
      <c r="C3" s="1" t="s">
        <v>78</v>
      </c>
      <c r="D3" s="1" t="s">
        <v>89</v>
      </c>
      <c r="E3" s="1" t="s">
        <v>79</v>
      </c>
      <c r="F3" s="1" t="s">
        <v>80</v>
      </c>
      <c r="G3" s="1" t="s">
        <v>75</v>
      </c>
      <c r="H3" s="1">
        <v>10</v>
      </c>
      <c r="I3" s="1">
        <v>20</v>
      </c>
      <c r="J3" s="1">
        <v>10</v>
      </c>
      <c r="K3" s="1">
        <v>10</v>
      </c>
      <c r="L3" s="1">
        <v>20</v>
      </c>
      <c r="M3" s="1">
        <v>2</v>
      </c>
      <c r="N3" s="1">
        <v>1</v>
      </c>
      <c r="O3" s="1">
        <v>2</v>
      </c>
      <c r="P3" s="1">
        <v>2</v>
      </c>
      <c r="Q3" s="1">
        <v>1</v>
      </c>
      <c r="R3" s="20">
        <v>0</v>
      </c>
      <c r="S3" s="1">
        <f t="shared" ref="S3:S4" si="0">SUM(M3:R3)</f>
        <v>8</v>
      </c>
    </row>
    <row r="4" spans="1:19">
      <c r="A4" s="52">
        <v>3</v>
      </c>
      <c r="B4" s="52">
        <v>1</v>
      </c>
      <c r="C4" s="1" t="s">
        <v>78</v>
      </c>
      <c r="D4" s="1" t="s">
        <v>91</v>
      </c>
      <c r="E4" s="1" t="s">
        <v>79</v>
      </c>
      <c r="F4" s="1" t="s">
        <v>81</v>
      </c>
      <c r="G4" s="1" t="s">
        <v>75</v>
      </c>
      <c r="H4" s="1">
        <v>10</v>
      </c>
      <c r="I4" s="1">
        <v>20</v>
      </c>
      <c r="J4" s="1">
        <v>10</v>
      </c>
      <c r="K4" s="1">
        <v>10</v>
      </c>
      <c r="L4" s="1">
        <v>20</v>
      </c>
      <c r="M4" s="1">
        <v>2</v>
      </c>
      <c r="N4" s="1">
        <v>1</v>
      </c>
      <c r="O4" s="1">
        <v>2</v>
      </c>
      <c r="P4" s="1">
        <v>2</v>
      </c>
      <c r="Q4" s="1">
        <v>1</v>
      </c>
      <c r="R4" s="20">
        <v>0</v>
      </c>
      <c r="S4" s="1">
        <f t="shared" si="0"/>
        <v>8</v>
      </c>
    </row>
    <row r="5" spans="1:19">
      <c r="A5" s="52">
        <v>4</v>
      </c>
      <c r="B5" s="52">
        <v>2</v>
      </c>
      <c r="C5" s="2" t="s">
        <v>61</v>
      </c>
      <c r="D5" s="2" t="s">
        <v>69</v>
      </c>
      <c r="E5" s="1"/>
      <c r="F5" s="1"/>
      <c r="G5" s="1"/>
      <c r="H5" s="1">
        <v>10</v>
      </c>
      <c r="I5" s="1">
        <v>10</v>
      </c>
      <c r="J5" s="1"/>
      <c r="K5" s="1"/>
      <c r="L5" s="1"/>
      <c r="M5" s="1"/>
      <c r="N5" s="1"/>
      <c r="O5" s="1"/>
      <c r="P5" s="1"/>
      <c r="Q5" s="1"/>
      <c r="R5" s="1"/>
      <c r="S5" s="1"/>
    </row>
  </sheetData>
  <conditionalFormatting sqref="M1:Q1048576">
    <cfRule type="notContainsBlanks" dxfId="4" priority="2">
      <formula>LEN(TRIM(M1))&gt;0</formula>
    </cfRule>
  </conditionalFormatting>
  <conditionalFormatting sqref="M1:R4">
    <cfRule type="notContainsBlanks" dxfId="3" priority="1">
      <formula>LEN(TRIM(M1))&gt;0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I19" sqref="I19"/>
    </sheetView>
  </sheetViews>
  <sheetFormatPr baseColWidth="10" defaultRowHeight="14" x14ac:dyDescent="0"/>
  <cols>
    <col min="1" max="1" width="5" style="7" bestFit="1" customWidth="1"/>
    <col min="2" max="2" width="14.83203125" style="1" bestFit="1" customWidth="1"/>
    <col min="3" max="3" width="15.1640625" style="1" bestFit="1" customWidth="1"/>
    <col min="4" max="4" width="16.6640625" style="1" bestFit="1" customWidth="1"/>
    <col min="5" max="5" width="7.83203125" style="1" bestFit="1" customWidth="1"/>
    <col min="6" max="7" width="8.83203125" style="1" bestFit="1" customWidth="1"/>
    <col min="8" max="8" width="11.83203125" style="1" customWidth="1"/>
    <col min="9" max="14" width="10.83203125" style="7"/>
    <col min="15" max="17" width="10.83203125" style="1"/>
    <col min="18" max="18" width="10.83203125" style="5"/>
    <col min="19" max="16384" width="10.83203125" style="1"/>
  </cols>
  <sheetData>
    <row r="1" spans="1:21">
      <c r="A1" s="4" t="s">
        <v>29</v>
      </c>
      <c r="B1" s="4" t="s">
        <v>52</v>
      </c>
      <c r="C1" s="4" t="s">
        <v>82</v>
      </c>
      <c r="D1" s="4" t="s">
        <v>99</v>
      </c>
      <c r="E1" s="4" t="s">
        <v>100</v>
      </c>
      <c r="F1" s="4" t="s">
        <v>101</v>
      </c>
      <c r="G1" s="4" t="s">
        <v>104</v>
      </c>
      <c r="H1" s="4" t="s">
        <v>6</v>
      </c>
      <c r="I1" s="12" t="s">
        <v>30</v>
      </c>
      <c r="J1" s="12" t="s">
        <v>31</v>
      </c>
      <c r="K1" s="12" t="s">
        <v>32</v>
      </c>
      <c r="L1" s="12" t="s">
        <v>30</v>
      </c>
      <c r="M1" s="12" t="s">
        <v>31</v>
      </c>
      <c r="N1" s="12" t="s">
        <v>32</v>
      </c>
      <c r="O1" s="12" t="s">
        <v>30</v>
      </c>
      <c r="P1" s="12" t="s">
        <v>31</v>
      </c>
      <c r="Q1" s="12" t="s">
        <v>32</v>
      </c>
      <c r="R1" s="5" t="s">
        <v>8</v>
      </c>
      <c r="T1" s="10"/>
      <c r="U1" s="18" t="s">
        <v>33</v>
      </c>
    </row>
    <row r="2" spans="1:21">
      <c r="A2" s="7">
        <v>1</v>
      </c>
      <c r="B2" s="20" t="s">
        <v>38</v>
      </c>
      <c r="C2" s="2" t="s">
        <v>53</v>
      </c>
      <c r="D2" s="2" t="s">
        <v>64</v>
      </c>
      <c r="E2" s="2"/>
      <c r="F2" s="2"/>
      <c r="G2" s="2"/>
      <c r="H2" s="48">
        <v>3240</v>
      </c>
      <c r="I2" s="13">
        <v>2</v>
      </c>
      <c r="J2" s="13">
        <v>0</v>
      </c>
      <c r="K2" s="13">
        <v>2</v>
      </c>
      <c r="L2" s="13">
        <v>2</v>
      </c>
      <c r="M2" s="13">
        <v>0</v>
      </c>
      <c r="N2" s="13">
        <v>2</v>
      </c>
      <c r="O2" s="14">
        <v>3</v>
      </c>
      <c r="P2" s="14">
        <v>2</v>
      </c>
      <c r="Q2" s="14">
        <v>2</v>
      </c>
      <c r="R2" s="5">
        <v>5</v>
      </c>
      <c r="T2" s="19"/>
      <c r="U2" s="18" t="s">
        <v>34</v>
      </c>
    </row>
    <row r="3" spans="1:21">
      <c r="A3" s="7">
        <v>2</v>
      </c>
      <c r="B3" s="20" t="s">
        <v>39</v>
      </c>
      <c r="C3" s="2" t="s">
        <v>53</v>
      </c>
      <c r="D3" s="2" t="s">
        <v>65</v>
      </c>
      <c r="E3" s="2"/>
      <c r="F3" s="2"/>
      <c r="G3" s="2"/>
      <c r="H3" s="48">
        <v>3000</v>
      </c>
      <c r="I3" s="15">
        <v>0</v>
      </c>
      <c r="J3" s="15">
        <v>4</v>
      </c>
      <c r="K3" s="15">
        <v>2</v>
      </c>
      <c r="L3" s="15">
        <v>0</v>
      </c>
      <c r="M3" s="15">
        <v>4</v>
      </c>
      <c r="N3" s="15">
        <v>2</v>
      </c>
      <c r="O3" s="15">
        <v>0</v>
      </c>
      <c r="P3" s="15">
        <v>4</v>
      </c>
      <c r="Q3" s="15">
        <v>1</v>
      </c>
      <c r="R3" s="5">
        <v>1</v>
      </c>
      <c r="T3" s="11"/>
      <c r="U3" s="18" t="s">
        <v>35</v>
      </c>
    </row>
    <row r="4" spans="1:21">
      <c r="A4" s="7">
        <v>3</v>
      </c>
      <c r="B4" s="20" t="s">
        <v>40</v>
      </c>
      <c r="C4" s="2" t="s">
        <v>54</v>
      </c>
      <c r="D4" s="2" t="s">
        <v>66</v>
      </c>
      <c r="E4" s="2"/>
      <c r="F4" s="2"/>
      <c r="G4" s="2"/>
      <c r="H4" s="48">
        <v>3728</v>
      </c>
      <c r="I4" s="16">
        <v>2</v>
      </c>
      <c r="J4" s="16">
        <v>3</v>
      </c>
      <c r="K4" s="16">
        <v>2</v>
      </c>
      <c r="L4" s="16">
        <v>2</v>
      </c>
      <c r="M4" s="16">
        <v>3</v>
      </c>
      <c r="N4" s="16">
        <v>2</v>
      </c>
      <c r="O4" s="14">
        <v>3</v>
      </c>
      <c r="P4" s="14">
        <v>1</v>
      </c>
      <c r="Q4" s="14">
        <v>2</v>
      </c>
      <c r="R4" s="5">
        <v>4</v>
      </c>
      <c r="T4" s="9"/>
      <c r="U4" s="18" t="s">
        <v>36</v>
      </c>
    </row>
    <row r="5" spans="1:21">
      <c r="A5" s="7">
        <v>4</v>
      </c>
      <c r="B5" s="20" t="s">
        <v>41</v>
      </c>
      <c r="C5" s="2" t="s">
        <v>54</v>
      </c>
      <c r="D5" s="2" t="s">
        <v>67</v>
      </c>
      <c r="E5" s="2"/>
      <c r="F5" s="2"/>
      <c r="G5" s="2"/>
      <c r="H5" s="48">
        <v>3416</v>
      </c>
      <c r="I5" s="15">
        <v>0</v>
      </c>
      <c r="J5" s="15">
        <v>3</v>
      </c>
      <c r="K5" s="15">
        <v>2</v>
      </c>
      <c r="L5" s="15">
        <v>0</v>
      </c>
      <c r="M5" s="15">
        <v>3</v>
      </c>
      <c r="N5" s="15">
        <v>2</v>
      </c>
      <c r="O5" s="16">
        <v>3</v>
      </c>
      <c r="P5" s="16">
        <v>2</v>
      </c>
      <c r="Q5" s="16">
        <v>2</v>
      </c>
      <c r="R5" s="5">
        <v>3</v>
      </c>
      <c r="T5" s="8"/>
      <c r="U5" s="18" t="s">
        <v>37</v>
      </c>
    </row>
    <row r="6" spans="1:21">
      <c r="A6" s="7">
        <v>5</v>
      </c>
      <c r="B6" s="20" t="s">
        <v>42</v>
      </c>
      <c r="C6" s="2" t="s">
        <v>55</v>
      </c>
      <c r="D6" s="2" t="s">
        <v>68</v>
      </c>
      <c r="E6" s="2"/>
      <c r="F6" s="2"/>
      <c r="G6" s="2"/>
      <c r="H6" s="48">
        <v>3129</v>
      </c>
      <c r="I6" s="14">
        <v>3</v>
      </c>
      <c r="J6" s="14">
        <v>1</v>
      </c>
      <c r="K6" s="14">
        <v>2</v>
      </c>
      <c r="L6" s="14">
        <v>3</v>
      </c>
      <c r="M6" s="14">
        <v>1</v>
      </c>
      <c r="N6" s="14">
        <v>2</v>
      </c>
      <c r="O6" s="17">
        <v>1</v>
      </c>
      <c r="P6" s="17">
        <v>4</v>
      </c>
      <c r="Q6" s="17">
        <v>1</v>
      </c>
      <c r="R6" s="5">
        <v>4</v>
      </c>
    </row>
    <row r="7" spans="1:21">
      <c r="A7" s="7">
        <v>6</v>
      </c>
      <c r="B7" s="20" t="s">
        <v>43</v>
      </c>
      <c r="C7" s="2" t="s">
        <v>55</v>
      </c>
      <c r="D7" s="2" t="s">
        <v>69</v>
      </c>
      <c r="E7" s="2"/>
      <c r="F7" s="2"/>
      <c r="G7" s="2"/>
      <c r="H7" s="48">
        <v>2920</v>
      </c>
      <c r="I7" s="15">
        <v>0</v>
      </c>
      <c r="J7" s="15">
        <v>4</v>
      </c>
      <c r="K7" s="15">
        <v>1</v>
      </c>
      <c r="L7" s="15">
        <v>0</v>
      </c>
      <c r="M7" s="15">
        <v>4</v>
      </c>
      <c r="N7" s="15">
        <v>1</v>
      </c>
      <c r="O7" s="15">
        <v>0</v>
      </c>
      <c r="P7" s="15">
        <v>4</v>
      </c>
      <c r="Q7" s="15">
        <v>1</v>
      </c>
      <c r="R7" s="5">
        <v>1</v>
      </c>
    </row>
    <row r="8" spans="1:21">
      <c r="A8" s="7">
        <v>7</v>
      </c>
      <c r="B8" s="20" t="s">
        <v>44</v>
      </c>
      <c r="C8" s="2" t="s">
        <v>56</v>
      </c>
      <c r="D8" s="2" t="s">
        <v>70</v>
      </c>
      <c r="E8" s="2"/>
      <c r="F8" s="2"/>
      <c r="G8" s="2"/>
      <c r="H8" s="48">
        <v>3105</v>
      </c>
      <c r="I8" s="16">
        <v>3</v>
      </c>
      <c r="J8" s="16">
        <v>3</v>
      </c>
      <c r="K8" s="16">
        <v>2</v>
      </c>
      <c r="L8" s="16">
        <v>3</v>
      </c>
      <c r="M8" s="16">
        <v>3</v>
      </c>
      <c r="N8" s="16">
        <v>2</v>
      </c>
      <c r="O8" s="15">
        <v>0</v>
      </c>
      <c r="P8" s="15">
        <v>4</v>
      </c>
      <c r="Q8" s="15">
        <v>1</v>
      </c>
      <c r="R8" s="5">
        <v>3</v>
      </c>
    </row>
    <row r="9" spans="1:21">
      <c r="A9" s="7">
        <v>8</v>
      </c>
      <c r="B9" s="20" t="s">
        <v>45</v>
      </c>
      <c r="C9" s="2" t="s">
        <v>57</v>
      </c>
      <c r="D9" s="2" t="s">
        <v>71</v>
      </c>
      <c r="E9" s="2"/>
      <c r="F9" s="2"/>
      <c r="G9" s="2"/>
      <c r="H9" s="48">
        <v>3177</v>
      </c>
      <c r="I9" s="14">
        <v>3</v>
      </c>
      <c r="J9" s="14">
        <v>1</v>
      </c>
      <c r="K9" s="14">
        <v>2</v>
      </c>
      <c r="L9" s="14">
        <v>3</v>
      </c>
      <c r="M9" s="14">
        <v>1</v>
      </c>
      <c r="N9" s="14">
        <v>2</v>
      </c>
      <c r="O9" s="17">
        <v>2</v>
      </c>
      <c r="P9" s="17">
        <v>4</v>
      </c>
      <c r="Q9" s="17">
        <v>2</v>
      </c>
      <c r="R9" s="5">
        <v>4</v>
      </c>
    </row>
    <row r="10" spans="1:21">
      <c r="A10" s="7">
        <v>9</v>
      </c>
      <c r="B10" s="20" t="s">
        <v>46</v>
      </c>
      <c r="C10" s="2" t="s">
        <v>58</v>
      </c>
      <c r="D10" s="2" t="s">
        <v>72</v>
      </c>
      <c r="E10" s="2"/>
      <c r="F10" s="2"/>
      <c r="G10" s="2"/>
      <c r="H10" s="48">
        <v>3259</v>
      </c>
      <c r="I10" s="14">
        <v>3</v>
      </c>
      <c r="J10" s="14">
        <v>1</v>
      </c>
      <c r="K10" s="14">
        <v>2</v>
      </c>
      <c r="L10" s="14">
        <v>3</v>
      </c>
      <c r="M10" s="14">
        <v>1</v>
      </c>
      <c r="N10" s="14">
        <v>2</v>
      </c>
      <c r="O10" s="15">
        <v>0</v>
      </c>
      <c r="P10" s="15">
        <v>4</v>
      </c>
      <c r="Q10" s="15">
        <v>1</v>
      </c>
      <c r="R10" s="5">
        <v>4</v>
      </c>
    </row>
    <row r="11" spans="1:21">
      <c r="A11" s="7">
        <v>10</v>
      </c>
      <c r="B11" s="20" t="s">
        <v>47</v>
      </c>
      <c r="C11" s="2" t="s">
        <v>59</v>
      </c>
      <c r="D11" s="2" t="s">
        <v>73</v>
      </c>
      <c r="E11" s="2"/>
      <c r="F11" s="2"/>
      <c r="G11" s="2"/>
      <c r="H11" s="48">
        <v>3194</v>
      </c>
      <c r="I11" s="17">
        <v>1</v>
      </c>
      <c r="J11" s="17">
        <v>4</v>
      </c>
      <c r="K11" s="17">
        <v>2</v>
      </c>
      <c r="L11" s="17">
        <v>1</v>
      </c>
      <c r="M11" s="17">
        <v>4</v>
      </c>
      <c r="N11" s="17">
        <v>2</v>
      </c>
      <c r="O11" s="15">
        <v>0</v>
      </c>
      <c r="P11" s="15">
        <v>4</v>
      </c>
      <c r="Q11" s="15">
        <v>1</v>
      </c>
      <c r="R11" s="5">
        <v>2</v>
      </c>
    </row>
    <row r="12" spans="1:21">
      <c r="A12" s="7">
        <v>11</v>
      </c>
      <c r="B12" s="20" t="s">
        <v>48</v>
      </c>
      <c r="C12" s="2" t="s">
        <v>60</v>
      </c>
      <c r="D12" s="2" t="s">
        <v>67</v>
      </c>
      <c r="E12" s="2"/>
      <c r="F12" s="2"/>
      <c r="G12" s="2"/>
      <c r="H12" s="48">
        <v>4052</v>
      </c>
      <c r="I12" s="17">
        <v>2</v>
      </c>
      <c r="J12" s="17">
        <v>4</v>
      </c>
      <c r="K12" s="17">
        <v>1</v>
      </c>
      <c r="L12" s="17">
        <v>2</v>
      </c>
      <c r="M12" s="17">
        <v>4</v>
      </c>
      <c r="N12" s="17">
        <v>2</v>
      </c>
      <c r="O12" s="15">
        <v>0</v>
      </c>
      <c r="P12" s="15">
        <v>4</v>
      </c>
      <c r="Q12" s="15">
        <v>2</v>
      </c>
      <c r="R12" s="5">
        <v>2</v>
      </c>
    </row>
    <row r="13" spans="1:21">
      <c r="A13" s="7">
        <v>12</v>
      </c>
      <c r="B13" s="20" t="s">
        <v>49</v>
      </c>
      <c r="C13" s="2" t="s">
        <v>61</v>
      </c>
      <c r="D13" s="2" t="s">
        <v>69</v>
      </c>
      <c r="E13" s="2"/>
      <c r="F13" s="2"/>
      <c r="G13" s="2"/>
      <c r="H13" s="48">
        <v>3636</v>
      </c>
      <c r="I13" s="15">
        <v>0</v>
      </c>
      <c r="J13" s="15">
        <v>4</v>
      </c>
      <c r="K13" s="15">
        <v>2</v>
      </c>
      <c r="L13" s="15">
        <v>0</v>
      </c>
      <c r="M13" s="15">
        <v>3</v>
      </c>
      <c r="N13" s="15">
        <v>2</v>
      </c>
      <c r="O13" s="15">
        <v>0</v>
      </c>
      <c r="P13" s="15">
        <v>3</v>
      </c>
      <c r="Q13" s="15">
        <v>2</v>
      </c>
      <c r="R13" s="5">
        <v>1</v>
      </c>
    </row>
    <row r="14" spans="1:21">
      <c r="A14" s="7">
        <v>13</v>
      </c>
      <c r="B14" s="20" t="s">
        <v>50</v>
      </c>
      <c r="C14" s="2" t="s">
        <v>62</v>
      </c>
      <c r="D14" s="2" t="s">
        <v>65</v>
      </c>
      <c r="E14" s="2"/>
      <c r="F14" s="2"/>
      <c r="G14" s="2"/>
      <c r="H14" s="48">
        <v>3636</v>
      </c>
      <c r="I14" s="15">
        <v>0</v>
      </c>
      <c r="J14" s="15">
        <v>4</v>
      </c>
      <c r="K14" s="15">
        <v>2</v>
      </c>
      <c r="L14" s="15">
        <v>0</v>
      </c>
      <c r="M14" s="15">
        <v>3</v>
      </c>
      <c r="N14" s="15">
        <v>2</v>
      </c>
      <c r="O14" s="15">
        <v>0</v>
      </c>
      <c r="P14" s="15">
        <v>3</v>
      </c>
      <c r="Q14" s="15">
        <v>2</v>
      </c>
      <c r="R14" s="5">
        <v>1</v>
      </c>
    </row>
    <row r="15" spans="1:21">
      <c r="A15" s="7">
        <v>14</v>
      </c>
      <c r="B15" s="20" t="s">
        <v>51</v>
      </c>
      <c r="C15" s="2" t="s">
        <v>63</v>
      </c>
      <c r="D15" s="2" t="s">
        <v>65</v>
      </c>
      <c r="E15" s="2"/>
      <c r="F15" s="2"/>
      <c r="G15" s="2"/>
      <c r="H15" s="48">
        <v>3636</v>
      </c>
      <c r="I15" s="15">
        <v>0</v>
      </c>
      <c r="J15" s="15">
        <v>4</v>
      </c>
      <c r="K15" s="15">
        <v>2</v>
      </c>
      <c r="L15" s="15">
        <v>0</v>
      </c>
      <c r="M15" s="15">
        <v>3</v>
      </c>
      <c r="N15" s="15">
        <v>2</v>
      </c>
      <c r="O15" s="15">
        <v>0</v>
      </c>
      <c r="P15" s="15">
        <v>3</v>
      </c>
      <c r="Q15" s="15">
        <v>2</v>
      </c>
      <c r="R15" s="5">
        <v>1</v>
      </c>
    </row>
    <row r="16" spans="1:21">
      <c r="A16" s="7">
        <v>15</v>
      </c>
      <c r="B16" s="1" t="s">
        <v>133</v>
      </c>
      <c r="C16" s="1" t="s">
        <v>74</v>
      </c>
      <c r="D16" s="1" t="s">
        <v>89</v>
      </c>
      <c r="E16" s="1" t="s">
        <v>103</v>
      </c>
      <c r="F16" s="1" t="s">
        <v>76</v>
      </c>
      <c r="G16" s="1" t="s">
        <v>75</v>
      </c>
      <c r="H16" s="3">
        <v>2052</v>
      </c>
      <c r="I16" s="55">
        <v>1</v>
      </c>
      <c r="J16" s="55">
        <v>1</v>
      </c>
      <c r="K16" s="55">
        <v>2</v>
      </c>
      <c r="R16" s="5">
        <v>2</v>
      </c>
    </row>
    <row r="17" spans="1:18">
      <c r="A17" s="7">
        <v>16</v>
      </c>
      <c r="B17" s="1" t="s">
        <v>62</v>
      </c>
      <c r="C17" s="1" t="s">
        <v>78</v>
      </c>
      <c r="D17" s="1" t="s">
        <v>89</v>
      </c>
      <c r="E17" s="1" t="s">
        <v>79</v>
      </c>
      <c r="F17" s="1" t="s">
        <v>80</v>
      </c>
      <c r="G17" s="1" t="s">
        <v>75</v>
      </c>
      <c r="H17" s="3">
        <v>2003</v>
      </c>
      <c r="I17" s="56">
        <v>3</v>
      </c>
      <c r="J17" s="56">
        <v>1</v>
      </c>
      <c r="K17" s="56">
        <v>2</v>
      </c>
      <c r="R17" s="5">
        <v>4</v>
      </c>
    </row>
    <row r="18" spans="1:18">
      <c r="A18" s="7">
        <v>17</v>
      </c>
      <c r="B18" s="1" t="s">
        <v>63</v>
      </c>
      <c r="C18" s="1" t="s">
        <v>78</v>
      </c>
      <c r="D18" s="1" t="s">
        <v>91</v>
      </c>
      <c r="E18" s="1" t="s">
        <v>79</v>
      </c>
      <c r="F18" s="1" t="s">
        <v>81</v>
      </c>
      <c r="G18" s="1" t="s">
        <v>75</v>
      </c>
      <c r="H18" s="3">
        <v>2003</v>
      </c>
      <c r="I18" s="57">
        <v>0</v>
      </c>
      <c r="J18" s="57">
        <v>4</v>
      </c>
      <c r="K18" s="57">
        <v>2</v>
      </c>
      <c r="R18" s="5">
        <v>1</v>
      </c>
    </row>
    <row r="19" spans="1:18">
      <c r="A19" s="7">
        <v>18</v>
      </c>
      <c r="B19" s="20" t="s">
        <v>49</v>
      </c>
      <c r="C19" s="2" t="s">
        <v>61</v>
      </c>
      <c r="D19" s="2" t="s">
        <v>69</v>
      </c>
      <c r="E19" s="2"/>
      <c r="F19" s="2"/>
      <c r="G19" s="2"/>
      <c r="H19" s="48">
        <v>3636</v>
      </c>
      <c r="I19" s="55">
        <v>4</v>
      </c>
      <c r="J19" s="55">
        <v>4</v>
      </c>
      <c r="K19" s="55">
        <v>1</v>
      </c>
      <c r="R19" s="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DNA Stocks</vt:lpstr>
      <vt:lpstr>Dilution Stocks</vt:lpstr>
      <vt:lpstr>MoClo RXN</vt:lpstr>
      <vt:lpstr>Detailed Mixtures</vt:lpstr>
      <vt:lpstr>Colony PCR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Mardian</dc:creator>
  <cp:lastModifiedBy>Rizki Mardian</cp:lastModifiedBy>
  <dcterms:created xsi:type="dcterms:W3CDTF">2017-05-15T20:00:34Z</dcterms:created>
  <dcterms:modified xsi:type="dcterms:W3CDTF">2017-07-28T16:00:51Z</dcterms:modified>
</cp:coreProperties>
</file>