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240" tabRatio="500" activeTab="5"/>
  </bookViews>
  <sheets>
    <sheet name="DNA Stocks" sheetId="8" r:id="rId1"/>
    <sheet name="Dilution Stocks" sheetId="16" r:id="rId2"/>
    <sheet name="MoClo RXN" sheetId="17" r:id="rId3"/>
    <sheet name="Detailed Mixtures" sheetId="21" r:id="rId4"/>
    <sheet name="Colony PCR" sheetId="20" r:id="rId5"/>
    <sheet name="Results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8" l="1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" i="8"/>
  <c r="I35" i="8"/>
  <c r="K35" i="8"/>
  <c r="L35" i="8"/>
  <c r="J35" i="8"/>
  <c r="I34" i="8"/>
  <c r="K34" i="8"/>
  <c r="L34" i="8"/>
  <c r="J34" i="8"/>
  <c r="I33" i="8"/>
  <c r="K33" i="8"/>
  <c r="L33" i="8"/>
  <c r="J33" i="8"/>
  <c r="I32" i="8"/>
  <c r="K32" i="8"/>
  <c r="L32" i="8"/>
  <c r="J32" i="8"/>
  <c r="I31" i="8"/>
  <c r="K31" i="8"/>
  <c r="L31" i="8"/>
  <c r="J31" i="8"/>
  <c r="I30" i="8"/>
  <c r="K30" i="8"/>
  <c r="L30" i="8"/>
  <c r="J30" i="8"/>
  <c r="I29" i="8"/>
  <c r="K29" i="8"/>
  <c r="L29" i="8"/>
  <c r="J29" i="8"/>
  <c r="I28" i="8"/>
  <c r="K28" i="8"/>
  <c r="L28" i="8"/>
  <c r="J28" i="8"/>
  <c r="I27" i="8"/>
  <c r="K27" i="8"/>
  <c r="L27" i="8"/>
  <c r="J27" i="8"/>
  <c r="I26" i="8"/>
  <c r="K26" i="8"/>
  <c r="L26" i="8"/>
  <c r="J26" i="8"/>
  <c r="I25" i="8"/>
  <c r="K25" i="8"/>
  <c r="L25" i="8"/>
  <c r="J25" i="8"/>
  <c r="I24" i="8"/>
  <c r="K24" i="8"/>
  <c r="L24" i="8"/>
  <c r="J24" i="8"/>
  <c r="I23" i="8"/>
  <c r="K23" i="8"/>
  <c r="L23" i="8"/>
  <c r="J23" i="8"/>
  <c r="S3" i="21"/>
  <c r="S4" i="21"/>
  <c r="S2" i="21"/>
  <c r="F15" i="17"/>
  <c r="F16" i="17"/>
  <c r="F17" i="17"/>
  <c r="F18" i="17"/>
  <c r="F21" i="17"/>
  <c r="E21" i="17"/>
  <c r="F14" i="17"/>
  <c r="G21" i="17"/>
  <c r="F3" i="17"/>
  <c r="F4" i="17"/>
  <c r="F5" i="17"/>
  <c r="F6" i="17"/>
  <c r="F2" i="17"/>
  <c r="E12" i="17"/>
  <c r="F12" i="17"/>
  <c r="G12" i="17"/>
</calcChain>
</file>

<file path=xl/sharedStrings.xml><?xml version="1.0" encoding="utf-8"?>
<sst xmlns="http://schemas.openxmlformats.org/spreadsheetml/2006/main" count="247" uniqueCount="134">
  <si>
    <t>pLac_phlFTS</t>
  </si>
  <si>
    <t>pTet_phlFTS</t>
  </si>
  <si>
    <t>pBAD_phlFTS</t>
  </si>
  <si>
    <t>pBAD_lmrATS</t>
  </si>
  <si>
    <t>Order</t>
  </si>
  <si>
    <t>DVA_AF</t>
  </si>
  <si>
    <t>Amplicon Size</t>
  </si>
  <si>
    <t>Location</t>
  </si>
  <si>
    <t>Label</t>
  </si>
  <si>
    <t>fmol</t>
  </si>
  <si>
    <t>Part</t>
  </si>
  <si>
    <t>pBAD_betIBFP</t>
  </si>
  <si>
    <t>pBAD_bm3r1BFP</t>
  </si>
  <si>
    <t>pBAD_lacIBFP</t>
  </si>
  <si>
    <t>pBAD_srpRBFP</t>
  </si>
  <si>
    <t>pBAD_tetRBFP</t>
  </si>
  <si>
    <t>pBetI_GFP</t>
  </si>
  <si>
    <t>pBm3r1_GFP</t>
  </si>
  <si>
    <t>pLac_GFP</t>
  </si>
  <si>
    <t>pLmrA_GFP</t>
  </si>
  <si>
    <t>pPhlF_GFP</t>
  </si>
  <si>
    <t>pPhlF_lacIGFP</t>
  </si>
  <si>
    <t>pPhlF_tetRBFP</t>
  </si>
  <si>
    <t>pSrpR_GFP</t>
  </si>
  <si>
    <t>pTet_GFP</t>
  </si>
  <si>
    <t>pTet_phlFGFP</t>
  </si>
  <si>
    <t>ng/ul</t>
  </si>
  <si>
    <t>A260/280</t>
  </si>
  <si>
    <t>A260/230</t>
  </si>
  <si>
    <t>Tube</t>
  </si>
  <si>
    <t># White</t>
  </si>
  <si>
    <t># Blue</t>
  </si>
  <si>
    <t>Colony Size</t>
  </si>
  <si>
    <t>Super Bad</t>
  </si>
  <si>
    <t>Bad</t>
  </si>
  <si>
    <t>Okay</t>
  </si>
  <si>
    <t>Good</t>
  </si>
  <si>
    <t>Very Good</t>
  </si>
  <si>
    <t>tetRInverter01</t>
  </si>
  <si>
    <t>tetRInverter02</t>
  </si>
  <si>
    <t>lacIInverter01</t>
  </si>
  <si>
    <t>lacIInverter02</t>
  </si>
  <si>
    <t>phlFInverter01</t>
  </si>
  <si>
    <t>phlFInverter02</t>
  </si>
  <si>
    <t>lmrAInverter01</t>
  </si>
  <si>
    <t>lmrAInverter02</t>
  </si>
  <si>
    <t>srpRInverter01</t>
  </si>
  <si>
    <t>srpRInverter02</t>
  </si>
  <si>
    <t>lacIphlFSwitch</t>
  </si>
  <si>
    <t>tetRphlFSwitch</t>
  </si>
  <si>
    <t>phlFtetRSwitch01</t>
  </si>
  <si>
    <t>phlFtetRSwitch02</t>
  </si>
  <si>
    <t>Name</t>
  </si>
  <si>
    <t>pTet_GFP_AE</t>
  </si>
  <si>
    <t>pLac_GFP_AE</t>
  </si>
  <si>
    <t>pPhlF_GFP_AE</t>
  </si>
  <si>
    <t>pLmrA_GFP_AE</t>
  </si>
  <si>
    <t>pBm3r1_GFP_AE</t>
  </si>
  <si>
    <t>pSrpR_GFP_AE</t>
  </si>
  <si>
    <t>pBetI_GFP_AE</t>
  </si>
  <si>
    <t>pLac_phlFTS_AE</t>
  </si>
  <si>
    <t>pPhlF_tetRBFP_AE</t>
  </si>
  <si>
    <t>pTet_phlFTS_AE</t>
  </si>
  <si>
    <t>pTet_phlFGFP_AE</t>
  </si>
  <si>
    <t>pBAD_tetRBFP_EF</t>
  </si>
  <si>
    <t>pPhlF_tetRBFP_EF</t>
  </si>
  <si>
    <t>pBAD_lacIBFP_EF</t>
  </si>
  <si>
    <t>pPhlF_lacIGFP_EF</t>
  </si>
  <si>
    <t>pBAD_phlFTS_EF</t>
  </si>
  <si>
    <t>pTet_phlFGFP_EF</t>
  </si>
  <si>
    <t>pBAD_lmrATS_EF</t>
  </si>
  <si>
    <t>pBAD_bm3r1BFP_EF</t>
  </si>
  <si>
    <t>pBAD_srpRBFP_EF</t>
  </si>
  <si>
    <t>pBAD_betIBFP_EF</t>
  </si>
  <si>
    <t>pPhlF_AB</t>
  </si>
  <si>
    <t>B0015_DE</t>
  </si>
  <si>
    <t>BFP_MD</t>
  </si>
  <si>
    <t>tetR_CM</t>
  </si>
  <si>
    <t>pTet_AB</t>
  </si>
  <si>
    <t>PhlF_CM</t>
  </si>
  <si>
    <t>TS_MD</t>
  </si>
  <si>
    <t>GFP_MD</t>
  </si>
  <si>
    <t>Part 1</t>
  </si>
  <si>
    <t>Size (bp)</t>
  </si>
  <si>
    <t>DNA to add</t>
  </si>
  <si>
    <t>Water to add</t>
  </si>
  <si>
    <t>BCD2_BC_1</t>
  </si>
  <si>
    <t>B0015_DE_2</t>
  </si>
  <si>
    <t>B0015_DE_1</t>
  </si>
  <si>
    <t>BCD2_BC_2</t>
  </si>
  <si>
    <t>BCD2_BC_3</t>
  </si>
  <si>
    <t>BCD2_BC_4</t>
  </si>
  <si>
    <t>Master Mix</t>
  </si>
  <si>
    <t># Samples</t>
  </si>
  <si>
    <t>Ligase buffer</t>
  </si>
  <si>
    <t>T4 Ligase</t>
  </si>
  <si>
    <t>BsaI</t>
  </si>
  <si>
    <t>Water</t>
  </si>
  <si>
    <t>DV</t>
  </si>
  <si>
    <t>Part 2</t>
  </si>
  <si>
    <t>Part 3</t>
  </si>
  <si>
    <t>Part 4</t>
  </si>
  <si>
    <t>Total volume</t>
  </si>
  <si>
    <t>TetR_CM</t>
  </si>
  <si>
    <t>Part 5</t>
  </si>
  <si>
    <t>Approx fmol</t>
  </si>
  <si>
    <t>Enzyme</t>
  </si>
  <si>
    <t>ID</t>
  </si>
  <si>
    <t>DVK_AE</t>
  </si>
  <si>
    <t>RXN</t>
  </si>
  <si>
    <t>BbsI</t>
  </si>
  <si>
    <t>MoClo Level</t>
  </si>
  <si>
    <t>I</t>
  </si>
  <si>
    <t>II</t>
  </si>
  <si>
    <t>Parts</t>
  </si>
  <si>
    <t>More Water</t>
  </si>
  <si>
    <t>Total Parts</t>
  </si>
  <si>
    <t>Part 1 (ul)</t>
  </si>
  <si>
    <t>Part 2 (ul)</t>
  </si>
  <si>
    <t>Part 3 (ul)</t>
  </si>
  <si>
    <t>Part 4 (ul)</t>
  </si>
  <si>
    <t>Part 5 (ul)</t>
  </si>
  <si>
    <t>Part 1 (fmol)</t>
  </si>
  <si>
    <t>Part 2 (fmol)</t>
  </si>
  <si>
    <t>Part 3 (fmol)</t>
  </si>
  <si>
    <t>Part 4 (fmol)</t>
  </si>
  <si>
    <t>Part 5 (fmol)</t>
  </si>
  <si>
    <t>MoClo Mix ID</t>
  </si>
  <si>
    <t>Diluted fmol</t>
  </si>
  <si>
    <t>Diluted?</t>
  </si>
  <si>
    <t>Diluted ID</t>
  </si>
  <si>
    <t>N</t>
  </si>
  <si>
    <t>Group</t>
  </si>
  <si>
    <t>pPhlF_tetRbfp_AE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</si>
</sst>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0" borderId="0" xfId="0" applyFont="1"/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B2" sqref="B2"/>
    </sheetView>
  </sheetViews>
  <sheetFormatPr baseColWidth="10" defaultRowHeight="14" x14ac:dyDescent="0"/>
  <cols>
    <col min="1" max="1" width="6" style="7" bestFit="1" customWidth="1"/>
    <col min="2" max="2" width="5.6640625" style="7" bestFit="1" customWidth="1"/>
    <col min="3" max="3" width="13.83203125" style="1" bestFit="1" customWidth="1"/>
    <col min="4" max="4" width="5.33203125" style="1" bestFit="1" customWidth="1"/>
    <col min="5" max="8" width="10.83203125" style="3"/>
    <col min="9" max="10" width="10.83203125" style="37"/>
    <col min="11" max="12" width="10.83203125" style="3"/>
    <col min="13" max="14" width="10.83203125" style="1"/>
    <col min="15" max="15" width="10.83203125" style="7"/>
    <col min="16" max="16384" width="10.83203125" style="1"/>
  </cols>
  <sheetData>
    <row r="1" spans="1:16" s="24" customFormat="1">
      <c r="A1" s="24" t="s">
        <v>132</v>
      </c>
      <c r="B1" s="24" t="s">
        <v>107</v>
      </c>
      <c r="C1" s="23" t="s">
        <v>10</v>
      </c>
      <c r="D1" s="23" t="s">
        <v>8</v>
      </c>
      <c r="E1" s="23" t="s">
        <v>26</v>
      </c>
      <c r="F1" s="23" t="s">
        <v>27</v>
      </c>
      <c r="G1" s="23" t="s">
        <v>28</v>
      </c>
      <c r="H1" s="23" t="s">
        <v>83</v>
      </c>
      <c r="I1" s="36" t="s">
        <v>9</v>
      </c>
      <c r="J1" s="36" t="s">
        <v>105</v>
      </c>
      <c r="K1" s="34" t="s">
        <v>84</v>
      </c>
      <c r="L1" s="34" t="s">
        <v>85</v>
      </c>
      <c r="M1" s="34" t="s">
        <v>128</v>
      </c>
      <c r="N1" s="34" t="s">
        <v>7</v>
      </c>
      <c r="O1" s="34" t="s">
        <v>129</v>
      </c>
      <c r="P1" s="5" t="s">
        <v>130</v>
      </c>
    </row>
    <row r="2" spans="1:16">
      <c r="A2" s="7">
        <v>1</v>
      </c>
      <c r="B2" s="7">
        <v>1</v>
      </c>
      <c r="C2" s="2" t="s">
        <v>24</v>
      </c>
      <c r="D2" s="2"/>
      <c r="E2" s="3">
        <v>27.2</v>
      </c>
      <c r="F2" s="3">
        <v>1.91</v>
      </c>
      <c r="G2" s="3">
        <v>2.95</v>
      </c>
      <c r="I2" s="37">
        <v>12.653399205440962</v>
      </c>
      <c r="J2" s="27">
        <f>ROUND(I2,-1)</f>
        <v>10</v>
      </c>
      <c r="K2" s="27">
        <f>((M2)*(20)/I2)</f>
        <v>31.612058823529409</v>
      </c>
      <c r="L2" s="27">
        <f t="shared" ref="L2" si="0">20-K2</f>
        <v>-11.612058823529409</v>
      </c>
      <c r="M2" s="27">
        <v>20</v>
      </c>
      <c r="O2" s="7" t="s">
        <v>131</v>
      </c>
    </row>
    <row r="3" spans="1:16">
      <c r="A3" s="7">
        <v>1</v>
      </c>
      <c r="B3" s="7">
        <v>2</v>
      </c>
      <c r="C3" s="2" t="s">
        <v>15</v>
      </c>
      <c r="D3" s="2"/>
      <c r="E3" s="3">
        <v>26.4</v>
      </c>
      <c r="F3" s="3">
        <v>1.95</v>
      </c>
      <c r="G3" s="3">
        <v>3.22</v>
      </c>
      <c r="I3" s="37">
        <v>9.5648015303682445</v>
      </c>
      <c r="J3" s="27">
        <f t="shared" ref="J3:J22" si="1">ROUND(I3,-1)</f>
        <v>10</v>
      </c>
      <c r="K3" s="27">
        <f t="shared" ref="K3:K22" si="2">((M3)*(20)/I3)</f>
        <v>43.911000000000001</v>
      </c>
      <c r="L3" s="27">
        <f t="shared" ref="L3:L22" si="3">20-K3</f>
        <v>-23.911000000000001</v>
      </c>
      <c r="M3" s="27">
        <v>21</v>
      </c>
      <c r="O3" s="27" t="s">
        <v>131</v>
      </c>
    </row>
    <row r="4" spans="1:16">
      <c r="A4" s="7">
        <v>1</v>
      </c>
      <c r="B4" s="53">
        <v>3</v>
      </c>
      <c r="C4" s="21" t="s">
        <v>22</v>
      </c>
      <c r="D4" s="21"/>
      <c r="E4" s="22">
        <v>6.3</v>
      </c>
      <c r="F4" s="22">
        <v>2.41</v>
      </c>
      <c r="G4" s="22">
        <v>5.13</v>
      </c>
      <c r="H4" s="22"/>
      <c r="I4" s="38">
        <v>2.4214750242147507</v>
      </c>
      <c r="J4" s="27">
        <f t="shared" si="1"/>
        <v>0</v>
      </c>
      <c r="K4" s="27">
        <f t="shared" si="2"/>
        <v>181.70742857142855</v>
      </c>
      <c r="L4" s="27">
        <f t="shared" si="3"/>
        <v>-161.70742857142855</v>
      </c>
      <c r="M4" s="27">
        <v>22</v>
      </c>
      <c r="O4" s="27" t="s">
        <v>131</v>
      </c>
    </row>
    <row r="5" spans="1:16">
      <c r="A5" s="7">
        <v>1</v>
      </c>
      <c r="B5" s="7">
        <v>4</v>
      </c>
      <c r="C5" s="2" t="s">
        <v>18</v>
      </c>
      <c r="D5" s="2"/>
      <c r="E5" s="3">
        <v>11.9</v>
      </c>
      <c r="F5" s="3">
        <v>2.0699999999999998</v>
      </c>
      <c r="G5" s="3">
        <v>3.49</v>
      </c>
      <c r="I5" s="37">
        <v>5.5239898989898988</v>
      </c>
      <c r="J5" s="27">
        <f t="shared" si="1"/>
        <v>10</v>
      </c>
      <c r="K5" s="27">
        <f t="shared" si="2"/>
        <v>83.273142857142858</v>
      </c>
      <c r="L5" s="27">
        <f t="shared" si="3"/>
        <v>-63.273142857142858</v>
      </c>
      <c r="M5" s="27">
        <v>23</v>
      </c>
      <c r="O5" s="27" t="s">
        <v>131</v>
      </c>
    </row>
    <row r="6" spans="1:16">
      <c r="A6" s="7">
        <v>1</v>
      </c>
      <c r="B6" s="7">
        <v>5</v>
      </c>
      <c r="C6" s="2" t="s">
        <v>13</v>
      </c>
      <c r="D6" s="2"/>
      <c r="E6" s="3">
        <v>50.3</v>
      </c>
      <c r="F6" s="3">
        <v>1.91</v>
      </c>
      <c r="G6" s="3">
        <v>2.57</v>
      </c>
      <c r="I6" s="37">
        <v>16.344010553746777</v>
      </c>
      <c r="J6" s="27">
        <f t="shared" si="1"/>
        <v>20</v>
      </c>
      <c r="K6" s="27">
        <f t="shared" si="2"/>
        <v>29.368556660039758</v>
      </c>
      <c r="L6" s="27">
        <f t="shared" si="3"/>
        <v>-9.3685566600397578</v>
      </c>
      <c r="M6" s="27">
        <v>24</v>
      </c>
      <c r="O6" s="27" t="s">
        <v>131</v>
      </c>
    </row>
    <row r="7" spans="1:16">
      <c r="A7" s="7">
        <v>1</v>
      </c>
      <c r="B7" s="7">
        <v>6</v>
      </c>
      <c r="C7" s="2" t="s">
        <v>21</v>
      </c>
      <c r="D7" s="2"/>
      <c r="E7" s="3">
        <v>21.5</v>
      </c>
      <c r="F7" s="3">
        <v>1.94</v>
      </c>
      <c r="G7" s="3">
        <v>3.49</v>
      </c>
      <c r="I7" s="37">
        <v>7.486958762527598</v>
      </c>
      <c r="J7" s="27">
        <f t="shared" si="1"/>
        <v>10</v>
      </c>
      <c r="K7" s="27">
        <f t="shared" si="2"/>
        <v>66.782790697674415</v>
      </c>
      <c r="L7" s="27">
        <f t="shared" si="3"/>
        <v>-46.782790697674415</v>
      </c>
      <c r="M7" s="27">
        <v>25</v>
      </c>
      <c r="O7" s="7" t="s">
        <v>131</v>
      </c>
    </row>
    <row r="8" spans="1:16">
      <c r="A8" s="7">
        <v>1</v>
      </c>
      <c r="B8" s="7">
        <v>7</v>
      </c>
      <c r="C8" s="2" t="s">
        <v>20</v>
      </c>
      <c r="D8" s="2"/>
      <c r="E8" s="3">
        <v>17.2</v>
      </c>
      <c r="F8" s="3">
        <v>1.98</v>
      </c>
      <c r="G8" s="3">
        <v>1.8</v>
      </c>
      <c r="I8" s="37">
        <v>8.0783031805970431</v>
      </c>
      <c r="J8" s="27">
        <f t="shared" si="1"/>
        <v>10</v>
      </c>
      <c r="K8" s="27">
        <f t="shared" si="2"/>
        <v>64.36995348837209</v>
      </c>
      <c r="L8" s="27">
        <f t="shared" si="3"/>
        <v>-44.36995348837209</v>
      </c>
      <c r="M8" s="27">
        <v>26</v>
      </c>
      <c r="O8" s="27" t="s">
        <v>131</v>
      </c>
    </row>
    <row r="9" spans="1:16">
      <c r="A9" s="7">
        <v>1</v>
      </c>
      <c r="B9" s="7">
        <v>8</v>
      </c>
      <c r="C9" s="2" t="s">
        <v>2</v>
      </c>
      <c r="D9" s="2"/>
      <c r="E9" s="3">
        <v>60.2</v>
      </c>
      <c r="F9" s="3">
        <v>1.86</v>
      </c>
      <c r="G9" s="3">
        <v>2.48</v>
      </c>
      <c r="I9" s="37">
        <v>22.23601199710415</v>
      </c>
      <c r="J9" s="27">
        <f t="shared" si="1"/>
        <v>20</v>
      </c>
      <c r="K9" s="27">
        <f t="shared" si="2"/>
        <v>24.284930232558136</v>
      </c>
      <c r="L9" s="27">
        <f t="shared" si="3"/>
        <v>-4.2849302325581355</v>
      </c>
      <c r="M9" s="27">
        <v>27</v>
      </c>
      <c r="O9" s="27" t="s">
        <v>131</v>
      </c>
    </row>
    <row r="10" spans="1:16">
      <c r="A10" s="7">
        <v>1</v>
      </c>
      <c r="B10" s="7">
        <v>9</v>
      </c>
      <c r="C10" s="2" t="s">
        <v>25</v>
      </c>
      <c r="D10" s="2"/>
      <c r="E10" s="3">
        <v>29.4</v>
      </c>
      <c r="F10" s="3">
        <v>1.87</v>
      </c>
      <c r="G10" s="3">
        <v>2.08</v>
      </c>
      <c r="I10" s="37">
        <v>11.442449151157088</v>
      </c>
      <c r="J10" s="27">
        <f t="shared" si="1"/>
        <v>10</v>
      </c>
      <c r="K10" s="27">
        <f t="shared" si="2"/>
        <v>48.940571428571431</v>
      </c>
      <c r="L10" s="27">
        <f t="shared" si="3"/>
        <v>-28.940571428571431</v>
      </c>
      <c r="M10" s="27">
        <v>28</v>
      </c>
      <c r="O10" s="27" t="s">
        <v>131</v>
      </c>
    </row>
    <row r="11" spans="1:16">
      <c r="A11" s="7">
        <v>1</v>
      </c>
      <c r="B11" s="7">
        <v>10</v>
      </c>
      <c r="C11" s="2" t="s">
        <v>19</v>
      </c>
      <c r="D11" s="2"/>
      <c r="E11" s="3">
        <v>22.2</v>
      </c>
      <c r="F11" s="3">
        <v>1.82</v>
      </c>
      <c r="G11" s="3">
        <v>1.94</v>
      </c>
      <c r="I11" s="37">
        <v>10.388006064349488</v>
      </c>
      <c r="J11" s="27">
        <f t="shared" si="1"/>
        <v>10</v>
      </c>
      <c r="K11" s="27">
        <f t="shared" si="2"/>
        <v>55.83362162162161</v>
      </c>
      <c r="L11" s="27">
        <f t="shared" si="3"/>
        <v>-35.83362162162161</v>
      </c>
      <c r="M11" s="27">
        <v>29</v>
      </c>
      <c r="O11" s="27" t="s">
        <v>131</v>
      </c>
    </row>
    <row r="12" spans="1:16">
      <c r="A12" s="7">
        <v>1</v>
      </c>
      <c r="B12" s="7">
        <v>11</v>
      </c>
      <c r="C12" s="2" t="s">
        <v>3</v>
      </c>
      <c r="D12" s="2"/>
      <c r="E12" s="3">
        <v>89.3</v>
      </c>
      <c r="F12" s="3">
        <v>1.88</v>
      </c>
      <c r="G12" s="3">
        <v>2.33</v>
      </c>
      <c r="I12" s="37">
        <v>33.276692155196827</v>
      </c>
      <c r="J12" s="27">
        <f t="shared" si="1"/>
        <v>30</v>
      </c>
      <c r="K12" s="27">
        <f t="shared" si="2"/>
        <v>18.03063829787234</v>
      </c>
      <c r="L12" s="27">
        <f t="shared" si="3"/>
        <v>1.9693617021276602</v>
      </c>
      <c r="M12" s="27">
        <v>30</v>
      </c>
      <c r="O12" s="7" t="s">
        <v>131</v>
      </c>
    </row>
    <row r="13" spans="1:16">
      <c r="A13" s="7">
        <v>1</v>
      </c>
      <c r="B13" s="7">
        <v>12</v>
      </c>
      <c r="C13" s="2" t="s">
        <v>17</v>
      </c>
      <c r="D13" s="2"/>
      <c r="E13" s="3">
        <v>21.3</v>
      </c>
      <c r="F13" s="3">
        <v>1.89</v>
      </c>
      <c r="G13" s="3">
        <v>3.06</v>
      </c>
      <c r="I13" s="37">
        <v>10.003945217832385</v>
      </c>
      <c r="J13" s="27">
        <f t="shared" si="1"/>
        <v>10</v>
      </c>
      <c r="K13" s="27">
        <f t="shared" si="2"/>
        <v>61.975549295774648</v>
      </c>
      <c r="L13" s="27">
        <f t="shared" si="3"/>
        <v>-41.975549295774648</v>
      </c>
      <c r="M13" s="27">
        <v>31</v>
      </c>
      <c r="O13" s="27" t="s">
        <v>131</v>
      </c>
    </row>
    <row r="14" spans="1:16">
      <c r="A14" s="7">
        <v>1</v>
      </c>
      <c r="B14" s="7">
        <v>13</v>
      </c>
      <c r="C14" s="2" t="s">
        <v>12</v>
      </c>
      <c r="D14" s="2"/>
      <c r="E14" s="3">
        <v>86.4</v>
      </c>
      <c r="F14" s="3">
        <v>1.88</v>
      </c>
      <c r="G14" s="3">
        <v>2.38</v>
      </c>
      <c r="I14" s="37">
        <v>31.544359255202632</v>
      </c>
      <c r="J14" s="27">
        <f t="shared" si="1"/>
        <v>30</v>
      </c>
      <c r="K14" s="27">
        <f t="shared" si="2"/>
        <v>20.288888888888888</v>
      </c>
      <c r="L14" s="27">
        <f t="shared" si="3"/>
        <v>-0.28888888888888786</v>
      </c>
      <c r="M14" s="27">
        <v>32</v>
      </c>
      <c r="O14" s="27" t="s">
        <v>131</v>
      </c>
    </row>
    <row r="15" spans="1:16">
      <c r="A15" s="7">
        <v>1</v>
      </c>
      <c r="B15" s="7">
        <v>14</v>
      </c>
      <c r="C15" s="2" t="s">
        <v>23</v>
      </c>
      <c r="D15" s="2"/>
      <c r="E15" s="3">
        <v>37.299999999999997</v>
      </c>
      <c r="F15" s="3">
        <v>1.9</v>
      </c>
      <c r="G15" s="3">
        <v>2.4500000000000002</v>
      </c>
      <c r="I15" s="37">
        <v>17.416071345193071</v>
      </c>
      <c r="J15" s="27">
        <f t="shared" si="1"/>
        <v>20</v>
      </c>
      <c r="K15" s="27">
        <f t="shared" si="2"/>
        <v>37.896032171581766</v>
      </c>
      <c r="L15" s="27">
        <f t="shared" si="3"/>
        <v>-17.896032171581766</v>
      </c>
      <c r="M15" s="27">
        <v>33</v>
      </c>
      <c r="O15" s="7" t="s">
        <v>131</v>
      </c>
    </row>
    <row r="16" spans="1:16">
      <c r="A16" s="7">
        <v>1</v>
      </c>
      <c r="B16" s="7">
        <v>15</v>
      </c>
      <c r="C16" s="2" t="s">
        <v>14</v>
      </c>
      <c r="D16" s="2"/>
      <c r="E16" s="3">
        <v>38.6</v>
      </c>
      <c r="F16" s="3">
        <v>1.89</v>
      </c>
      <c r="G16" s="3">
        <v>2.33</v>
      </c>
      <c r="I16" s="37">
        <v>13.881995842593994</v>
      </c>
      <c r="J16" s="27">
        <f t="shared" si="1"/>
        <v>10</v>
      </c>
      <c r="K16" s="27">
        <f t="shared" si="2"/>
        <v>48.984310880829007</v>
      </c>
      <c r="L16" s="27">
        <f t="shared" si="3"/>
        <v>-28.984310880829007</v>
      </c>
      <c r="M16" s="27">
        <v>34</v>
      </c>
      <c r="O16" s="27" t="s">
        <v>131</v>
      </c>
    </row>
    <row r="17" spans="1:15">
      <c r="A17" s="7">
        <v>1</v>
      </c>
      <c r="B17" s="7">
        <v>16</v>
      </c>
      <c r="C17" s="2" t="s">
        <v>16</v>
      </c>
      <c r="D17" s="2"/>
      <c r="E17" s="3">
        <v>43.8</v>
      </c>
      <c r="F17" s="3">
        <v>1.86</v>
      </c>
      <c r="G17" s="3">
        <v>1.28</v>
      </c>
      <c r="I17" s="37">
        <v>20.520604936189354</v>
      </c>
      <c r="J17" s="27">
        <f t="shared" si="1"/>
        <v>20</v>
      </c>
      <c r="K17" s="27">
        <f t="shared" si="2"/>
        <v>34.112054794520546</v>
      </c>
      <c r="L17" s="27">
        <f t="shared" si="3"/>
        <v>-14.112054794520546</v>
      </c>
      <c r="M17" s="27">
        <v>35</v>
      </c>
      <c r="O17" s="27" t="s">
        <v>131</v>
      </c>
    </row>
    <row r="18" spans="1:15">
      <c r="A18" s="7">
        <v>1</v>
      </c>
      <c r="B18" s="7">
        <v>17</v>
      </c>
      <c r="C18" s="2" t="s">
        <v>11</v>
      </c>
      <c r="D18" s="2"/>
      <c r="E18" s="3">
        <v>11</v>
      </c>
      <c r="F18" s="3">
        <v>1.92</v>
      </c>
      <c r="G18" s="3">
        <v>2.02</v>
      </c>
      <c r="I18" s="37">
        <v>4.0073735673639499</v>
      </c>
      <c r="J18" s="27">
        <f t="shared" si="1"/>
        <v>0</v>
      </c>
      <c r="K18" s="27">
        <f t="shared" si="2"/>
        <v>179.66879999999998</v>
      </c>
      <c r="L18" s="27">
        <f t="shared" si="3"/>
        <v>-159.66879999999998</v>
      </c>
      <c r="M18" s="27">
        <v>36</v>
      </c>
      <c r="O18" s="27" t="s">
        <v>131</v>
      </c>
    </row>
    <row r="19" spans="1:15">
      <c r="A19" s="7">
        <v>1</v>
      </c>
      <c r="B19" s="7">
        <v>18</v>
      </c>
      <c r="C19" s="2" t="s">
        <v>0</v>
      </c>
      <c r="D19" s="2"/>
      <c r="E19" s="3">
        <v>20.2</v>
      </c>
      <c r="F19" s="3">
        <v>1.92</v>
      </c>
      <c r="G19" s="3">
        <v>1.95</v>
      </c>
      <c r="I19" s="37">
        <v>7.8477078477078477</v>
      </c>
      <c r="J19" s="27">
        <f t="shared" si="1"/>
        <v>10</v>
      </c>
      <c r="K19" s="27">
        <f t="shared" si="2"/>
        <v>94.295049504950498</v>
      </c>
      <c r="L19" s="27">
        <f t="shared" si="3"/>
        <v>-74.295049504950498</v>
      </c>
      <c r="M19" s="27">
        <v>37</v>
      </c>
      <c r="O19" s="27" t="s">
        <v>131</v>
      </c>
    </row>
    <row r="20" spans="1:15">
      <c r="A20" s="7">
        <v>1</v>
      </c>
      <c r="B20" s="7">
        <v>19</v>
      </c>
      <c r="C20" s="2" t="s">
        <v>22</v>
      </c>
      <c r="D20" s="2"/>
      <c r="E20" s="3">
        <v>12.1</v>
      </c>
      <c r="F20" s="3">
        <v>2.15</v>
      </c>
      <c r="G20" s="3">
        <v>5.43</v>
      </c>
      <c r="I20" s="37">
        <v>4.6507694909521389</v>
      </c>
      <c r="J20" s="27">
        <f t="shared" si="1"/>
        <v>0</v>
      </c>
      <c r="K20" s="27">
        <f t="shared" si="2"/>
        <v>163.41381818181819</v>
      </c>
      <c r="L20" s="27">
        <f t="shared" si="3"/>
        <v>-143.41381818181819</v>
      </c>
      <c r="M20" s="27">
        <v>38</v>
      </c>
      <c r="O20" s="7" t="s">
        <v>131</v>
      </c>
    </row>
    <row r="21" spans="1:15">
      <c r="A21" s="7">
        <v>1</v>
      </c>
      <c r="B21" s="7">
        <v>20</v>
      </c>
      <c r="C21" s="2" t="s">
        <v>1</v>
      </c>
      <c r="D21" s="2"/>
      <c r="E21" s="3">
        <v>11.6</v>
      </c>
      <c r="F21" s="3">
        <v>2.13</v>
      </c>
      <c r="G21" s="6">
        <v>4.25</v>
      </c>
      <c r="I21" s="37">
        <v>4.514707828347694</v>
      </c>
      <c r="J21" s="27">
        <f t="shared" si="1"/>
        <v>0</v>
      </c>
      <c r="K21" s="27">
        <f t="shared" si="2"/>
        <v>172.76865517241382</v>
      </c>
      <c r="L21" s="27">
        <f t="shared" si="3"/>
        <v>-152.76865517241382</v>
      </c>
      <c r="M21" s="27">
        <v>39</v>
      </c>
      <c r="O21" s="27" t="s">
        <v>131</v>
      </c>
    </row>
    <row r="22" spans="1:15">
      <c r="A22" s="7">
        <v>1</v>
      </c>
      <c r="B22" s="7">
        <v>21</v>
      </c>
      <c r="C22" s="2" t="s">
        <v>25</v>
      </c>
      <c r="D22" s="2"/>
      <c r="E22" s="3">
        <v>47.3</v>
      </c>
      <c r="F22" s="3">
        <v>1.93</v>
      </c>
      <c r="G22" s="3">
        <v>2.79</v>
      </c>
      <c r="I22" s="37">
        <v>18.409110369038441</v>
      </c>
      <c r="J22" s="27">
        <f t="shared" si="1"/>
        <v>20</v>
      </c>
      <c r="K22" s="27">
        <f t="shared" si="2"/>
        <v>43.456744186046521</v>
      </c>
      <c r="L22" s="27">
        <f t="shared" si="3"/>
        <v>-23.456744186046521</v>
      </c>
      <c r="M22" s="27">
        <v>40</v>
      </c>
      <c r="O22" s="27" t="s">
        <v>131</v>
      </c>
    </row>
    <row r="23" spans="1:15">
      <c r="A23" s="7">
        <v>2</v>
      </c>
      <c r="B23" s="7">
        <v>22</v>
      </c>
      <c r="C23" s="32" t="s">
        <v>74</v>
      </c>
      <c r="D23" s="31"/>
      <c r="E23" s="27">
        <v>41.5</v>
      </c>
      <c r="H23" s="28">
        <v>2145</v>
      </c>
      <c r="I23" s="27">
        <f>((E23/1000)*(10^6)/(660)*(1/H23)*1000)</f>
        <v>29.31412022321113</v>
      </c>
      <c r="J23" s="27">
        <f t="shared" ref="J23:J35" si="4">ROUND(I23,-1)</f>
        <v>30</v>
      </c>
      <c r="K23" s="27">
        <f t="shared" ref="K23:K35" si="5">((M23)*(20)/I23)</f>
        <v>13.645301204819278</v>
      </c>
      <c r="L23" s="27">
        <f t="shared" ref="L23:L35" si="6">20-K23</f>
        <v>6.3546987951807221</v>
      </c>
      <c r="M23" s="27">
        <v>20</v>
      </c>
      <c r="O23" s="7" t="s">
        <v>131</v>
      </c>
    </row>
    <row r="24" spans="1:15">
      <c r="A24" s="7">
        <v>2</v>
      </c>
      <c r="B24" s="7">
        <v>23</v>
      </c>
      <c r="C24" s="32" t="s">
        <v>86</v>
      </c>
      <c r="D24" s="31"/>
      <c r="E24" s="27">
        <v>24</v>
      </c>
      <c r="F24" s="27"/>
      <c r="G24" s="27"/>
      <c r="H24" s="28">
        <v>2192</v>
      </c>
      <c r="I24" s="27">
        <f t="shared" ref="I24:I35" si="7">((E24/1000)*(10^6)/(660)*(1/H24)*1000)</f>
        <v>16.589250165892501</v>
      </c>
      <c r="J24" s="27">
        <f t="shared" si="4"/>
        <v>20</v>
      </c>
      <c r="K24" s="27">
        <f t="shared" si="5"/>
        <v>24.112000000000002</v>
      </c>
      <c r="L24" s="27">
        <f t="shared" si="6"/>
        <v>-4.1120000000000019</v>
      </c>
      <c r="M24" s="27">
        <v>20</v>
      </c>
      <c r="O24" s="27" t="s">
        <v>131</v>
      </c>
    </row>
    <row r="25" spans="1:15">
      <c r="A25" s="7">
        <v>2</v>
      </c>
      <c r="B25" s="7">
        <v>24</v>
      </c>
      <c r="C25" s="32" t="s">
        <v>89</v>
      </c>
      <c r="D25" s="31"/>
      <c r="E25" s="27">
        <v>27.2</v>
      </c>
      <c r="F25" s="27"/>
      <c r="G25" s="27"/>
      <c r="H25" s="28">
        <v>2192</v>
      </c>
      <c r="I25" s="27">
        <f t="shared" si="7"/>
        <v>18.801150188011501</v>
      </c>
      <c r="J25" s="27">
        <f t="shared" si="4"/>
        <v>20</v>
      </c>
      <c r="K25" s="27">
        <f t="shared" si="5"/>
        <v>21.275294117647061</v>
      </c>
      <c r="L25" s="27">
        <f t="shared" si="6"/>
        <v>-1.2752941176470607</v>
      </c>
      <c r="M25" s="27">
        <v>20</v>
      </c>
      <c r="O25" s="27" t="s">
        <v>131</v>
      </c>
    </row>
    <row r="26" spans="1:15">
      <c r="A26" s="7">
        <v>2</v>
      </c>
      <c r="B26" s="7">
        <v>25</v>
      </c>
      <c r="C26" s="32" t="s">
        <v>90</v>
      </c>
      <c r="D26" s="31"/>
      <c r="E26" s="27">
        <v>39.299999999999997</v>
      </c>
      <c r="F26" s="27"/>
      <c r="G26" s="27"/>
      <c r="H26" s="28">
        <v>2192</v>
      </c>
      <c r="I26" s="27">
        <f t="shared" si="7"/>
        <v>27.164897146648965</v>
      </c>
      <c r="J26" s="27">
        <f t="shared" si="4"/>
        <v>30</v>
      </c>
      <c r="K26" s="27">
        <f t="shared" si="5"/>
        <v>14.724885496183211</v>
      </c>
      <c r="L26" s="27">
        <f t="shared" si="6"/>
        <v>5.2751145038167895</v>
      </c>
      <c r="M26" s="27">
        <v>20</v>
      </c>
      <c r="O26" s="27" t="s">
        <v>131</v>
      </c>
    </row>
    <row r="27" spans="1:15">
      <c r="A27" s="7">
        <v>2</v>
      </c>
      <c r="B27" s="7">
        <v>26</v>
      </c>
      <c r="C27" s="32" t="s">
        <v>91</v>
      </c>
      <c r="D27" s="31"/>
      <c r="E27" s="27">
        <v>25.6</v>
      </c>
      <c r="F27" s="27"/>
      <c r="G27" s="27"/>
      <c r="H27" s="28">
        <v>2192</v>
      </c>
      <c r="I27" s="27">
        <f t="shared" si="7"/>
        <v>17.695200176952003</v>
      </c>
      <c r="J27" s="27">
        <f t="shared" si="4"/>
        <v>20</v>
      </c>
      <c r="K27" s="27">
        <f t="shared" si="5"/>
        <v>22.604999999999997</v>
      </c>
      <c r="L27" s="27">
        <f t="shared" si="6"/>
        <v>-2.6049999999999969</v>
      </c>
      <c r="M27" s="27">
        <v>20</v>
      </c>
      <c r="O27" s="27" t="s">
        <v>131</v>
      </c>
    </row>
    <row r="28" spans="1:15">
      <c r="A28" s="7">
        <v>2</v>
      </c>
      <c r="B28" s="7">
        <v>27</v>
      </c>
      <c r="C28" s="32" t="s">
        <v>88</v>
      </c>
      <c r="D28" s="31"/>
      <c r="E28" s="27">
        <v>28.7</v>
      </c>
      <c r="F28" s="27"/>
      <c r="G28" s="27"/>
      <c r="H28" s="28">
        <v>2228</v>
      </c>
      <c r="I28" s="27">
        <f t="shared" si="7"/>
        <v>19.517436483325174</v>
      </c>
      <c r="J28" s="27">
        <f t="shared" si="4"/>
        <v>20</v>
      </c>
      <c r="K28" s="27">
        <f t="shared" si="5"/>
        <v>20.494494773519161</v>
      </c>
      <c r="L28" s="27">
        <f t="shared" si="6"/>
        <v>-0.49449477351916116</v>
      </c>
      <c r="M28" s="27">
        <v>20</v>
      </c>
      <c r="O28" s="7" t="s">
        <v>131</v>
      </c>
    </row>
    <row r="29" spans="1:15">
      <c r="A29" s="7">
        <v>2</v>
      </c>
      <c r="B29" s="7">
        <v>28</v>
      </c>
      <c r="C29" s="32" t="s">
        <v>87</v>
      </c>
      <c r="D29" s="31"/>
      <c r="E29" s="27">
        <v>29.9</v>
      </c>
      <c r="F29" s="27"/>
      <c r="G29" s="27"/>
      <c r="H29" s="28">
        <v>2228</v>
      </c>
      <c r="I29" s="27">
        <f t="shared" si="7"/>
        <v>20.333496545345739</v>
      </c>
      <c r="J29" s="27">
        <f t="shared" si="4"/>
        <v>20</v>
      </c>
      <c r="K29" s="27">
        <f t="shared" si="5"/>
        <v>19.671973244147157</v>
      </c>
      <c r="L29" s="27">
        <f t="shared" si="6"/>
        <v>0.32802675585284291</v>
      </c>
      <c r="M29" s="27">
        <v>20</v>
      </c>
      <c r="O29" s="27" t="s">
        <v>131</v>
      </c>
    </row>
    <row r="30" spans="1:15">
      <c r="A30" s="7">
        <v>2</v>
      </c>
      <c r="B30" s="7">
        <v>29</v>
      </c>
      <c r="C30" s="32" t="s">
        <v>76</v>
      </c>
      <c r="D30" s="31"/>
      <c r="E30" s="27">
        <v>36.4</v>
      </c>
      <c r="F30" s="27"/>
      <c r="G30" s="27"/>
      <c r="H30" s="28">
        <v>2810</v>
      </c>
      <c r="I30" s="27">
        <f t="shared" si="7"/>
        <v>19.626873719400411</v>
      </c>
      <c r="J30" s="27">
        <f t="shared" si="4"/>
        <v>20</v>
      </c>
      <c r="K30" s="27">
        <f t="shared" si="5"/>
        <v>20.380219780219779</v>
      </c>
      <c r="L30" s="27">
        <f t="shared" si="6"/>
        <v>-0.38021978021977887</v>
      </c>
      <c r="M30" s="27">
        <v>20</v>
      </c>
      <c r="O30" s="27" t="s">
        <v>131</v>
      </c>
    </row>
    <row r="31" spans="1:15">
      <c r="A31" s="7">
        <v>2</v>
      </c>
      <c r="B31" s="7">
        <v>30</v>
      </c>
      <c r="C31" s="32" t="s">
        <v>77</v>
      </c>
      <c r="D31" s="31"/>
      <c r="E31" s="27">
        <v>22.4</v>
      </c>
      <c r="F31" s="27"/>
      <c r="G31" s="27"/>
      <c r="H31" s="28">
        <v>2745</v>
      </c>
      <c r="I31" s="27">
        <f t="shared" si="7"/>
        <v>12.364077937848428</v>
      </c>
      <c r="J31" s="27">
        <f t="shared" si="4"/>
        <v>10</v>
      </c>
      <c r="K31" s="27">
        <f t="shared" si="5"/>
        <v>32.351785714285718</v>
      </c>
      <c r="L31" s="27">
        <f t="shared" si="6"/>
        <v>-12.351785714285718</v>
      </c>
      <c r="M31" s="27">
        <v>20</v>
      </c>
      <c r="O31" s="27" t="s">
        <v>131</v>
      </c>
    </row>
    <row r="32" spans="1:15">
      <c r="A32" s="7">
        <v>2</v>
      </c>
      <c r="B32" s="7">
        <v>31</v>
      </c>
      <c r="C32" s="32" t="s">
        <v>78</v>
      </c>
      <c r="D32" s="31"/>
      <c r="E32" s="27">
        <v>20.6</v>
      </c>
      <c r="F32" s="27"/>
      <c r="G32" s="27"/>
      <c r="H32" s="28">
        <v>2176</v>
      </c>
      <c r="I32" s="27">
        <f t="shared" si="7"/>
        <v>14.343805704099822</v>
      </c>
      <c r="J32" s="27">
        <f t="shared" si="4"/>
        <v>10</v>
      </c>
      <c r="K32" s="27">
        <f t="shared" si="5"/>
        <v>27.886601941747571</v>
      </c>
      <c r="L32" s="27">
        <f t="shared" si="6"/>
        <v>-7.8866019417475712</v>
      </c>
      <c r="M32" s="27">
        <v>20</v>
      </c>
      <c r="O32" s="27" t="s">
        <v>131</v>
      </c>
    </row>
    <row r="33" spans="1:15">
      <c r="A33" s="7">
        <v>2</v>
      </c>
      <c r="B33" s="7">
        <v>32</v>
      </c>
      <c r="C33" s="32" t="s">
        <v>79</v>
      </c>
      <c r="D33" s="31"/>
      <c r="E33" s="27">
        <v>23.1</v>
      </c>
      <c r="F33" s="27"/>
      <c r="G33" s="27"/>
      <c r="H33" s="28">
        <v>2724</v>
      </c>
      <c r="I33" s="27">
        <f t="shared" si="7"/>
        <v>12.84875183553598</v>
      </c>
      <c r="J33" s="27">
        <f t="shared" si="4"/>
        <v>10</v>
      </c>
      <c r="K33" s="27">
        <f t="shared" si="5"/>
        <v>31.131428571428565</v>
      </c>
      <c r="L33" s="27">
        <f t="shared" si="6"/>
        <v>-11.131428571428565</v>
      </c>
      <c r="M33" s="27">
        <v>20</v>
      </c>
      <c r="O33" s="7" t="s">
        <v>131</v>
      </c>
    </row>
    <row r="34" spans="1:15">
      <c r="A34" s="7">
        <v>2</v>
      </c>
      <c r="B34" s="7">
        <v>33</v>
      </c>
      <c r="C34" s="32" t="s">
        <v>80</v>
      </c>
      <c r="D34" s="31"/>
      <c r="E34" s="27">
        <v>27.1</v>
      </c>
      <c r="F34" s="27"/>
      <c r="G34" s="27"/>
      <c r="H34" s="28">
        <v>2844</v>
      </c>
      <c r="I34" s="27">
        <f t="shared" si="7"/>
        <v>14.437625197118871</v>
      </c>
      <c r="J34" s="27">
        <f t="shared" si="4"/>
        <v>10</v>
      </c>
      <c r="K34" s="27">
        <f t="shared" si="5"/>
        <v>27.705387453874533</v>
      </c>
      <c r="L34" s="27">
        <f t="shared" si="6"/>
        <v>-7.7053874538745326</v>
      </c>
      <c r="M34" s="27">
        <v>20</v>
      </c>
      <c r="O34" s="27" t="s">
        <v>131</v>
      </c>
    </row>
    <row r="35" spans="1:15">
      <c r="A35" s="7">
        <v>2</v>
      </c>
      <c r="B35" s="7">
        <v>34</v>
      </c>
      <c r="C35" s="32" t="s">
        <v>81</v>
      </c>
      <c r="D35" s="31"/>
      <c r="E35" s="27">
        <v>26.3</v>
      </c>
      <c r="F35" s="27"/>
      <c r="G35" s="27"/>
      <c r="H35" s="28">
        <v>2828</v>
      </c>
      <c r="I35" s="27">
        <f t="shared" si="7"/>
        <v>14.090694783764093</v>
      </c>
      <c r="J35" s="27">
        <f t="shared" si="4"/>
        <v>10</v>
      </c>
      <c r="K35" s="27">
        <f t="shared" si="5"/>
        <v>28.387528517110262</v>
      </c>
      <c r="L35" s="27">
        <f t="shared" si="6"/>
        <v>-8.3875285171102618</v>
      </c>
      <c r="M35" s="27">
        <v>20</v>
      </c>
      <c r="O35" s="27" t="s">
        <v>131</v>
      </c>
    </row>
  </sheetData>
  <sortState ref="B2:I22">
    <sortCondition ref="B2:B22"/>
  </sortState>
  <conditionalFormatting sqref="I2:I1048576">
    <cfRule type="notContainsBlanks" dxfId="10" priority="12">
      <formula>LEN(TRIM(I2))&gt;0</formula>
    </cfRule>
  </conditionalFormatting>
  <conditionalFormatting sqref="L1 L23:L1048576">
    <cfRule type="cellIs" dxfId="9" priority="11" operator="lessThan">
      <formula>0</formula>
    </cfRule>
  </conditionalFormatting>
  <conditionalFormatting sqref="L1">
    <cfRule type="cellIs" dxfId="8" priority="8" operator="lessThan">
      <formula>0</formula>
    </cfRule>
  </conditionalFormatting>
  <conditionalFormatting sqref="L23">
    <cfRule type="cellIs" dxfId="7" priority="7" operator="lessThan">
      <formula>0</formula>
    </cfRule>
  </conditionalFormatting>
  <conditionalFormatting sqref="O24:O27 L24:L35 O29:O32 O34:O35">
    <cfRule type="cellIs" dxfId="6" priority="6" operator="lessThan">
      <formula>0</formula>
    </cfRule>
  </conditionalFormatting>
  <conditionalFormatting sqref="O3:O6 O8:O11 O13:O14 O16:O19 O21:O22">
    <cfRule type="cellIs" dxfId="5" priority="3" operator="lessThan">
      <formula>0</formula>
    </cfRule>
  </conditionalFormatting>
  <conditionalFormatting sqref="L2:L22">
    <cfRule type="cellIs" dxfId="4" priority="2" operator="lessThan">
      <formula>0</formula>
    </cfRule>
  </conditionalFormatting>
  <conditionalFormatting sqref="L2:L22">
    <cfRule type="cellIs" dxfId="3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2" sqref="A2"/>
    </sheetView>
  </sheetViews>
  <sheetFormatPr baseColWidth="10" defaultRowHeight="14" x14ac:dyDescent="0"/>
  <cols>
    <col min="1" max="1" width="5.6640625" style="7" bestFit="1" customWidth="1"/>
    <col min="2" max="2" width="10.83203125" style="29"/>
    <col min="3" max="9" width="10.83203125" style="1"/>
    <col min="10" max="10" width="15.83203125" style="1" bestFit="1" customWidth="1"/>
    <col min="11" max="16384" width="10.83203125" style="1"/>
  </cols>
  <sheetData>
    <row r="1" spans="1:8" s="5" customFormat="1">
      <c r="A1" s="5" t="s">
        <v>4</v>
      </c>
      <c r="B1" s="54" t="s">
        <v>10</v>
      </c>
      <c r="C1" s="33" t="s">
        <v>8</v>
      </c>
      <c r="D1" s="34" t="s">
        <v>26</v>
      </c>
      <c r="E1" s="35" t="s">
        <v>83</v>
      </c>
      <c r="F1" s="34" t="s">
        <v>128</v>
      </c>
      <c r="G1" s="5" t="s">
        <v>7</v>
      </c>
      <c r="H1" s="34"/>
    </row>
    <row r="2" spans="1:8">
      <c r="B2" s="32"/>
      <c r="C2" s="31"/>
      <c r="D2" s="27"/>
      <c r="E2" s="28"/>
      <c r="F2" s="27"/>
      <c r="H2" s="27"/>
    </row>
    <row r="3" spans="1:8">
      <c r="B3" s="32"/>
      <c r="C3" s="31"/>
      <c r="D3" s="27"/>
      <c r="E3" s="28"/>
      <c r="F3" s="27"/>
      <c r="H3" s="27"/>
    </row>
    <row r="4" spans="1:8">
      <c r="B4" s="32"/>
      <c r="C4" s="31"/>
      <c r="D4" s="27"/>
      <c r="E4" s="28"/>
      <c r="F4" s="27"/>
      <c r="H4" s="27"/>
    </row>
    <row r="5" spans="1:8">
      <c r="B5" s="32"/>
      <c r="C5" s="31"/>
      <c r="D5" s="27"/>
      <c r="E5" s="28"/>
      <c r="F5" s="27"/>
      <c r="H5" s="27"/>
    </row>
    <row r="6" spans="1:8">
      <c r="B6" s="32"/>
      <c r="C6" s="31"/>
      <c r="D6" s="27"/>
      <c r="E6" s="28"/>
      <c r="F6" s="27"/>
      <c r="H6" s="27"/>
    </row>
    <row r="7" spans="1:8">
      <c r="B7" s="32"/>
      <c r="C7" s="31"/>
      <c r="D7" s="27"/>
      <c r="E7" s="28"/>
      <c r="F7" s="27"/>
      <c r="H7" s="27"/>
    </row>
    <row r="8" spans="1:8">
      <c r="B8" s="32"/>
      <c r="C8" s="31"/>
      <c r="D8" s="27"/>
      <c r="E8" s="28"/>
      <c r="F8" s="27"/>
      <c r="H8" s="27"/>
    </row>
    <row r="9" spans="1:8">
      <c r="B9" s="32"/>
      <c r="C9" s="31"/>
      <c r="D9" s="27"/>
      <c r="E9" s="28"/>
      <c r="F9" s="27"/>
      <c r="H9" s="27"/>
    </row>
    <row r="10" spans="1:8">
      <c r="B10" s="32"/>
      <c r="C10" s="31"/>
      <c r="D10" s="27"/>
      <c r="E10" s="28"/>
      <c r="F10" s="27"/>
      <c r="H10" s="27"/>
    </row>
    <row r="11" spans="1:8">
      <c r="B11" s="32"/>
      <c r="C11" s="31"/>
      <c r="D11" s="27"/>
      <c r="E11" s="28"/>
      <c r="F11" s="27"/>
      <c r="H11" s="27"/>
    </row>
    <row r="12" spans="1:8">
      <c r="B12" s="32"/>
      <c r="C12" s="31"/>
      <c r="D12" s="27"/>
      <c r="E12" s="28"/>
      <c r="F12" s="27"/>
      <c r="H12" s="27"/>
    </row>
    <row r="13" spans="1:8">
      <c r="B13" s="32"/>
      <c r="C13" s="31"/>
      <c r="D13" s="27"/>
      <c r="E13" s="28"/>
      <c r="F13" s="27"/>
      <c r="H13" s="27"/>
    </row>
    <row r="14" spans="1:8">
      <c r="B14" s="32"/>
      <c r="C14" s="31"/>
      <c r="D14" s="27"/>
      <c r="E14" s="28"/>
      <c r="F14" s="27"/>
      <c r="H14" s="27"/>
    </row>
  </sheetData>
  <conditionalFormatting sqref="H1:H14">
    <cfRule type="cellIs" dxfId="2" priority="3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G21" sqref="G21"/>
    </sheetView>
  </sheetViews>
  <sheetFormatPr baseColWidth="10" defaultRowHeight="14" x14ac:dyDescent="0"/>
  <cols>
    <col min="1" max="1" width="5.6640625" style="48" bestFit="1" customWidth="1"/>
    <col min="2" max="2" width="10" style="48" customWidth="1"/>
    <col min="3" max="3" width="10.83203125" style="20"/>
    <col min="4" max="4" width="7.33203125" style="20" bestFit="1" customWidth="1"/>
    <col min="5" max="16384" width="10.83203125" style="20"/>
  </cols>
  <sheetData>
    <row r="1" spans="1:18" s="39" customFormat="1">
      <c r="A1" s="47" t="s">
        <v>107</v>
      </c>
      <c r="B1" s="47" t="s">
        <v>111</v>
      </c>
      <c r="C1" s="40" t="s">
        <v>114</v>
      </c>
      <c r="D1" s="40"/>
      <c r="E1" s="40" t="s">
        <v>109</v>
      </c>
      <c r="F1" s="41" t="s">
        <v>92</v>
      </c>
      <c r="G1" s="41" t="s">
        <v>93</v>
      </c>
      <c r="H1" s="25"/>
      <c r="M1" s="25"/>
      <c r="N1" s="25"/>
      <c r="O1" s="25"/>
      <c r="P1" s="25"/>
      <c r="Q1" s="25"/>
      <c r="R1" s="25"/>
    </row>
    <row r="2" spans="1:18" ht="14" customHeight="1">
      <c r="A2" s="48">
        <v>1</v>
      </c>
      <c r="B2" s="48" t="s">
        <v>112</v>
      </c>
      <c r="C2" s="49" t="s">
        <v>94</v>
      </c>
      <c r="D2" s="49"/>
      <c r="E2" s="30">
        <v>2</v>
      </c>
      <c r="F2" s="30">
        <f>E2*$G$2</f>
        <v>8</v>
      </c>
      <c r="G2" s="42">
        <v>4</v>
      </c>
      <c r="H2" s="1"/>
      <c r="M2" s="1"/>
      <c r="N2" s="1"/>
      <c r="O2" s="1"/>
      <c r="P2" s="1"/>
      <c r="Q2" s="1"/>
      <c r="R2" s="1"/>
    </row>
    <row r="3" spans="1:18">
      <c r="C3" s="50" t="s">
        <v>95</v>
      </c>
      <c r="D3" s="50"/>
      <c r="E3" s="30">
        <v>1</v>
      </c>
      <c r="F3" s="30">
        <f t="shared" ref="F3:F6" si="0">E3*$G$2</f>
        <v>4</v>
      </c>
      <c r="G3" s="42"/>
      <c r="H3" s="1"/>
      <c r="M3" s="1"/>
      <c r="N3" s="1"/>
      <c r="O3" s="1"/>
      <c r="P3" s="1"/>
      <c r="Q3" s="1"/>
      <c r="R3" s="1"/>
    </row>
    <row r="4" spans="1:18">
      <c r="C4" s="50" t="s">
        <v>106</v>
      </c>
      <c r="D4" s="50" t="s">
        <v>96</v>
      </c>
      <c r="E4" s="30">
        <v>1</v>
      </c>
      <c r="F4" s="30">
        <f t="shared" si="0"/>
        <v>4</v>
      </c>
      <c r="G4" s="42"/>
      <c r="H4" s="1"/>
      <c r="M4" s="1"/>
      <c r="N4" s="1"/>
      <c r="O4" s="1"/>
      <c r="P4" s="1"/>
      <c r="Q4" s="1"/>
      <c r="R4" s="1"/>
    </row>
    <row r="5" spans="1:18">
      <c r="C5" s="50" t="s">
        <v>97</v>
      </c>
      <c r="D5" s="50"/>
      <c r="E5" s="30">
        <v>7</v>
      </c>
      <c r="F5" s="30">
        <f t="shared" si="0"/>
        <v>28</v>
      </c>
      <c r="G5" s="42"/>
      <c r="H5" s="1"/>
      <c r="M5" s="1"/>
      <c r="N5" s="1"/>
      <c r="O5" s="1"/>
      <c r="P5" s="1"/>
      <c r="Q5" s="1"/>
      <c r="R5" s="1"/>
    </row>
    <row r="6" spans="1:18">
      <c r="C6" s="50" t="s">
        <v>98</v>
      </c>
      <c r="D6" s="50" t="s">
        <v>108</v>
      </c>
      <c r="E6" s="30">
        <v>1</v>
      </c>
      <c r="F6" s="30">
        <f t="shared" si="0"/>
        <v>4</v>
      </c>
      <c r="G6" s="42"/>
      <c r="H6" s="1"/>
      <c r="M6" s="1"/>
      <c r="N6" s="1"/>
      <c r="O6" s="1"/>
      <c r="P6" s="1"/>
      <c r="Q6" s="1"/>
      <c r="R6" s="1"/>
    </row>
    <row r="7" spans="1:18">
      <c r="C7" s="50" t="s">
        <v>82</v>
      </c>
      <c r="D7" s="50"/>
      <c r="E7" s="30">
        <v>2</v>
      </c>
      <c r="F7" s="30"/>
      <c r="G7" s="42"/>
      <c r="H7" s="1"/>
      <c r="M7" s="1"/>
      <c r="N7" s="1"/>
      <c r="O7" s="1"/>
      <c r="P7" s="1"/>
      <c r="Q7" s="1"/>
      <c r="R7" s="1"/>
    </row>
    <row r="8" spans="1:18">
      <c r="C8" s="2" t="s">
        <v>99</v>
      </c>
      <c r="D8" s="2"/>
      <c r="E8" s="37">
        <v>1</v>
      </c>
      <c r="F8" s="30"/>
      <c r="G8" s="43"/>
      <c r="H8" s="1"/>
      <c r="M8" s="1"/>
      <c r="N8" s="1"/>
      <c r="O8" s="1"/>
      <c r="P8" s="1"/>
      <c r="Q8" s="1"/>
      <c r="R8" s="1"/>
    </row>
    <row r="9" spans="1:18">
      <c r="C9" s="2" t="s">
        <v>100</v>
      </c>
      <c r="D9" s="2"/>
      <c r="E9" s="37">
        <v>2</v>
      </c>
      <c r="F9" s="30"/>
      <c r="G9" s="43"/>
      <c r="H9" s="1"/>
      <c r="M9" s="1"/>
      <c r="N9" s="1"/>
      <c r="O9" s="1"/>
      <c r="P9" s="1"/>
      <c r="Q9" s="1"/>
      <c r="R9" s="1"/>
    </row>
    <row r="10" spans="1:18">
      <c r="C10" s="2" t="s">
        <v>101</v>
      </c>
      <c r="D10" s="2"/>
      <c r="E10" s="37">
        <v>2</v>
      </c>
      <c r="F10" s="30"/>
      <c r="G10" s="43"/>
      <c r="H10" s="1"/>
      <c r="M10" s="1"/>
      <c r="N10" s="1"/>
      <c r="O10" s="1"/>
      <c r="P10" s="1"/>
      <c r="Q10" s="1"/>
      <c r="R10" s="1"/>
    </row>
    <row r="11" spans="1:18">
      <c r="C11" s="2" t="s">
        <v>104</v>
      </c>
      <c r="D11" s="2"/>
      <c r="E11" s="37">
        <v>1</v>
      </c>
      <c r="F11" s="30"/>
      <c r="G11" s="43"/>
      <c r="H11" s="1"/>
      <c r="M11" s="1"/>
      <c r="N11" s="1"/>
      <c r="O11" s="1"/>
      <c r="P11" s="1"/>
      <c r="Q11" s="1"/>
      <c r="R11" s="1"/>
    </row>
    <row r="12" spans="1:18">
      <c r="C12" s="44" t="s">
        <v>102</v>
      </c>
      <c r="D12" s="44"/>
      <c r="E12" s="45">
        <f>SUM(E2:E11)</f>
        <v>20</v>
      </c>
      <c r="F12" s="46">
        <f>SUM(F2:F10)</f>
        <v>48</v>
      </c>
      <c r="G12" s="45">
        <f>F12/G2</f>
        <v>12</v>
      </c>
      <c r="H12" s="1"/>
      <c r="M12" s="1"/>
      <c r="N12" s="1"/>
      <c r="O12" s="1"/>
      <c r="P12" s="1"/>
      <c r="Q12" s="1"/>
      <c r="R12" s="1"/>
    </row>
    <row r="13" spans="1:18" s="39" customFormat="1">
      <c r="E13" s="40" t="s">
        <v>109</v>
      </c>
      <c r="F13" s="41" t="s">
        <v>92</v>
      </c>
      <c r="G13" s="41" t="s">
        <v>93</v>
      </c>
    </row>
    <row r="14" spans="1:18">
      <c r="A14" s="48">
        <v>2</v>
      </c>
      <c r="B14" s="48" t="s">
        <v>113</v>
      </c>
      <c r="C14" s="20" t="s">
        <v>94</v>
      </c>
      <c r="E14" s="30">
        <v>2</v>
      </c>
      <c r="F14" s="30">
        <f>E14*$G$2</f>
        <v>8</v>
      </c>
      <c r="G14" s="30">
        <v>1</v>
      </c>
    </row>
    <row r="15" spans="1:18">
      <c r="C15" s="50" t="s">
        <v>95</v>
      </c>
      <c r="E15" s="30">
        <v>1</v>
      </c>
      <c r="F15" s="30">
        <f t="shared" ref="F15:F18" si="1">E15*$G$2</f>
        <v>4</v>
      </c>
      <c r="G15" s="42"/>
    </row>
    <row r="16" spans="1:18">
      <c r="C16" s="50" t="s">
        <v>106</v>
      </c>
      <c r="D16" s="20" t="s">
        <v>110</v>
      </c>
      <c r="E16" s="30">
        <v>1</v>
      </c>
      <c r="F16" s="30">
        <f t="shared" si="1"/>
        <v>4</v>
      </c>
      <c r="G16" s="42"/>
    </row>
    <row r="17" spans="3:7">
      <c r="C17" s="50" t="s">
        <v>97</v>
      </c>
      <c r="E17" s="30">
        <v>1.5</v>
      </c>
      <c r="F17" s="30">
        <f t="shared" si="1"/>
        <v>6</v>
      </c>
      <c r="G17" s="42"/>
    </row>
    <row r="18" spans="3:7">
      <c r="C18" s="50" t="s">
        <v>98</v>
      </c>
      <c r="D18" s="20" t="s">
        <v>5</v>
      </c>
      <c r="E18" s="30">
        <v>0.5</v>
      </c>
      <c r="F18" s="30">
        <f t="shared" si="1"/>
        <v>2</v>
      </c>
      <c r="G18" s="42"/>
    </row>
    <row r="19" spans="3:7">
      <c r="C19" s="50" t="s">
        <v>82</v>
      </c>
      <c r="E19" s="30">
        <v>3</v>
      </c>
      <c r="F19" s="30"/>
      <c r="G19" s="42"/>
    </row>
    <row r="20" spans="3:7">
      <c r="C20" s="2" t="s">
        <v>99</v>
      </c>
      <c r="E20" s="37">
        <v>1</v>
      </c>
      <c r="F20" s="30"/>
      <c r="G20" s="43"/>
    </row>
    <row r="21" spans="3:7">
      <c r="C21" s="44" t="s">
        <v>102</v>
      </c>
      <c r="D21" s="37"/>
      <c r="E21" s="45">
        <f>SUM(E14:E20)</f>
        <v>10</v>
      </c>
      <c r="F21" s="46">
        <f>SUM(F15:F20)</f>
        <v>16</v>
      </c>
      <c r="G21" s="45">
        <f>F21/G14</f>
        <v>16</v>
      </c>
    </row>
    <row r="22" spans="3:7">
      <c r="C22" s="2"/>
      <c r="D22" s="37"/>
      <c r="E22" s="30"/>
      <c r="F22" s="43"/>
    </row>
    <row r="23" spans="3:7">
      <c r="C23" s="2"/>
      <c r="D23" s="37"/>
      <c r="E23" s="30"/>
      <c r="F23" s="43"/>
    </row>
    <row r="28" spans="3:7">
      <c r="C28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C5" sqref="C5"/>
    </sheetView>
  </sheetViews>
  <sheetFormatPr baseColWidth="10" defaultRowHeight="15" x14ac:dyDescent="0"/>
  <cols>
    <col min="1" max="1" width="6.1640625" style="52" bestFit="1" customWidth="1"/>
    <col min="2" max="2" width="12.5" style="52" bestFit="1" customWidth="1"/>
    <col min="3" max="3" width="15.1640625" bestFit="1" customWidth="1"/>
    <col min="4" max="4" width="14.33203125" bestFit="1" customWidth="1"/>
    <col min="5" max="5" width="8.1640625" bestFit="1" customWidth="1"/>
    <col min="6" max="6" width="7.83203125" bestFit="1" customWidth="1"/>
    <col min="7" max="7" width="8.83203125" bestFit="1" customWidth="1"/>
    <col min="8" max="9" width="11.83203125" bestFit="1" customWidth="1"/>
    <col min="11" max="12" width="12.1640625" bestFit="1" customWidth="1"/>
  </cols>
  <sheetData>
    <row r="1" spans="1:19" s="26" customFormat="1">
      <c r="A1" s="51" t="s">
        <v>107</v>
      </c>
      <c r="B1" s="51" t="s">
        <v>127</v>
      </c>
      <c r="C1" s="25" t="s">
        <v>82</v>
      </c>
      <c r="D1" s="25" t="s">
        <v>99</v>
      </c>
      <c r="E1" s="25" t="s">
        <v>100</v>
      </c>
      <c r="F1" s="25" t="s">
        <v>101</v>
      </c>
      <c r="G1" s="25" t="s">
        <v>104</v>
      </c>
      <c r="H1" s="25" t="s">
        <v>122</v>
      </c>
      <c r="I1" s="25" t="s">
        <v>123</v>
      </c>
      <c r="J1" s="25" t="s">
        <v>124</v>
      </c>
      <c r="K1" s="25" t="s">
        <v>125</v>
      </c>
      <c r="L1" s="25" t="s">
        <v>126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115</v>
      </c>
      <c r="S1" s="25" t="s">
        <v>116</v>
      </c>
    </row>
    <row r="2" spans="1:19">
      <c r="A2" s="52">
        <v>1</v>
      </c>
      <c r="B2" s="52">
        <v>1</v>
      </c>
      <c r="C2" s="1" t="s">
        <v>74</v>
      </c>
      <c r="D2" s="1" t="s">
        <v>89</v>
      </c>
      <c r="E2" s="1" t="s">
        <v>103</v>
      </c>
      <c r="F2" s="1" t="s">
        <v>76</v>
      </c>
      <c r="G2" s="1" t="s">
        <v>75</v>
      </c>
      <c r="H2" s="1">
        <v>20</v>
      </c>
      <c r="I2" s="1">
        <v>20</v>
      </c>
      <c r="J2" s="1">
        <v>10</v>
      </c>
      <c r="K2" s="1">
        <v>20</v>
      </c>
      <c r="L2" s="1">
        <v>20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20">
        <v>2</v>
      </c>
      <c r="S2" s="1">
        <f>SUM(M2:R2)</f>
        <v>8</v>
      </c>
    </row>
    <row r="3" spans="1:19">
      <c r="A3" s="52">
        <v>2</v>
      </c>
      <c r="B3" s="52">
        <v>1</v>
      </c>
      <c r="C3" s="1" t="s">
        <v>78</v>
      </c>
      <c r="D3" s="1" t="s">
        <v>89</v>
      </c>
      <c r="E3" s="1" t="s">
        <v>79</v>
      </c>
      <c r="F3" s="1" t="s">
        <v>80</v>
      </c>
      <c r="G3" s="1" t="s">
        <v>75</v>
      </c>
      <c r="H3" s="1">
        <v>10</v>
      </c>
      <c r="I3" s="1">
        <v>20</v>
      </c>
      <c r="J3" s="1">
        <v>10</v>
      </c>
      <c r="K3" s="1">
        <v>10</v>
      </c>
      <c r="L3" s="1">
        <v>20</v>
      </c>
      <c r="M3" s="1">
        <v>2</v>
      </c>
      <c r="N3" s="1">
        <v>1</v>
      </c>
      <c r="O3" s="1">
        <v>2</v>
      </c>
      <c r="P3" s="1">
        <v>2</v>
      </c>
      <c r="Q3" s="1">
        <v>1</v>
      </c>
      <c r="R3" s="20">
        <v>0</v>
      </c>
      <c r="S3" s="1">
        <f t="shared" ref="S3:S4" si="0">SUM(M3:R3)</f>
        <v>8</v>
      </c>
    </row>
    <row r="4" spans="1:19">
      <c r="A4" s="52">
        <v>3</v>
      </c>
      <c r="B4" s="52">
        <v>1</v>
      </c>
      <c r="C4" s="1" t="s">
        <v>78</v>
      </c>
      <c r="D4" s="1" t="s">
        <v>91</v>
      </c>
      <c r="E4" s="1" t="s">
        <v>79</v>
      </c>
      <c r="F4" s="1" t="s">
        <v>81</v>
      </c>
      <c r="G4" s="1" t="s">
        <v>75</v>
      </c>
      <c r="H4" s="1">
        <v>10</v>
      </c>
      <c r="I4" s="1">
        <v>20</v>
      </c>
      <c r="J4" s="1">
        <v>10</v>
      </c>
      <c r="K4" s="1">
        <v>10</v>
      </c>
      <c r="L4" s="1">
        <v>20</v>
      </c>
      <c r="M4" s="1">
        <v>2</v>
      </c>
      <c r="N4" s="1">
        <v>1</v>
      </c>
      <c r="O4" s="1">
        <v>2</v>
      </c>
      <c r="P4" s="1">
        <v>2</v>
      </c>
      <c r="Q4" s="1">
        <v>1</v>
      </c>
      <c r="R4" s="20">
        <v>0</v>
      </c>
      <c r="S4" s="1">
        <f t="shared" si="0"/>
        <v>8</v>
      </c>
    </row>
    <row r="5" spans="1:19">
      <c r="A5" s="52">
        <v>4</v>
      </c>
      <c r="B5" s="52">
        <v>2</v>
      </c>
      <c r="C5" s="2" t="s">
        <v>61</v>
      </c>
      <c r="D5" s="2" t="s">
        <v>69</v>
      </c>
      <c r="E5" s="1"/>
      <c r="F5" s="1"/>
      <c r="G5" s="1"/>
      <c r="H5" s="1">
        <v>10</v>
      </c>
      <c r="I5" s="1">
        <v>10</v>
      </c>
      <c r="J5" s="1"/>
      <c r="K5" s="1"/>
      <c r="L5" s="1"/>
      <c r="M5" s="1"/>
      <c r="N5" s="1"/>
      <c r="O5" s="1"/>
      <c r="P5" s="1"/>
      <c r="Q5" s="1"/>
      <c r="R5" s="1"/>
      <c r="S5" s="1"/>
    </row>
  </sheetData>
  <conditionalFormatting sqref="M1:Q1048576">
    <cfRule type="notContainsBlanks" dxfId="1" priority="2">
      <formula>LEN(TRIM(M1))&gt;0</formula>
    </cfRule>
  </conditionalFormatting>
  <conditionalFormatting sqref="M1:R4">
    <cfRule type="notContainsBlanks" dxfId="0" priority="1">
      <formula>LEN(TRIM(M1))&gt;0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I19" sqref="I19"/>
    </sheetView>
  </sheetViews>
  <sheetFormatPr baseColWidth="10" defaultRowHeight="14" x14ac:dyDescent="0"/>
  <cols>
    <col min="1" max="1" width="5" style="7" bestFit="1" customWidth="1"/>
    <col min="2" max="2" width="14.83203125" style="1" bestFit="1" customWidth="1"/>
    <col min="3" max="3" width="15.1640625" style="1" bestFit="1" customWidth="1"/>
    <col min="4" max="4" width="16.6640625" style="1" bestFit="1" customWidth="1"/>
    <col min="5" max="5" width="7.83203125" style="1" bestFit="1" customWidth="1"/>
    <col min="6" max="7" width="8.83203125" style="1" bestFit="1" customWidth="1"/>
    <col min="8" max="8" width="11.83203125" style="1" customWidth="1"/>
    <col min="9" max="14" width="10.83203125" style="7"/>
    <col min="15" max="17" width="10.83203125" style="1"/>
    <col min="18" max="18" width="10.83203125" style="5"/>
    <col min="19" max="16384" width="10.83203125" style="1"/>
  </cols>
  <sheetData>
    <row r="1" spans="1:21">
      <c r="A1" s="4" t="s">
        <v>29</v>
      </c>
      <c r="B1" s="4" t="s">
        <v>52</v>
      </c>
      <c r="C1" s="4" t="s">
        <v>82</v>
      </c>
      <c r="D1" s="4" t="s">
        <v>99</v>
      </c>
      <c r="E1" s="4" t="s">
        <v>100</v>
      </c>
      <c r="F1" s="4" t="s">
        <v>101</v>
      </c>
      <c r="G1" s="4" t="s">
        <v>104</v>
      </c>
      <c r="H1" s="4" t="s">
        <v>6</v>
      </c>
      <c r="I1" s="12" t="s">
        <v>30</v>
      </c>
      <c r="J1" s="12" t="s">
        <v>31</v>
      </c>
      <c r="K1" s="12" t="s">
        <v>32</v>
      </c>
      <c r="L1" s="12" t="s">
        <v>30</v>
      </c>
      <c r="M1" s="12" t="s">
        <v>31</v>
      </c>
      <c r="N1" s="12" t="s">
        <v>32</v>
      </c>
      <c r="O1" s="12" t="s">
        <v>30</v>
      </c>
      <c r="P1" s="12" t="s">
        <v>31</v>
      </c>
      <c r="Q1" s="12" t="s">
        <v>32</v>
      </c>
      <c r="R1" s="5" t="s">
        <v>8</v>
      </c>
      <c r="T1" s="10"/>
      <c r="U1" s="18" t="s">
        <v>33</v>
      </c>
    </row>
    <row r="2" spans="1:21">
      <c r="A2" s="7">
        <v>1</v>
      </c>
      <c r="B2" s="20" t="s">
        <v>38</v>
      </c>
      <c r="C2" s="2" t="s">
        <v>53</v>
      </c>
      <c r="D2" s="2" t="s">
        <v>64</v>
      </c>
      <c r="E2" s="2"/>
      <c r="F2" s="2"/>
      <c r="G2" s="2"/>
      <c r="H2" s="48">
        <v>3240</v>
      </c>
      <c r="I2" s="13">
        <v>2</v>
      </c>
      <c r="J2" s="13">
        <v>0</v>
      </c>
      <c r="K2" s="13">
        <v>2</v>
      </c>
      <c r="L2" s="13">
        <v>2</v>
      </c>
      <c r="M2" s="13">
        <v>0</v>
      </c>
      <c r="N2" s="13">
        <v>2</v>
      </c>
      <c r="O2" s="14">
        <v>3</v>
      </c>
      <c r="P2" s="14">
        <v>2</v>
      </c>
      <c r="Q2" s="14">
        <v>2</v>
      </c>
      <c r="R2" s="5">
        <v>5</v>
      </c>
      <c r="T2" s="19"/>
      <c r="U2" s="18" t="s">
        <v>34</v>
      </c>
    </row>
    <row r="3" spans="1:21">
      <c r="A3" s="7">
        <v>2</v>
      </c>
      <c r="B3" s="20" t="s">
        <v>39</v>
      </c>
      <c r="C3" s="2" t="s">
        <v>53</v>
      </c>
      <c r="D3" s="2" t="s">
        <v>65</v>
      </c>
      <c r="E3" s="2"/>
      <c r="F3" s="2"/>
      <c r="G3" s="2"/>
      <c r="H3" s="48">
        <v>3000</v>
      </c>
      <c r="I3" s="15">
        <v>0</v>
      </c>
      <c r="J3" s="15">
        <v>4</v>
      </c>
      <c r="K3" s="15">
        <v>2</v>
      </c>
      <c r="L3" s="15">
        <v>0</v>
      </c>
      <c r="M3" s="15">
        <v>4</v>
      </c>
      <c r="N3" s="15">
        <v>2</v>
      </c>
      <c r="O3" s="15">
        <v>0</v>
      </c>
      <c r="P3" s="15">
        <v>4</v>
      </c>
      <c r="Q3" s="15">
        <v>1</v>
      </c>
      <c r="R3" s="5">
        <v>1</v>
      </c>
      <c r="T3" s="11"/>
      <c r="U3" s="18" t="s">
        <v>35</v>
      </c>
    </row>
    <row r="4" spans="1:21">
      <c r="A4" s="7">
        <v>3</v>
      </c>
      <c r="B4" s="20" t="s">
        <v>40</v>
      </c>
      <c r="C4" s="2" t="s">
        <v>54</v>
      </c>
      <c r="D4" s="2" t="s">
        <v>66</v>
      </c>
      <c r="E4" s="2"/>
      <c r="F4" s="2"/>
      <c r="G4" s="2"/>
      <c r="H4" s="48">
        <v>3728</v>
      </c>
      <c r="I4" s="16">
        <v>2</v>
      </c>
      <c r="J4" s="16">
        <v>3</v>
      </c>
      <c r="K4" s="16">
        <v>2</v>
      </c>
      <c r="L4" s="16">
        <v>2</v>
      </c>
      <c r="M4" s="16">
        <v>3</v>
      </c>
      <c r="N4" s="16">
        <v>2</v>
      </c>
      <c r="O4" s="14">
        <v>3</v>
      </c>
      <c r="P4" s="14">
        <v>1</v>
      </c>
      <c r="Q4" s="14">
        <v>2</v>
      </c>
      <c r="R4" s="5">
        <v>4</v>
      </c>
      <c r="T4" s="9"/>
      <c r="U4" s="18" t="s">
        <v>36</v>
      </c>
    </row>
    <row r="5" spans="1:21">
      <c r="A5" s="7">
        <v>4</v>
      </c>
      <c r="B5" s="20" t="s">
        <v>41</v>
      </c>
      <c r="C5" s="2" t="s">
        <v>54</v>
      </c>
      <c r="D5" s="2" t="s">
        <v>67</v>
      </c>
      <c r="E5" s="2"/>
      <c r="F5" s="2"/>
      <c r="G5" s="2"/>
      <c r="H5" s="48">
        <v>3416</v>
      </c>
      <c r="I5" s="15">
        <v>0</v>
      </c>
      <c r="J5" s="15">
        <v>3</v>
      </c>
      <c r="K5" s="15">
        <v>2</v>
      </c>
      <c r="L5" s="15">
        <v>0</v>
      </c>
      <c r="M5" s="15">
        <v>3</v>
      </c>
      <c r="N5" s="15">
        <v>2</v>
      </c>
      <c r="O5" s="16">
        <v>3</v>
      </c>
      <c r="P5" s="16">
        <v>2</v>
      </c>
      <c r="Q5" s="16">
        <v>2</v>
      </c>
      <c r="R5" s="5">
        <v>3</v>
      </c>
      <c r="T5" s="8"/>
      <c r="U5" s="18" t="s">
        <v>37</v>
      </c>
    </row>
    <row r="6" spans="1:21">
      <c r="A6" s="7">
        <v>5</v>
      </c>
      <c r="B6" s="20" t="s">
        <v>42</v>
      </c>
      <c r="C6" s="2" t="s">
        <v>55</v>
      </c>
      <c r="D6" s="2" t="s">
        <v>68</v>
      </c>
      <c r="E6" s="2"/>
      <c r="F6" s="2"/>
      <c r="G6" s="2"/>
      <c r="H6" s="48">
        <v>3129</v>
      </c>
      <c r="I6" s="14">
        <v>3</v>
      </c>
      <c r="J6" s="14">
        <v>1</v>
      </c>
      <c r="K6" s="14">
        <v>2</v>
      </c>
      <c r="L6" s="14">
        <v>3</v>
      </c>
      <c r="M6" s="14">
        <v>1</v>
      </c>
      <c r="N6" s="14">
        <v>2</v>
      </c>
      <c r="O6" s="17">
        <v>1</v>
      </c>
      <c r="P6" s="17">
        <v>4</v>
      </c>
      <c r="Q6" s="17">
        <v>1</v>
      </c>
      <c r="R6" s="5">
        <v>4</v>
      </c>
    </row>
    <row r="7" spans="1:21">
      <c r="A7" s="7">
        <v>6</v>
      </c>
      <c r="B7" s="20" t="s">
        <v>43</v>
      </c>
      <c r="C7" s="2" t="s">
        <v>55</v>
      </c>
      <c r="D7" s="2" t="s">
        <v>69</v>
      </c>
      <c r="E7" s="2"/>
      <c r="F7" s="2"/>
      <c r="G7" s="2"/>
      <c r="H7" s="48">
        <v>2920</v>
      </c>
      <c r="I7" s="15">
        <v>0</v>
      </c>
      <c r="J7" s="15">
        <v>4</v>
      </c>
      <c r="K7" s="15">
        <v>1</v>
      </c>
      <c r="L7" s="15">
        <v>0</v>
      </c>
      <c r="M7" s="15">
        <v>4</v>
      </c>
      <c r="N7" s="15">
        <v>1</v>
      </c>
      <c r="O7" s="15">
        <v>0</v>
      </c>
      <c r="P7" s="15">
        <v>4</v>
      </c>
      <c r="Q7" s="15">
        <v>1</v>
      </c>
      <c r="R7" s="5">
        <v>1</v>
      </c>
    </row>
    <row r="8" spans="1:21">
      <c r="A8" s="7">
        <v>7</v>
      </c>
      <c r="B8" s="20" t="s">
        <v>44</v>
      </c>
      <c r="C8" s="2" t="s">
        <v>56</v>
      </c>
      <c r="D8" s="2" t="s">
        <v>70</v>
      </c>
      <c r="E8" s="2"/>
      <c r="F8" s="2"/>
      <c r="G8" s="2"/>
      <c r="H8" s="48">
        <v>3105</v>
      </c>
      <c r="I8" s="16">
        <v>3</v>
      </c>
      <c r="J8" s="16">
        <v>3</v>
      </c>
      <c r="K8" s="16">
        <v>2</v>
      </c>
      <c r="L8" s="16">
        <v>3</v>
      </c>
      <c r="M8" s="16">
        <v>3</v>
      </c>
      <c r="N8" s="16">
        <v>2</v>
      </c>
      <c r="O8" s="15">
        <v>0</v>
      </c>
      <c r="P8" s="15">
        <v>4</v>
      </c>
      <c r="Q8" s="15">
        <v>1</v>
      </c>
      <c r="R8" s="5">
        <v>3</v>
      </c>
    </row>
    <row r="9" spans="1:21">
      <c r="A9" s="7">
        <v>8</v>
      </c>
      <c r="B9" s="20" t="s">
        <v>45</v>
      </c>
      <c r="C9" s="2" t="s">
        <v>57</v>
      </c>
      <c r="D9" s="2" t="s">
        <v>71</v>
      </c>
      <c r="E9" s="2"/>
      <c r="F9" s="2"/>
      <c r="G9" s="2"/>
      <c r="H9" s="48">
        <v>3177</v>
      </c>
      <c r="I9" s="14">
        <v>3</v>
      </c>
      <c r="J9" s="14">
        <v>1</v>
      </c>
      <c r="K9" s="14">
        <v>2</v>
      </c>
      <c r="L9" s="14">
        <v>3</v>
      </c>
      <c r="M9" s="14">
        <v>1</v>
      </c>
      <c r="N9" s="14">
        <v>2</v>
      </c>
      <c r="O9" s="17">
        <v>2</v>
      </c>
      <c r="P9" s="17">
        <v>4</v>
      </c>
      <c r="Q9" s="17">
        <v>2</v>
      </c>
      <c r="R9" s="5">
        <v>4</v>
      </c>
    </row>
    <row r="10" spans="1:21">
      <c r="A10" s="7">
        <v>9</v>
      </c>
      <c r="B10" s="20" t="s">
        <v>46</v>
      </c>
      <c r="C10" s="2" t="s">
        <v>58</v>
      </c>
      <c r="D10" s="2" t="s">
        <v>72</v>
      </c>
      <c r="E10" s="2"/>
      <c r="F10" s="2"/>
      <c r="G10" s="2"/>
      <c r="H10" s="48">
        <v>3259</v>
      </c>
      <c r="I10" s="14">
        <v>3</v>
      </c>
      <c r="J10" s="14">
        <v>1</v>
      </c>
      <c r="K10" s="14">
        <v>2</v>
      </c>
      <c r="L10" s="14">
        <v>3</v>
      </c>
      <c r="M10" s="14">
        <v>1</v>
      </c>
      <c r="N10" s="14">
        <v>2</v>
      </c>
      <c r="O10" s="15">
        <v>0</v>
      </c>
      <c r="P10" s="15">
        <v>4</v>
      </c>
      <c r="Q10" s="15">
        <v>1</v>
      </c>
      <c r="R10" s="5">
        <v>4</v>
      </c>
    </row>
    <row r="11" spans="1:21">
      <c r="A11" s="7">
        <v>10</v>
      </c>
      <c r="B11" s="20" t="s">
        <v>47</v>
      </c>
      <c r="C11" s="2" t="s">
        <v>59</v>
      </c>
      <c r="D11" s="2" t="s">
        <v>73</v>
      </c>
      <c r="E11" s="2"/>
      <c r="F11" s="2"/>
      <c r="G11" s="2"/>
      <c r="H11" s="48">
        <v>3194</v>
      </c>
      <c r="I11" s="17">
        <v>1</v>
      </c>
      <c r="J11" s="17">
        <v>4</v>
      </c>
      <c r="K11" s="17">
        <v>2</v>
      </c>
      <c r="L11" s="17">
        <v>1</v>
      </c>
      <c r="M11" s="17">
        <v>4</v>
      </c>
      <c r="N11" s="17">
        <v>2</v>
      </c>
      <c r="O11" s="15">
        <v>0</v>
      </c>
      <c r="P11" s="15">
        <v>4</v>
      </c>
      <c r="Q11" s="15">
        <v>1</v>
      </c>
      <c r="R11" s="5">
        <v>2</v>
      </c>
    </row>
    <row r="12" spans="1:21">
      <c r="A12" s="7">
        <v>11</v>
      </c>
      <c r="B12" s="20" t="s">
        <v>48</v>
      </c>
      <c r="C12" s="2" t="s">
        <v>60</v>
      </c>
      <c r="D12" s="2" t="s">
        <v>67</v>
      </c>
      <c r="E12" s="2"/>
      <c r="F12" s="2"/>
      <c r="G12" s="2"/>
      <c r="H12" s="48">
        <v>4052</v>
      </c>
      <c r="I12" s="17">
        <v>2</v>
      </c>
      <c r="J12" s="17">
        <v>4</v>
      </c>
      <c r="K12" s="17">
        <v>1</v>
      </c>
      <c r="L12" s="17">
        <v>2</v>
      </c>
      <c r="M12" s="17">
        <v>4</v>
      </c>
      <c r="N12" s="17">
        <v>2</v>
      </c>
      <c r="O12" s="15">
        <v>0</v>
      </c>
      <c r="P12" s="15">
        <v>4</v>
      </c>
      <c r="Q12" s="15">
        <v>2</v>
      </c>
      <c r="R12" s="5">
        <v>2</v>
      </c>
    </row>
    <row r="13" spans="1:21">
      <c r="A13" s="7">
        <v>12</v>
      </c>
      <c r="B13" s="20" t="s">
        <v>49</v>
      </c>
      <c r="C13" s="2" t="s">
        <v>61</v>
      </c>
      <c r="D13" s="2" t="s">
        <v>69</v>
      </c>
      <c r="E13" s="2"/>
      <c r="F13" s="2"/>
      <c r="G13" s="2"/>
      <c r="H13" s="48">
        <v>3636</v>
      </c>
      <c r="I13" s="15">
        <v>0</v>
      </c>
      <c r="J13" s="15">
        <v>4</v>
      </c>
      <c r="K13" s="15">
        <v>2</v>
      </c>
      <c r="L13" s="15">
        <v>0</v>
      </c>
      <c r="M13" s="15">
        <v>3</v>
      </c>
      <c r="N13" s="15">
        <v>2</v>
      </c>
      <c r="O13" s="15">
        <v>0</v>
      </c>
      <c r="P13" s="15">
        <v>3</v>
      </c>
      <c r="Q13" s="15">
        <v>2</v>
      </c>
      <c r="R13" s="5">
        <v>1</v>
      </c>
    </row>
    <row r="14" spans="1:21">
      <c r="A14" s="7">
        <v>13</v>
      </c>
      <c r="B14" s="20" t="s">
        <v>50</v>
      </c>
      <c r="C14" s="2" t="s">
        <v>62</v>
      </c>
      <c r="D14" s="2" t="s">
        <v>65</v>
      </c>
      <c r="E14" s="2"/>
      <c r="F14" s="2"/>
      <c r="G14" s="2"/>
      <c r="H14" s="48">
        <v>3636</v>
      </c>
      <c r="I14" s="15">
        <v>0</v>
      </c>
      <c r="J14" s="15">
        <v>4</v>
      </c>
      <c r="K14" s="15">
        <v>2</v>
      </c>
      <c r="L14" s="15">
        <v>0</v>
      </c>
      <c r="M14" s="15">
        <v>3</v>
      </c>
      <c r="N14" s="15">
        <v>2</v>
      </c>
      <c r="O14" s="15">
        <v>0</v>
      </c>
      <c r="P14" s="15">
        <v>3</v>
      </c>
      <c r="Q14" s="15">
        <v>2</v>
      </c>
      <c r="R14" s="5">
        <v>1</v>
      </c>
    </row>
    <row r="15" spans="1:21">
      <c r="A15" s="7">
        <v>14</v>
      </c>
      <c r="B15" s="20" t="s">
        <v>51</v>
      </c>
      <c r="C15" s="2" t="s">
        <v>63</v>
      </c>
      <c r="D15" s="2" t="s">
        <v>65</v>
      </c>
      <c r="E15" s="2"/>
      <c r="F15" s="2"/>
      <c r="G15" s="2"/>
      <c r="H15" s="48">
        <v>3636</v>
      </c>
      <c r="I15" s="15">
        <v>0</v>
      </c>
      <c r="J15" s="15">
        <v>4</v>
      </c>
      <c r="K15" s="15">
        <v>2</v>
      </c>
      <c r="L15" s="15">
        <v>0</v>
      </c>
      <c r="M15" s="15">
        <v>3</v>
      </c>
      <c r="N15" s="15">
        <v>2</v>
      </c>
      <c r="O15" s="15">
        <v>0</v>
      </c>
      <c r="P15" s="15">
        <v>3</v>
      </c>
      <c r="Q15" s="15">
        <v>2</v>
      </c>
      <c r="R15" s="5">
        <v>1</v>
      </c>
    </row>
    <row r="16" spans="1:21">
      <c r="A16" s="7">
        <v>15</v>
      </c>
      <c r="B16" s="1" t="s">
        <v>133</v>
      </c>
      <c r="C16" s="1" t="s">
        <v>74</v>
      </c>
      <c r="D16" s="1" t="s">
        <v>89</v>
      </c>
      <c r="E16" s="1" t="s">
        <v>103</v>
      </c>
      <c r="F16" s="1" t="s">
        <v>76</v>
      </c>
      <c r="G16" s="1" t="s">
        <v>75</v>
      </c>
      <c r="H16" s="3">
        <v>2052</v>
      </c>
      <c r="I16" s="55">
        <v>1</v>
      </c>
      <c r="J16" s="55">
        <v>1</v>
      </c>
      <c r="K16" s="55">
        <v>2</v>
      </c>
      <c r="R16" s="5">
        <v>2</v>
      </c>
    </row>
    <row r="17" spans="1:18">
      <c r="A17" s="7">
        <v>16</v>
      </c>
      <c r="B17" s="1" t="s">
        <v>62</v>
      </c>
      <c r="C17" s="1" t="s">
        <v>78</v>
      </c>
      <c r="D17" s="1" t="s">
        <v>89</v>
      </c>
      <c r="E17" s="1" t="s">
        <v>79</v>
      </c>
      <c r="F17" s="1" t="s">
        <v>80</v>
      </c>
      <c r="G17" s="1" t="s">
        <v>75</v>
      </c>
      <c r="H17" s="3">
        <v>2003</v>
      </c>
      <c r="I17" s="56">
        <v>3</v>
      </c>
      <c r="J17" s="56">
        <v>1</v>
      </c>
      <c r="K17" s="56">
        <v>2</v>
      </c>
      <c r="R17" s="5">
        <v>4</v>
      </c>
    </row>
    <row r="18" spans="1:18">
      <c r="A18" s="7">
        <v>17</v>
      </c>
      <c r="B18" s="1" t="s">
        <v>63</v>
      </c>
      <c r="C18" s="1" t="s">
        <v>78</v>
      </c>
      <c r="D18" s="1" t="s">
        <v>91</v>
      </c>
      <c r="E18" s="1" t="s">
        <v>79</v>
      </c>
      <c r="F18" s="1" t="s">
        <v>81</v>
      </c>
      <c r="G18" s="1" t="s">
        <v>75</v>
      </c>
      <c r="H18" s="3">
        <v>2003</v>
      </c>
      <c r="I18" s="57">
        <v>0</v>
      </c>
      <c r="J18" s="57">
        <v>4</v>
      </c>
      <c r="K18" s="57">
        <v>2</v>
      </c>
      <c r="R18" s="5">
        <v>1</v>
      </c>
    </row>
    <row r="19" spans="1:18">
      <c r="A19" s="7">
        <v>18</v>
      </c>
      <c r="B19" s="20" t="s">
        <v>49</v>
      </c>
      <c r="C19" s="2" t="s">
        <v>61</v>
      </c>
      <c r="D19" s="2" t="s">
        <v>69</v>
      </c>
      <c r="E19" s="2"/>
      <c r="F19" s="2"/>
      <c r="G19" s="2"/>
      <c r="H19" s="48">
        <v>3636</v>
      </c>
      <c r="I19" s="55">
        <v>4</v>
      </c>
      <c r="J19" s="55">
        <v>4</v>
      </c>
      <c r="K19" s="55">
        <v>1</v>
      </c>
      <c r="R19" s="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DNA Stocks</vt:lpstr>
      <vt:lpstr>Dilution Stocks</vt:lpstr>
      <vt:lpstr>MoClo RXN</vt:lpstr>
      <vt:lpstr>Detailed Mixtures</vt:lpstr>
      <vt:lpstr>Colony PCR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Mardian</dc:creator>
  <cp:lastModifiedBy>Rizki Mardian</cp:lastModifiedBy>
  <dcterms:created xsi:type="dcterms:W3CDTF">2017-05-15T20:00:34Z</dcterms:created>
  <dcterms:modified xsi:type="dcterms:W3CDTF">2017-05-25T18:17:11Z</dcterms:modified>
</cp:coreProperties>
</file>