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sitionChangeLatency" sheetId="1" r:id="rId4"/>
    <sheet state="visible" name="ControlLAtency" sheetId="2" r:id="rId5"/>
    <sheet state="visible" name="Sheet6" sheetId="3" r:id="rId6"/>
    <sheet state="visible" name="MeasureSheet 256spl" sheetId="4" r:id="rId7"/>
    <sheet state="visible" name="MeasureSheet OLD MOD" sheetId="5" r:id="rId8"/>
    <sheet state="visible" name="OLD MOD" sheetId="6" r:id="rId9"/>
    <sheet state="visible" name="Measures 256" sheetId="7" r:id="rId10"/>
    <sheet state="visible" name="LitRev." sheetId="8" r:id="rId11"/>
    <sheet state="visible" name="DELETELATER" sheetId="9" r:id="rId12"/>
    <sheet state="visible" name="todelete" sheetId="10" r:id="rId13"/>
  </sheets>
  <definedNames/>
  <calcPr/>
</workbook>
</file>

<file path=xl/sharedStrings.xml><?xml version="1.0" encoding="utf-8"?>
<sst xmlns="http://schemas.openxmlformats.org/spreadsheetml/2006/main" count="1745" uniqueCount="374">
  <si>
    <t>Plugin</t>
  </si>
  <si>
    <t>SPL</t>
  </si>
  <si>
    <t>Actual SPL*</t>
  </si>
  <si>
    <t>Change-to-fadestart</t>
  </si>
  <si>
    <t>% Change to fadestart (CtFS)</t>
  </si>
  <si>
    <t>% CtFS - 64**</t>
  </si>
  <si>
    <t>FadeLength</t>
  </si>
  <si>
    <t>% FadeLength</t>
  </si>
  <si>
    <t>Sum</t>
  </si>
  <si>
    <t>SPARTA 6DoFConv</t>
  </si>
  <si>
    <r>
      <rPr>
        <rFont val="Arial"/>
        <color theme="1"/>
      </rPr>
      <t xml:space="preserve">MCFX-6DoF </t>
    </r>
    <r>
      <rPr>
        <rFont val="Arial"/>
        <b/>
        <color theme="1"/>
      </rPr>
      <t>(our)</t>
    </r>
  </si>
  <si>
    <r>
      <rPr>
        <rFont val="Arial"/>
        <color theme="1"/>
      </rPr>
      <t xml:space="preserve">MCFX-6DoF </t>
    </r>
    <r>
      <rPr>
        <rFont val="Arial"/>
        <b/>
        <color theme="1"/>
      </rPr>
      <t>(our)</t>
    </r>
  </si>
  <si>
    <r>
      <rPr>
        <rFont val="Arial"/>
        <color theme="1"/>
      </rPr>
      <t xml:space="preserve">MCFX-6DoF </t>
    </r>
    <r>
      <rPr>
        <rFont val="Arial"/>
        <b/>
        <color theme="1"/>
      </rPr>
      <t>(our)</t>
    </r>
  </si>
  <si>
    <t>* Reading the code for the original plugin revealed lower internal buffer size of 512 samples, which was not needed for the new engine</t>
  </si>
  <si>
    <t>Original Plugin modified without BufferSize lower cap</t>
  </si>
  <si>
    <t>MOD SPARTA 6DoFConv</t>
  </si>
  <si>
    <t>** Plogue Bidule seems to introduce a 64 samples delay to all controls (either this or the rotator) and subtracting this shows meaninful relative delays (to buffer size)</t>
  </si>
  <si>
    <t>Host Buffer Size</t>
  </si>
  <si>
    <t>Internal Buffer Size (IBS)</t>
  </si>
  <si>
    <t>Change-to-fadestart (CFTS)</t>
  </si>
  <si>
    <t>CTFS / IBS</t>
  </si>
  <si>
    <t>Cross-Fade Duration</t>
  </si>
  <si>
    <t>Retake</t>
  </si>
  <si>
    <t>HBS</t>
  </si>
  <si>
    <t>iBS</t>
  </si>
  <si>
    <t>CTFS Corrected</t>
  </si>
  <si>
    <t>Average CTFS</t>
  </si>
  <si>
    <t>Estimated CTFS</t>
  </si>
  <si>
    <t>Audio Delay</t>
  </si>
  <si>
    <t>CTFS-AudioDelay</t>
  </si>
  <si>
    <t>Residual
Average</t>
  </si>
  <si>
    <t>Res+BOBOh</t>
  </si>
  <si>
    <t>CtFS - 64 +BOH</t>
  </si>
  <si>
    <t>Average</t>
  </si>
  <si>
    <t>% CtFS - 64 +BOH</t>
  </si>
  <si>
    <t>iSPL*2-ctfs</t>
  </si>
  <si>
    <t>CTFS-64</t>
  </si>
  <si>
    <t>- intBS</t>
  </si>
  <si>
    <t>/intBs</t>
  </si>
  <si>
    <t>SPARTA 6DoFconv</t>
  </si>
  <si>
    <t xml:space="preserve"> </t>
  </si>
  <si>
    <t>MCFX-6DoFconv</t>
  </si>
  <si>
    <t>hABS</t>
  </si>
  <si>
    <t>iABS</t>
  </si>
  <si>
    <t>Audio Latency</t>
  </si>
  <si>
    <t>Audio Delay-64</t>
  </si>
  <si>
    <t>Delay in Audio Blocks</t>
  </si>
  <si>
    <t>New</t>
  </si>
  <si>
    <t>Average TOTAL Control Latency</t>
  </si>
  <si>
    <t>Sole Control</t>
  </si>
  <si>
    <t>hABS/2 + 1.5*iABS</t>
  </si>
  <si>
    <t>Average Latency in host Blocks</t>
  </si>
  <si>
    <t>Average Latency in intBlocks</t>
  </si>
  <si>
    <t>BS</t>
  </si>
  <si>
    <t>Blocks</t>
  </si>
  <si>
    <t>Delays</t>
  </si>
  <si>
    <t>Average ADDED delay</t>
  </si>
  <si>
    <t>Total PS delay</t>
  </si>
  <si>
    <t>Measured Averages</t>
  </si>
  <si>
    <t>Start</t>
  </si>
  <si>
    <t>ID</t>
  </si>
  <si>
    <t>Channels</t>
  </si>
  <si>
    <t>IR</t>
  </si>
  <si>
    <t>M1</t>
  </si>
  <si>
    <t>M2</t>
  </si>
  <si>
    <t>100ms</t>
  </si>
  <si>
    <t>Old</t>
  </si>
  <si>
    <t>200ms</t>
  </si>
  <si>
    <t>500ms</t>
  </si>
  <si>
    <t>1s</t>
  </si>
  <si>
    <t>2s</t>
  </si>
  <si>
    <t>5s</t>
  </si>
  <si>
    <t>10s</t>
  </si>
  <si>
    <t>Project ID</t>
  </si>
  <si>
    <t>MODOld</t>
  </si>
  <si>
    <t>id</t>
  </si>
  <si>
    <t>plugin</t>
  </si>
  <si>
    <t>channels</t>
  </si>
  <si>
    <t>irlen</t>
  </si>
  <si>
    <t>spl</t>
  </si>
  <si>
    <t>measure</t>
  </si>
  <si>
    <t>screenshot</t>
  </si>
  <si>
    <t>X</t>
  </si>
  <si>
    <t>time</t>
  </si>
  <si>
    <t>elapsed</t>
  </si>
  <si>
    <t>remaining</t>
  </si>
  <si>
    <t>Screenshot (336).png)</t>
  </si>
  <si>
    <t>elapsed:</t>
  </si>
  <si>
    <t>remaining:</t>
  </si>
  <si>
    <t>Screenshot (337).png)</t>
  </si>
  <si>
    <t>Screenshot (338).png)</t>
  </si>
  <si>
    <t>Screenshot (339).png)</t>
  </si>
  <si>
    <t>Screenshot (340).png)</t>
  </si>
  <si>
    <t>Screenshot (341).png)</t>
  </si>
  <si>
    <t>Screenshot (342).png)</t>
  </si>
  <si>
    <t>Screenshot (343).png)</t>
  </si>
  <si>
    <t>Screenshot (344).png)</t>
  </si>
  <si>
    <t>Screenshot (345).png)</t>
  </si>
  <si>
    <t>Screenshot (346).png)</t>
  </si>
  <si>
    <t>time:</t>
  </si>
  <si>
    <t>Screenshot (347).png)</t>
  </si>
  <si>
    <t>Screenshot (348).png)</t>
  </si>
  <si>
    <t>Screenshot (349).png)</t>
  </si>
  <si>
    <t>Screenshot (350).png)</t>
  </si>
  <si>
    <t>Screenshot (351).png)</t>
  </si>
  <si>
    <t>Screenshot (352).png)</t>
  </si>
  <si>
    <t>Screenshot (353).png)</t>
  </si>
  <si>
    <t>Screenshot (354).png)</t>
  </si>
  <si>
    <t>Screenshot (355).png)</t>
  </si>
  <si>
    <t>Screenshot (356).png)</t>
  </si>
  <si>
    <t>Screenshot (357).png)</t>
  </si>
  <si>
    <t>Screenshot (358).png)</t>
  </si>
  <si>
    <t>Screenshot (359).png)</t>
  </si>
  <si>
    <t>Screenshot (360).png)</t>
  </si>
  <si>
    <t>Screenshot (361).png)</t>
  </si>
  <si>
    <t>Screenshot (362).png)</t>
  </si>
  <si>
    <t>Screenshot (363).png)</t>
  </si>
  <si>
    <t>Screenshot (364).png)</t>
  </si>
  <si>
    <t>Screenshot (365).png)</t>
  </si>
  <si>
    <t>Screenshot (366).png)</t>
  </si>
  <si>
    <t>Screenshot (367).png)</t>
  </si>
  <si>
    <t>Screenshot (368).png)</t>
  </si>
  <si>
    <t>Screenshot (369).png)</t>
  </si>
  <si>
    <t>Screenshot (370).png)</t>
  </si>
  <si>
    <t>Screenshot (371).png)</t>
  </si>
  <si>
    <t>Screenshot (372).png)</t>
  </si>
  <si>
    <t>Screenshot (373).png)</t>
  </si>
  <si>
    <t>Screenshot (374).png)</t>
  </si>
  <si>
    <t>Screenshot (375).png)</t>
  </si>
  <si>
    <t>Screenshot (376).png)</t>
  </si>
  <si>
    <t>Screenshot (377).png)</t>
  </si>
  <si>
    <t>Screenshot (378).png)</t>
  </si>
  <si>
    <t>Screenshot (379).png)</t>
  </si>
  <si>
    <t>Screenshot (380).png)</t>
  </si>
  <si>
    <t>Screenshot (381).png)</t>
  </si>
  <si>
    <t>Screenshot (382).png)</t>
  </si>
  <si>
    <t>Screenshot (383).png)</t>
  </si>
  <si>
    <t>Screenshot (384).png)</t>
  </si>
  <si>
    <t>Screenshot (385).png)</t>
  </si>
  <si>
    <t>Screenshot (386).png)</t>
  </si>
  <si>
    <t>Screenshot (387).png)</t>
  </si>
  <si>
    <t>Screenshot (388).png)</t>
  </si>
  <si>
    <t>Screenshot (389).png)</t>
  </si>
  <si>
    <t>Screenshot (390).png)</t>
  </si>
  <si>
    <t>Screenshot (391).png)</t>
  </si>
  <si>
    <t>Screenshot (392).png)</t>
  </si>
  <si>
    <t>Screenshot (393).png)</t>
  </si>
  <si>
    <t>Screenshot (394).png)</t>
  </si>
  <si>
    <t>Screenshot (395).png)</t>
  </si>
  <si>
    <t>Screenshot (396).png)</t>
  </si>
  <si>
    <t>Screenshot (397).png)</t>
  </si>
  <si>
    <t>Screenshot (398).png)</t>
  </si>
  <si>
    <t>Screenshot (399).png)</t>
  </si>
  <si>
    <t>Screenshot (400).png)</t>
  </si>
  <si>
    <t>Screenshot (401).png)</t>
  </si>
  <si>
    <t>Screenshot (402).png)</t>
  </si>
  <si>
    <t>Screenshot (403).png)</t>
  </si>
  <si>
    <t>Screenshot (404).png)</t>
  </si>
  <si>
    <t>Screenshot (405).png)</t>
  </si>
  <si>
    <t>Screenshot (406).png)</t>
  </si>
  <si>
    <t>Screenshot (407).png)</t>
  </si>
  <si>
    <t>Screenshot (408).png)</t>
  </si>
  <si>
    <t>Screenshot (409).png)</t>
  </si>
  <si>
    <t>Screenshot (410).png)</t>
  </si>
  <si>
    <t>Screenshot (411).png)</t>
  </si>
  <si>
    <t>Screenshot (412).png)</t>
  </si>
  <si>
    <t>Screenshot (413).png)</t>
  </si>
  <si>
    <t>Screenshot (414).png)</t>
  </si>
  <si>
    <t>Screenshot (415).png)</t>
  </si>
  <si>
    <t>Screenshot (416).png)</t>
  </si>
  <si>
    <t>Screenshot (417).png)</t>
  </si>
  <si>
    <t>Screenshot (418).png)</t>
  </si>
  <si>
    <t>Screenshot (419).png)</t>
  </si>
  <si>
    <t>new</t>
  </si>
  <si>
    <t>Screenshot (252).png</t>
  </si>
  <si>
    <t>Screenshot (253).png</t>
  </si>
  <si>
    <t>old</t>
  </si>
  <si>
    <t>Screenshot (254).png</t>
  </si>
  <si>
    <t>Screenshot (255).png</t>
  </si>
  <si>
    <t>Screenshot (256).png</t>
  </si>
  <si>
    <t>Screenshot (257).png</t>
  </si>
  <si>
    <t>Screenshot (258).png</t>
  </si>
  <si>
    <t>Screenshot (259).png</t>
  </si>
  <si>
    <t>Screenshot (260).png</t>
  </si>
  <si>
    <t>Screenshot (261).png</t>
  </si>
  <si>
    <t>Screenshot (262).png</t>
  </si>
  <si>
    <t>Screenshot (263).png</t>
  </si>
  <si>
    <t>Screenshot (264).png</t>
  </si>
  <si>
    <t>Screenshot (265).png</t>
  </si>
  <si>
    <t>Screenshot (266).png</t>
  </si>
  <si>
    <t>Screenshot (267).png</t>
  </si>
  <si>
    <t>Screenshot (268).png</t>
  </si>
  <si>
    <t>Screenshot (269).png</t>
  </si>
  <si>
    <t>Screenshot (270).png</t>
  </si>
  <si>
    <t>Screenshot (271).png</t>
  </si>
  <si>
    <t>Screenshot (272).png</t>
  </si>
  <si>
    <t>Screenshot (273).png</t>
  </si>
  <si>
    <t>Screenshot (274).png</t>
  </si>
  <si>
    <t>Screenshot (275).png</t>
  </si>
  <si>
    <t>Screenshot (276).png</t>
  </si>
  <si>
    <t>Screenshot (277).png</t>
  </si>
  <si>
    <t>Screenshot (278).png</t>
  </si>
  <si>
    <t>Screenshot (279).png</t>
  </si>
  <si>
    <t>Screenshot (280).png</t>
  </si>
  <si>
    <t>Screenshot (281).png</t>
  </si>
  <si>
    <t>Screenshot (282).png</t>
  </si>
  <si>
    <t>Screenshot (283).png</t>
  </si>
  <si>
    <t>Screenshot (284).png</t>
  </si>
  <si>
    <t>Screenshot (285).png</t>
  </si>
  <si>
    <t>Screenshot (286).png</t>
  </si>
  <si>
    <t>Screenshot (287).png</t>
  </si>
  <si>
    <t>Screenshot (288).png</t>
  </si>
  <si>
    <t>Screenshot (289).png</t>
  </si>
  <si>
    <t>Screenshot (290).png</t>
  </si>
  <si>
    <t>Screenshot (291).png</t>
  </si>
  <si>
    <t>Screenshot (292).png</t>
  </si>
  <si>
    <t>Screenshot (293).png</t>
  </si>
  <si>
    <t>Screenshot (294).png</t>
  </si>
  <si>
    <t>Screenshot (295).png</t>
  </si>
  <si>
    <t>Screenshot (296).png</t>
  </si>
  <si>
    <t>Screenshot (297).png</t>
  </si>
  <si>
    <t>Screenshot (298).png</t>
  </si>
  <si>
    <t>Screenshot (299).png</t>
  </si>
  <si>
    <t>Screenshot (300).png</t>
  </si>
  <si>
    <t>Screenshot (301).png</t>
  </si>
  <si>
    <t>Screenshot (302).png</t>
  </si>
  <si>
    <t>Screenshot (303).png</t>
  </si>
  <si>
    <t>Screenshot (304).png</t>
  </si>
  <si>
    <t>Screenshot (305).png</t>
  </si>
  <si>
    <t>Screenshot (306).png</t>
  </si>
  <si>
    <t>Screenshot (307).png</t>
  </si>
  <si>
    <t>Screenshot (308).png</t>
  </si>
  <si>
    <t>Screenshot (309).png</t>
  </si>
  <si>
    <t>Screenshot (310).png</t>
  </si>
  <si>
    <t>Screenshot (311).png</t>
  </si>
  <si>
    <t>Screenshot (312).png</t>
  </si>
  <si>
    <t>Screenshot (313).png</t>
  </si>
  <si>
    <t>Screenshot (314).png</t>
  </si>
  <si>
    <t>Screenshot (315).png</t>
  </si>
  <si>
    <t>Screenshot (316).png</t>
  </si>
  <si>
    <t>Screenshot (317).png</t>
  </si>
  <si>
    <t>Screenshot (318).png</t>
  </si>
  <si>
    <t>Screenshot (319).png</t>
  </si>
  <si>
    <t>Screenshot (320).png</t>
  </si>
  <si>
    <t>Screenshot (321).png</t>
  </si>
  <si>
    <t>Screenshot (322).png</t>
  </si>
  <si>
    <t>Screenshot (323).png</t>
  </si>
  <si>
    <t>Screenshot (324).png</t>
  </si>
  <si>
    <t>Screenshot (325).png</t>
  </si>
  <si>
    <t>Screenshot (326).png</t>
  </si>
  <si>
    <t>Screenshot (327).png</t>
  </si>
  <si>
    <t>Screenshot (328).png</t>
  </si>
  <si>
    <t>Screenshot (329).png</t>
  </si>
  <si>
    <t>Screenshot (330).png</t>
  </si>
  <si>
    <t>Screenshot (331).png</t>
  </si>
  <si>
    <t>Screenshot (332).png</t>
  </si>
  <si>
    <t>Screenshot (333).png</t>
  </si>
  <si>
    <t>Screenshot (334).png</t>
  </si>
  <si>
    <t>Screenshot (335).png</t>
  </si>
  <si>
    <t>DoF</t>
  </si>
  <si>
    <t>License</t>
  </si>
  <si>
    <t>Interpolation</t>
  </si>
  <si>
    <t>Convolution Scheme</t>
  </si>
  <si>
    <t>Listener</t>
  </si>
  <si>
    <t>Source</t>
  </si>
  <si>
    <t>IR format</t>
  </si>
  <si>
    <t>OSC control</t>
  </si>
  <si>
    <t>RoomZ</t>
  </si>
  <si>
    <t>Closed-Source, freeware</t>
  </si>
  <si>
    <t>1-3 NN or Triangle</t>
  </si>
  <si>
    <t>Uniform partitioning</t>
  </si>
  <si>
    <t>Multiple, moving</t>
  </si>
  <si>
    <t>Wav+XML</t>
  </si>
  <si>
    <t>No</t>
  </si>
  <si>
    <t>Sparta 6DoF Conv</t>
  </si>
  <si>
    <t>6 (3D+Ambi.Rotator)</t>
  </si>
  <si>
    <t>FOSS (GPLv3)</t>
  </si>
  <si>
    <t>1NN Selection</t>
  </si>
  <si>
    <t>Single, moving</t>
  </si>
  <si>
    <t>Single, static</t>
  </si>
  <si>
    <t>SOFA</t>
  </si>
  <si>
    <t>Yes</t>
  </si>
  <si>
    <t>MCFX</t>
  </si>
  <si>
    <t>NO</t>
  </si>
  <si>
    <t>Non-uniform partitioning</t>
  </si>
  <si>
    <t>Multiple, Static</t>
  </si>
  <si>
    <t>Wav Matrix</t>
  </si>
  <si>
    <t>Minimal</t>
  </si>
  <si>
    <t>Ours</t>
  </si>
  <si>
    <t>Screenshot (336).png</t>
  </si>
  <si>
    <t>Screenshot (337).png</t>
  </si>
  <si>
    <t>x.x</t>
  </si>
  <si>
    <t>Screenshot (338).png</t>
  </si>
  <si>
    <t>Screenshot (339).png</t>
  </si>
  <si>
    <t>Screenshot (340).png</t>
  </si>
  <si>
    <t>Screenshot (341).png</t>
  </si>
  <si>
    <t>Screenshot (342).png</t>
  </si>
  <si>
    <t>Screenshot (343).png</t>
  </si>
  <si>
    <t>Screenshot (344).png</t>
  </si>
  <si>
    <t>Screenshot (345).png</t>
  </si>
  <si>
    <t>Screenshot (346).png</t>
  </si>
  <si>
    <t>Screenshot (347).png</t>
  </si>
  <si>
    <t>Screenshot (348).png</t>
  </si>
  <si>
    <t>Screenshot (349).png</t>
  </si>
  <si>
    <t>Screenshot (350).png</t>
  </si>
  <si>
    <t>Screenshot (351).png</t>
  </si>
  <si>
    <t>Screenshot (352).png</t>
  </si>
  <si>
    <t>Screenshot (353).png</t>
  </si>
  <si>
    <t>Screenshot (354).png</t>
  </si>
  <si>
    <t>Screenshot (355).png</t>
  </si>
  <si>
    <t>Screenshot (356).png</t>
  </si>
  <si>
    <t>Screenshot (357).png</t>
  </si>
  <si>
    <t>Screenshot (358).png</t>
  </si>
  <si>
    <t>Screenshot (359).png</t>
  </si>
  <si>
    <t>Screenshot (360).png</t>
  </si>
  <si>
    <t>Screenshot (361).png</t>
  </si>
  <si>
    <t>Screenshot (362).png</t>
  </si>
  <si>
    <t>Screenshot (363).png</t>
  </si>
  <si>
    <t>Screenshot (364).png</t>
  </si>
  <si>
    <t>Screenshot (365).png</t>
  </si>
  <si>
    <t>Screenshot (366).png</t>
  </si>
  <si>
    <t>Screenshot (367).png</t>
  </si>
  <si>
    <t>Screenshot (368).png</t>
  </si>
  <si>
    <t>Screenshot (369).png</t>
  </si>
  <si>
    <t>Screenshot (370).png</t>
  </si>
  <si>
    <t>Screenshot (371).png</t>
  </si>
  <si>
    <t>Screenshot (372).png</t>
  </si>
  <si>
    <t>Screenshot (373).png</t>
  </si>
  <si>
    <t>Screenshot (374).png</t>
  </si>
  <si>
    <t>Screenshot (375).png</t>
  </si>
  <si>
    <t>Screenshot (376).png</t>
  </si>
  <si>
    <t>Screenshot (377).png</t>
  </si>
  <si>
    <t>Screenshot (378).png</t>
  </si>
  <si>
    <t>Screenshot (379).png</t>
  </si>
  <si>
    <t>Screenshot (380).png</t>
  </si>
  <si>
    <t>Screenshot (381).png</t>
  </si>
  <si>
    <t>Screenshot (382).png</t>
  </si>
  <si>
    <t>Screenshot (383).png</t>
  </si>
  <si>
    <t>Screenshot (384).png</t>
  </si>
  <si>
    <t>Screenshot (385).png</t>
  </si>
  <si>
    <t>Screenshot (386).png</t>
  </si>
  <si>
    <t>Screenshot (387).png</t>
  </si>
  <si>
    <t>Screenshot (388).png</t>
  </si>
  <si>
    <t>Screenshot (389).png</t>
  </si>
  <si>
    <t>Screenshot (390).png</t>
  </si>
  <si>
    <t>Screenshot (391).png</t>
  </si>
  <si>
    <t>Screenshot (392).png</t>
  </si>
  <si>
    <t>Screenshot (393).png</t>
  </si>
  <si>
    <t>Screenshot (394).png</t>
  </si>
  <si>
    <t>Screenshot (395).png</t>
  </si>
  <si>
    <t>Screenshot (396).png</t>
  </si>
  <si>
    <t>Screenshot (397).png</t>
  </si>
  <si>
    <t>Screenshot (398).png</t>
  </si>
  <si>
    <t>Screenshot (399).png</t>
  </si>
  <si>
    <t>Screenshot (400).png</t>
  </si>
  <si>
    <t>Screenshot (401).png</t>
  </si>
  <si>
    <t>Screenshot (402).png</t>
  </si>
  <si>
    <t>Screenshot (403).png</t>
  </si>
  <si>
    <t>Screenshot (404).png</t>
  </si>
  <si>
    <t>Screenshot (405).png</t>
  </si>
  <si>
    <t>Screenshot (406).png</t>
  </si>
  <si>
    <t>Screenshot (407).png</t>
  </si>
  <si>
    <t>Screenshot (408).png</t>
  </si>
  <si>
    <t>Screenshot (409).png</t>
  </si>
  <si>
    <t>Screenshot (410).png</t>
  </si>
  <si>
    <t>Screenshot (411).png</t>
  </si>
  <si>
    <t>Screenshot (412).png</t>
  </si>
  <si>
    <t>Screenshot (413).png</t>
  </si>
  <si>
    <t>Screenshot (414).png</t>
  </si>
  <si>
    <t>Screenshot (415).png</t>
  </si>
  <si>
    <t>Screenshot (416).png</t>
  </si>
  <si>
    <t>Screenshot (417).png</t>
  </si>
  <si>
    <t>Screenshot (418).png</t>
  </si>
  <si>
    <t>Screenshot (419).png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</si>
</sst>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hh:mm"/>
    <numFmt numFmtId="166" formatCode="mm&quot;:&quot;ss"/>
  </numFmts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b/>
      <sz val="17.0"/>
      <color theme="1"/>
      <name val="Arial"/>
      <scheme val="minor"/>
    </font>
    <font/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3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1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2" fillId="0" fontId="1" numFmtId="9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4" fillId="0" fontId="3" numFmtId="0" xfId="0" applyAlignment="1" applyBorder="1" applyFont="1">
      <alignment vertical="bottom"/>
    </xf>
    <xf borderId="5" fillId="0" fontId="3" numFmtId="0" xfId="0" applyAlignment="1" applyBorder="1" applyFont="1">
      <alignment horizontal="right" vertical="bottom"/>
    </xf>
    <xf borderId="5" fillId="0" fontId="3" numFmtId="9" xfId="0" applyAlignment="1" applyBorder="1" applyFont="1" applyNumberFormat="1">
      <alignment horizontal="right" vertical="bottom"/>
    </xf>
    <xf borderId="6" fillId="0" fontId="3" numFmtId="9" xfId="0" applyAlignment="1" applyBorder="1" applyFont="1" applyNumberFormat="1">
      <alignment horizontal="right" vertical="bottom"/>
    </xf>
    <xf borderId="6" fillId="0" fontId="3" numFmtId="0" xfId="0" applyAlignment="1" applyBorder="1" applyFont="1">
      <alignment horizontal="right" vertical="bottom"/>
    </xf>
    <xf borderId="7" fillId="0" fontId="3" numFmtId="0" xfId="0" applyAlignment="1" applyBorder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9" xfId="0" applyAlignment="1" applyFont="1" applyNumberFormat="1">
      <alignment horizontal="right" vertical="bottom"/>
    </xf>
    <xf borderId="8" fillId="0" fontId="3" numFmtId="9" xfId="0" applyAlignment="1" applyBorder="1" applyFont="1" applyNumberFormat="1">
      <alignment horizontal="right" vertical="bottom"/>
    </xf>
    <xf borderId="8" fillId="0" fontId="3" numFmtId="0" xfId="0" applyAlignment="1" applyBorder="1" applyFont="1">
      <alignment horizontal="right" vertical="bottom"/>
    </xf>
    <xf borderId="9" fillId="0" fontId="3" numFmtId="0" xfId="0" applyAlignment="1" applyBorder="1" applyFont="1">
      <alignment vertical="bottom"/>
    </xf>
    <xf borderId="10" fillId="0" fontId="3" numFmtId="0" xfId="0" applyAlignment="1" applyBorder="1" applyFont="1">
      <alignment horizontal="right" vertical="bottom"/>
    </xf>
    <xf borderId="10" fillId="0" fontId="3" numFmtId="9" xfId="0" applyAlignment="1" applyBorder="1" applyFont="1" applyNumberFormat="1">
      <alignment horizontal="right" vertical="bottom"/>
    </xf>
    <xf borderId="11" fillId="0" fontId="3" numFmtId="9" xfId="0" applyAlignment="1" applyBorder="1" applyFont="1" applyNumberFormat="1">
      <alignment horizontal="right" vertical="bottom"/>
    </xf>
    <xf borderId="11" fillId="0" fontId="3" numFmtId="0" xfId="0" applyAlignment="1" applyBorder="1" applyFont="1">
      <alignment horizontal="right"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3" numFmtId="9" xfId="0" applyAlignment="1" applyFont="1" applyNumberFormat="1">
      <alignment vertical="bottom"/>
    </xf>
    <xf borderId="0" fillId="0" fontId="1" numFmtId="0" xfId="0" applyAlignment="1" applyFont="1">
      <alignment horizontal="center" vertical="bottom"/>
    </xf>
    <xf borderId="2" fillId="0" fontId="1" numFmtId="0" xfId="0" applyAlignment="1" applyBorder="1" applyFont="1">
      <alignment horizontal="center" readingOrder="0" shrinkToFit="0" vertical="center" wrapText="1"/>
    </xf>
    <xf borderId="0" fillId="0" fontId="2" numFmtId="0" xfId="0" applyFont="1"/>
    <xf borderId="0" fillId="0" fontId="2" numFmtId="164" xfId="0" applyFont="1" applyNumberFormat="1"/>
    <xf borderId="0" fillId="0" fontId="4" numFmtId="0" xfId="0" applyAlignment="1" applyFont="1">
      <alignment horizontal="center" readingOrder="0"/>
    </xf>
    <xf borderId="12" fillId="0" fontId="1" numFmtId="0" xfId="0" applyAlignment="1" applyBorder="1" applyFont="1">
      <alignment horizontal="left" shrinkToFit="0" vertical="center" wrapText="1"/>
    </xf>
    <xf borderId="13" fillId="0" fontId="1" numFmtId="0" xfId="0" applyAlignment="1" applyBorder="1" applyFont="1">
      <alignment horizontal="center" readingOrder="0" shrinkToFit="0" vertical="center" wrapText="1"/>
    </xf>
    <xf borderId="13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/>
    </xf>
    <xf borderId="0" fillId="0" fontId="2" numFmtId="1" xfId="0" applyAlignment="1" applyFont="1" applyNumberFormat="1">
      <alignment readingOrder="0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horizontal="right" vertical="center"/>
    </xf>
    <xf borderId="0" fillId="0" fontId="3" numFmtId="0" xfId="0" applyAlignment="1" applyFont="1">
      <alignment horizontal="right" readingOrder="0" vertical="bottom"/>
    </xf>
    <xf borderId="0" fillId="0" fontId="3" numFmtId="3" xfId="0" applyAlignment="1" applyFont="1" applyNumberFormat="1">
      <alignment horizontal="right" vertical="bottom"/>
    </xf>
    <xf borderId="0" fillId="0" fontId="3" numFmtId="0" xfId="0" applyAlignment="1" applyFont="1">
      <alignment horizontal="right" readingOrder="0" vertical="center"/>
    </xf>
    <xf borderId="0" fillId="0" fontId="3" numFmtId="2" xfId="0" applyAlignment="1" applyFont="1" applyNumberFormat="1">
      <alignment horizontal="right" vertical="center"/>
    </xf>
    <xf borderId="0" fillId="0" fontId="3" numFmtId="3" xfId="0" applyAlignment="1" applyFont="1" applyNumberFormat="1">
      <alignment horizontal="right" vertical="center"/>
    </xf>
    <xf borderId="0" fillId="0" fontId="3" numFmtId="9" xfId="0" applyAlignment="1" applyFont="1" applyNumberFormat="1">
      <alignment readingOrder="0" vertical="center"/>
    </xf>
    <xf borderId="0" fillId="0" fontId="3" numFmtId="0" xfId="0" applyAlignment="1" applyFont="1">
      <alignment horizontal="right" vertical="bottom"/>
    </xf>
    <xf borderId="4" fillId="0" fontId="2" numFmtId="0" xfId="0" applyBorder="1" applyFont="1"/>
    <xf borderId="5" fillId="0" fontId="2" numFmtId="0" xfId="0" applyBorder="1" applyFont="1"/>
    <xf borderId="5" fillId="0" fontId="2" numFmtId="1" xfId="0" applyBorder="1" applyFont="1" applyNumberFormat="1"/>
    <xf borderId="6" fillId="0" fontId="2" numFmtId="2" xfId="0" applyBorder="1" applyFont="1" applyNumberFormat="1"/>
    <xf borderId="0" fillId="0" fontId="2" numFmtId="2" xfId="0" applyFont="1" applyNumberFormat="1"/>
    <xf borderId="7" fillId="0" fontId="2" numFmtId="0" xfId="0" applyBorder="1" applyFont="1"/>
    <xf borderId="0" fillId="0" fontId="2" numFmtId="1" xfId="0" applyFont="1" applyNumberFormat="1"/>
    <xf borderId="8" fillId="0" fontId="2" numFmtId="2" xfId="0" applyBorder="1" applyFont="1" applyNumberFormat="1"/>
    <xf borderId="9" fillId="0" fontId="2" numFmtId="0" xfId="0" applyBorder="1" applyFont="1"/>
    <xf borderId="10" fillId="0" fontId="2" numFmtId="0" xfId="0" applyBorder="1" applyFont="1"/>
    <xf borderId="10" fillId="0" fontId="2" numFmtId="1" xfId="0" applyBorder="1" applyFont="1" applyNumberFormat="1"/>
    <xf borderId="11" fillId="0" fontId="2" numFmtId="2" xfId="0" applyBorder="1" applyFont="1" applyNumberFormat="1"/>
    <xf borderId="7" fillId="0" fontId="3" numFmtId="0" xfId="0" applyAlignment="1" applyBorder="1" applyFont="1">
      <alignment readingOrder="0" vertical="center"/>
    </xf>
    <xf borderId="16" fillId="0" fontId="3" numFmtId="0" xfId="0" applyAlignment="1" applyBorder="1" applyFont="1">
      <alignment horizontal="right" readingOrder="0" vertical="bottom"/>
    </xf>
    <xf borderId="17" fillId="0" fontId="3" numFmtId="9" xfId="0" applyAlignment="1" applyBorder="1" applyFont="1" applyNumberFormat="1">
      <alignment horizontal="right" vertical="bottom"/>
    </xf>
    <xf borderId="18" fillId="0" fontId="3" numFmtId="9" xfId="0" applyAlignment="1" applyBorder="1" applyFont="1" applyNumberFormat="1">
      <alignment readingOrder="0" vertical="center"/>
    </xf>
    <xf borderId="7" fillId="0" fontId="5" numFmtId="0" xfId="0" applyBorder="1" applyFont="1"/>
    <xf borderId="19" fillId="0" fontId="3" numFmtId="9" xfId="0" applyAlignment="1" applyBorder="1" applyFont="1" applyNumberFormat="1">
      <alignment horizontal="right" vertical="bottom"/>
    </xf>
    <xf borderId="18" fillId="0" fontId="5" numFmtId="0" xfId="0" applyBorder="1" applyFont="1"/>
    <xf borderId="9" fillId="0" fontId="5" numFmtId="0" xfId="0" applyBorder="1" applyFont="1"/>
    <xf borderId="10" fillId="0" fontId="3" numFmtId="0" xfId="0" applyAlignment="1" applyBorder="1" applyFont="1">
      <alignment horizontal="right" vertical="center"/>
    </xf>
    <xf borderId="20" fillId="0" fontId="3" numFmtId="0" xfId="0" applyAlignment="1" applyBorder="1" applyFont="1">
      <alignment horizontal="right" readingOrder="0" vertical="bottom"/>
    </xf>
    <xf borderId="21" fillId="0" fontId="5" numFmtId="0" xfId="0" applyBorder="1" applyFont="1"/>
    <xf borderId="4" fillId="0" fontId="3" numFmtId="0" xfId="0" applyAlignment="1" applyBorder="1" applyFont="1">
      <alignment readingOrder="0" vertical="center"/>
    </xf>
    <xf borderId="5" fillId="0" fontId="3" numFmtId="0" xfId="0" applyAlignment="1" applyBorder="1" applyFont="1">
      <alignment horizontal="right" vertical="center"/>
    </xf>
    <xf borderId="22" fillId="0" fontId="3" numFmtId="0" xfId="0" applyAlignment="1" applyBorder="1" applyFont="1">
      <alignment horizontal="right" readingOrder="0" vertical="bottom"/>
    </xf>
    <xf borderId="23" fillId="0" fontId="3" numFmtId="9" xfId="0" applyAlignment="1" applyBorder="1" applyFont="1" applyNumberFormat="1">
      <alignment readingOrder="0" vertical="center"/>
    </xf>
    <xf borderId="24" fillId="0" fontId="5" numFmtId="0" xfId="0" applyBorder="1" applyFont="1"/>
    <xf borderId="5" fillId="0" fontId="3" numFmtId="3" xfId="0" applyAlignment="1" applyBorder="1" applyFont="1" applyNumberFormat="1">
      <alignment horizontal="right" vertical="bottom"/>
    </xf>
    <xf borderId="0" fillId="0" fontId="6" numFmtId="0" xfId="0" applyAlignment="1" applyFont="1">
      <alignment horizontal="left" readingOrder="0" vertical="center"/>
    </xf>
    <xf borderId="13" fillId="0" fontId="1" numFmtId="0" xfId="0" applyAlignment="1" applyBorder="1" applyFont="1">
      <alignment horizontal="center" readingOrder="0" shrinkToFit="0" vertical="center" wrapText="1"/>
    </xf>
    <xf borderId="25" fillId="0" fontId="6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vertic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vertical="center"/>
    </xf>
    <xf borderId="0" fillId="0" fontId="2" numFmtId="0" xfId="0" applyFont="1"/>
    <xf borderId="0" fillId="0" fontId="2" numFmtId="164" xfId="0" applyFont="1" applyNumberFormat="1"/>
    <xf borderId="0" fillId="0" fontId="3" numFmtId="0" xfId="0" applyAlignment="1" applyFont="1">
      <alignment horizontal="right" readingOrder="0" vertical="center"/>
    </xf>
    <xf borderId="0" fillId="2" fontId="3" numFmtId="0" xfId="0" applyAlignment="1" applyFill="1" applyFont="1">
      <alignment vertical="bottom"/>
    </xf>
    <xf borderId="0" fillId="2" fontId="3" numFmtId="0" xfId="0" applyAlignment="1" applyFont="1">
      <alignment horizontal="right" vertical="bottom"/>
    </xf>
    <xf borderId="0" fillId="2" fontId="3" numFmtId="0" xfId="0" applyAlignment="1" applyFont="1">
      <alignment horizontal="right"/>
    </xf>
    <xf borderId="0" fillId="2" fontId="3" numFmtId="164" xfId="0" applyAlignment="1" applyFont="1" applyNumberFormat="1">
      <alignment horizontal="right" vertical="bottom"/>
    </xf>
    <xf borderId="25" fillId="0" fontId="6" numFmtId="0" xfId="0" applyAlignment="1" applyBorder="1" applyFont="1">
      <alignment horizontal="left" readingOrder="0" shrinkToFit="0" vertical="center" wrapText="1"/>
    </xf>
    <xf borderId="25" fillId="0" fontId="1" numFmtId="0" xfId="0" applyAlignment="1" applyBorder="1" applyFont="1">
      <alignment horizontal="center" readingOrder="0" shrinkToFit="0" vertical="center" wrapText="1"/>
    </xf>
    <xf borderId="25" fillId="0" fontId="6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25" fillId="0" fontId="6" numFmtId="0" xfId="0" applyAlignment="1" applyBorder="1" applyFont="1">
      <alignment readingOrder="0"/>
    </xf>
    <xf borderId="25" fillId="0" fontId="2" numFmtId="0" xfId="0" applyBorder="1" applyFont="1"/>
    <xf borderId="25" fillId="0" fontId="2" numFmtId="1" xfId="0" applyBorder="1" applyFont="1" applyNumberFormat="1"/>
    <xf borderId="25" fillId="0" fontId="2" numFmtId="164" xfId="0" applyBorder="1" applyFont="1" applyNumberFormat="1"/>
    <xf borderId="0" fillId="0" fontId="6" numFmtId="0" xfId="0" applyAlignment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vertical="bottom"/>
    </xf>
    <xf borderId="25" fillId="0" fontId="1" numFmtId="0" xfId="0" applyAlignment="1" applyBorder="1" applyFont="1">
      <alignment horizontal="center" vertical="bottom"/>
    </xf>
    <xf borderId="25" fillId="0" fontId="3" numFmtId="0" xfId="0" applyAlignment="1" applyBorder="1" applyFont="1">
      <alignment vertical="bottom"/>
    </xf>
    <xf borderId="15" fillId="0" fontId="3" numFmtId="0" xfId="0" applyAlignment="1" applyBorder="1" applyFont="1">
      <alignment vertical="bottom"/>
    </xf>
    <xf borderId="17" fillId="0" fontId="3" numFmtId="0" xfId="0" applyAlignment="1" applyBorder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/>
    </xf>
    <xf borderId="26" fillId="0" fontId="3" numFmtId="0" xfId="0" applyAlignment="1" applyBorder="1" applyFont="1">
      <alignment vertical="bottom"/>
    </xf>
    <xf borderId="27" fillId="0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vertical="bottom"/>
    </xf>
    <xf borderId="10" fillId="0" fontId="3" numFmtId="0" xfId="0" applyAlignment="1" applyBorder="1" applyFont="1">
      <alignment horizontal="center"/>
    </xf>
    <xf borderId="28" fillId="0" fontId="3" numFmtId="0" xfId="0" applyAlignment="1" applyBorder="1" applyFont="1">
      <alignment vertical="bottom"/>
    </xf>
    <xf borderId="19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vertical="bottom"/>
    </xf>
    <xf borderId="5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/>
    </xf>
    <xf borderId="29" fillId="0" fontId="3" numFmtId="0" xfId="0" applyAlignment="1" applyBorder="1" applyFont="1">
      <alignment vertical="bottom"/>
    </xf>
    <xf borderId="30" fillId="0" fontId="3" numFmtId="0" xfId="0" applyAlignment="1" applyBorder="1" applyFont="1">
      <alignment horizontal="center" vertical="bottom"/>
    </xf>
    <xf borderId="31" fillId="0" fontId="3" numFmtId="0" xfId="0" applyAlignment="1" applyBorder="1" applyFont="1">
      <alignment horizontal="right" vertical="bottom"/>
    </xf>
    <xf borderId="31" fillId="0" fontId="3" numFmtId="0" xfId="0" applyAlignment="1" applyBorder="1" applyFont="1">
      <alignment vertical="bottom"/>
    </xf>
    <xf borderId="31" fillId="0" fontId="3" numFmtId="0" xfId="0" applyAlignment="1" applyBorder="1" applyFont="1">
      <alignment horizontal="center"/>
    </xf>
    <xf borderId="32" fillId="0" fontId="3" numFmtId="0" xfId="0" applyAlignment="1" applyBorder="1" applyFont="1">
      <alignment vertical="bottom"/>
    </xf>
    <xf borderId="33" fillId="0" fontId="1" numFmtId="0" xfId="0" applyAlignment="1" applyBorder="1" applyFont="1">
      <alignment horizontal="center" readingOrder="0" vertical="bottom"/>
    </xf>
    <xf borderId="34" fillId="0" fontId="1" numFmtId="0" xfId="0" applyAlignment="1" applyBorder="1" applyFont="1">
      <alignment horizontal="center" vertical="bottom"/>
    </xf>
    <xf borderId="34" fillId="0" fontId="3" numFmtId="0" xfId="0" applyAlignment="1" applyBorder="1" applyFont="1">
      <alignment vertical="bottom"/>
    </xf>
    <xf borderId="35" fillId="0" fontId="3" numFmtId="0" xfId="0" applyAlignment="1" applyBorder="1" applyFont="1">
      <alignment vertical="bottom"/>
    </xf>
    <xf borderId="33" fillId="0" fontId="3" numFmtId="0" xfId="0" applyAlignment="1" applyBorder="1" applyFont="1">
      <alignment horizontal="center" vertical="bottom"/>
    </xf>
    <xf borderId="34" fillId="0" fontId="3" numFmtId="0" xfId="0" applyAlignment="1" applyBorder="1" applyFont="1">
      <alignment readingOrder="0" vertical="bottom"/>
    </xf>
    <xf borderId="34" fillId="0" fontId="3" numFmtId="0" xfId="0" applyAlignment="1" applyBorder="1" applyFont="1">
      <alignment horizontal="center" vertical="bottom"/>
    </xf>
    <xf borderId="34" fillId="0" fontId="3" numFmtId="0" xfId="0" applyAlignment="1" applyBorder="1" applyFont="1">
      <alignment horizontal="center" readingOrder="0" vertical="bottom"/>
    </xf>
    <xf borderId="34" fillId="0" fontId="3" numFmtId="0" xfId="0" applyAlignment="1" applyBorder="1" applyFont="1">
      <alignment horizontal="center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center" readingOrder="0" vertical="bottom"/>
    </xf>
    <xf borderId="5" fillId="0" fontId="3" numFmtId="0" xfId="0" applyAlignment="1" applyBorder="1" applyFont="1">
      <alignment readingOrder="0" vertical="bottom"/>
    </xf>
    <xf borderId="5" fillId="0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readingOrder="0" vertical="bottom"/>
    </xf>
    <xf borderId="10" fillId="0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readingOrder="0" vertical="bottom"/>
    </xf>
    <xf borderId="31" fillId="0" fontId="3" numFmtId="0" xfId="0" applyAlignment="1" applyBorder="1" applyFont="1">
      <alignment readingOrder="0" vertical="bottom"/>
    </xf>
    <xf borderId="31" fillId="0" fontId="3" numFmtId="0" xfId="0" applyAlignment="1" applyBorder="1" applyFont="1">
      <alignment horizontal="center" vertical="bottom"/>
    </xf>
    <xf borderId="31" fillId="0" fontId="3" numFmtId="0" xfId="0" applyAlignment="1" applyBorder="1" applyFont="1">
      <alignment horizontal="center" readingOrder="0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3" numFmtId="2" xfId="0" applyAlignment="1" applyFont="1" applyNumberFormat="1">
      <alignment horizontal="right" vertical="bottom"/>
    </xf>
    <xf borderId="0" fillId="0" fontId="3" numFmtId="166" xfId="0" applyAlignment="1" applyFont="1" applyNumberForma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6" numFmtId="0" xfId="0" applyFont="1"/>
    <xf borderId="0" fillId="0" fontId="6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readingOrder="0" shrinkToFit="0" wrapText="1"/>
    </xf>
    <xf borderId="0" fillId="0" fontId="3" numFmtId="2" xfId="0" applyAlignment="1" applyFont="1" applyNumberFormat="1">
      <alignment horizontal="right"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PositionChangeLatency-style">
      <tableStyleElement dxfId="1" type="headerRow"/>
      <tableStyleElement dxfId="2" type="firstRowStripe"/>
      <tableStyleElement dxfId="3" type="secondRowStripe"/>
    </tableStyle>
    <tableStyle count="3" pivot="0" name="PositionChangeLatency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69:I75" displayName="Table_1" name="Table_1" id="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PositionChangeLatenc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85:J85" displayName="Table_2" name="Table_2" id="2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PositionChangeLatency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25"/>
    <col customWidth="1" min="4" max="4" width="11.25"/>
    <col hidden="1" min="5" max="5" width="12.63"/>
    <col customWidth="1" min="12" max="12" width="27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  <c r="I1" s="3" t="s">
        <v>5</v>
      </c>
      <c r="J1" s="2" t="s">
        <v>6</v>
      </c>
      <c r="K1" s="4" t="s">
        <v>7</v>
      </c>
      <c r="L1" s="3" t="s">
        <v>8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>
      <c r="A2" s="6" t="s">
        <v>9</v>
      </c>
      <c r="B2" s="7">
        <v>64.0</v>
      </c>
      <c r="C2" s="7">
        <f t="shared" ref="C2:C4" si="1">IF(B2&lt;512,512,B2)</f>
        <v>512</v>
      </c>
      <c r="D2" s="7">
        <v>831.0</v>
      </c>
      <c r="E2" s="8">
        <f t="shared" ref="E2:E7" si="2">D2/C2</f>
        <v>1.623046875</v>
      </c>
      <c r="F2" s="8"/>
      <c r="G2" s="8"/>
      <c r="H2" s="8"/>
      <c r="I2" s="9">
        <f t="shared" ref="I2:I7" si="3">(D2-64)/C2</f>
        <v>1.498046875</v>
      </c>
      <c r="J2" s="7">
        <v>512.0</v>
      </c>
      <c r="K2" s="8">
        <f t="shared" ref="K2:K7" si="4">J2/C2</f>
        <v>1</v>
      </c>
      <c r="L2" s="10">
        <f t="shared" ref="L2:L7" si="5">D2+J2</f>
        <v>1343</v>
      </c>
    </row>
    <row r="3">
      <c r="A3" s="11" t="s">
        <v>9</v>
      </c>
      <c r="B3" s="12">
        <v>256.0</v>
      </c>
      <c r="C3" s="12">
        <f t="shared" si="1"/>
        <v>512</v>
      </c>
      <c r="D3" s="12">
        <v>1090.0</v>
      </c>
      <c r="E3" s="13">
        <f t="shared" si="2"/>
        <v>2.12890625</v>
      </c>
      <c r="F3" s="13"/>
      <c r="G3" s="13"/>
      <c r="H3" s="13"/>
      <c r="I3" s="14">
        <f t="shared" si="3"/>
        <v>2.00390625</v>
      </c>
      <c r="J3" s="12">
        <v>506.0</v>
      </c>
      <c r="K3" s="13">
        <f t="shared" si="4"/>
        <v>0.98828125</v>
      </c>
      <c r="L3" s="15">
        <f t="shared" si="5"/>
        <v>1596</v>
      </c>
    </row>
    <row r="4">
      <c r="A4" s="16" t="s">
        <v>9</v>
      </c>
      <c r="B4" s="17">
        <v>1024.0</v>
      </c>
      <c r="C4" s="17">
        <f t="shared" si="1"/>
        <v>1024</v>
      </c>
      <c r="D4" s="17">
        <v>2116.0</v>
      </c>
      <c r="E4" s="18">
        <f t="shared" si="2"/>
        <v>2.06640625</v>
      </c>
      <c r="F4" s="18"/>
      <c r="G4" s="18"/>
      <c r="H4" s="18"/>
      <c r="I4" s="19">
        <f t="shared" si="3"/>
        <v>2.00390625</v>
      </c>
      <c r="J4" s="17">
        <v>1017.0</v>
      </c>
      <c r="K4" s="18">
        <f t="shared" si="4"/>
        <v>0.9931640625</v>
      </c>
      <c r="L4" s="20">
        <f t="shared" si="5"/>
        <v>3133</v>
      </c>
    </row>
    <row r="5">
      <c r="A5" s="6" t="s">
        <v>10</v>
      </c>
      <c r="B5" s="7">
        <v>64.0</v>
      </c>
      <c r="C5" s="7">
        <f t="shared" ref="C5:C7" si="6">B5</f>
        <v>64</v>
      </c>
      <c r="D5" s="7">
        <v>62.0</v>
      </c>
      <c r="E5" s="8">
        <f t="shared" si="2"/>
        <v>0.96875</v>
      </c>
      <c r="F5" s="8"/>
      <c r="G5" s="8"/>
      <c r="H5" s="8"/>
      <c r="I5" s="9">
        <f t="shared" si="3"/>
        <v>-0.03125</v>
      </c>
      <c r="J5" s="7">
        <v>65.0</v>
      </c>
      <c r="K5" s="8">
        <f t="shared" si="4"/>
        <v>1.015625</v>
      </c>
      <c r="L5" s="10">
        <f t="shared" si="5"/>
        <v>127</v>
      </c>
    </row>
    <row r="6">
      <c r="A6" s="11" t="s">
        <v>11</v>
      </c>
      <c r="B6" s="12">
        <v>256.0</v>
      </c>
      <c r="C6" s="12">
        <f t="shared" si="6"/>
        <v>256</v>
      </c>
      <c r="D6" s="12">
        <v>65.0</v>
      </c>
      <c r="E6" s="13">
        <f t="shared" si="2"/>
        <v>0.25390625</v>
      </c>
      <c r="F6" s="13"/>
      <c r="G6" s="13"/>
      <c r="H6" s="13"/>
      <c r="I6" s="14">
        <f t="shared" si="3"/>
        <v>0.00390625</v>
      </c>
      <c r="J6" s="12">
        <v>256.0</v>
      </c>
      <c r="K6" s="13">
        <f t="shared" si="4"/>
        <v>1</v>
      </c>
      <c r="L6" s="15">
        <f t="shared" si="5"/>
        <v>321</v>
      </c>
    </row>
    <row r="7">
      <c r="A7" s="16" t="s">
        <v>12</v>
      </c>
      <c r="B7" s="17">
        <v>1024.0</v>
      </c>
      <c r="C7" s="17">
        <f t="shared" si="6"/>
        <v>1024</v>
      </c>
      <c r="D7" s="17">
        <v>67.0</v>
      </c>
      <c r="E7" s="18">
        <f t="shared" si="2"/>
        <v>0.0654296875</v>
      </c>
      <c r="F7" s="18"/>
      <c r="G7" s="18"/>
      <c r="H7" s="18"/>
      <c r="I7" s="19">
        <f t="shared" si="3"/>
        <v>0.0029296875</v>
      </c>
      <c r="J7" s="17">
        <v>1017.0</v>
      </c>
      <c r="K7" s="18">
        <f t="shared" si="4"/>
        <v>0.9931640625</v>
      </c>
      <c r="L7" s="20">
        <f t="shared" si="5"/>
        <v>1084</v>
      </c>
    </row>
    <row r="8">
      <c r="A8" s="21" t="s">
        <v>13</v>
      </c>
      <c r="J8" s="22"/>
      <c r="K8" s="23"/>
      <c r="L8" s="22"/>
    </row>
    <row r="9">
      <c r="A9" s="24" t="s">
        <v>14</v>
      </c>
      <c r="J9" s="22"/>
      <c r="K9" s="23"/>
      <c r="L9" s="22"/>
    </row>
    <row r="10">
      <c r="A10" s="6" t="s">
        <v>15</v>
      </c>
      <c r="B10" s="7">
        <v>64.0</v>
      </c>
      <c r="C10" s="7">
        <f t="shared" ref="C10:C12" si="7">B10</f>
        <v>64</v>
      </c>
      <c r="D10" s="7">
        <v>192.0</v>
      </c>
      <c r="E10" s="8">
        <f t="shared" ref="E10:E12" si="8">D10/C10</f>
        <v>3</v>
      </c>
      <c r="F10" s="8"/>
      <c r="G10" s="8"/>
      <c r="H10" s="8"/>
      <c r="I10" s="8">
        <f t="shared" ref="I10:I12" si="9">(D10-64)/C10</f>
        <v>2</v>
      </c>
      <c r="J10" s="7">
        <v>64.0</v>
      </c>
      <c r="K10" s="8">
        <f t="shared" ref="K10:K12" si="10">J10/C10</f>
        <v>1</v>
      </c>
      <c r="L10" s="10">
        <f t="shared" ref="L10:L12" si="11">D10+J10</f>
        <v>256</v>
      </c>
    </row>
    <row r="11">
      <c r="A11" s="11" t="s">
        <v>15</v>
      </c>
      <c r="B11" s="12">
        <v>256.0</v>
      </c>
      <c r="C11" s="12">
        <f t="shared" si="7"/>
        <v>256</v>
      </c>
      <c r="D11" s="12">
        <v>577.0</v>
      </c>
      <c r="E11" s="13">
        <f t="shared" si="8"/>
        <v>2.25390625</v>
      </c>
      <c r="F11" s="13"/>
      <c r="G11" s="13"/>
      <c r="H11" s="13"/>
      <c r="I11" s="13">
        <f t="shared" si="9"/>
        <v>2.00390625</v>
      </c>
      <c r="J11" s="12">
        <v>256.0</v>
      </c>
      <c r="K11" s="13">
        <f t="shared" si="10"/>
        <v>1</v>
      </c>
      <c r="L11" s="15">
        <f t="shared" si="11"/>
        <v>833</v>
      </c>
    </row>
    <row r="12">
      <c r="A12" s="16" t="s">
        <v>15</v>
      </c>
      <c r="B12" s="17">
        <v>1024.0</v>
      </c>
      <c r="C12" s="17">
        <f t="shared" si="7"/>
        <v>1024</v>
      </c>
      <c r="D12" s="17">
        <v>2130.0</v>
      </c>
      <c r="E12" s="18">
        <f t="shared" si="8"/>
        <v>2.080078125</v>
      </c>
      <c r="F12" s="18"/>
      <c r="G12" s="18"/>
      <c r="H12" s="18"/>
      <c r="I12" s="18">
        <f t="shared" si="9"/>
        <v>2.017578125</v>
      </c>
      <c r="J12" s="17">
        <v>1024.0</v>
      </c>
      <c r="K12" s="18">
        <f t="shared" si="10"/>
        <v>1</v>
      </c>
      <c r="L12" s="20">
        <f t="shared" si="11"/>
        <v>3154</v>
      </c>
    </row>
    <row r="13">
      <c r="A13" s="21" t="s">
        <v>16</v>
      </c>
    </row>
    <row r="17">
      <c r="A17" s="1" t="s">
        <v>0</v>
      </c>
      <c r="B17" s="2" t="s">
        <v>17</v>
      </c>
      <c r="C17" s="25" t="s">
        <v>18</v>
      </c>
      <c r="D17" s="25" t="s">
        <v>19</v>
      </c>
      <c r="E17" s="25" t="s">
        <v>20</v>
      </c>
      <c r="F17" s="25"/>
      <c r="G17" s="25"/>
      <c r="H17" s="25" t="s">
        <v>21</v>
      </c>
    </row>
    <row r="18">
      <c r="A18" s="26" t="str">
        <f t="shared" ref="A18:C18" si="12">A2</f>
        <v>SPARTA 6DoFConv</v>
      </c>
      <c r="B18" s="26">
        <f t="shared" si="12"/>
        <v>64</v>
      </c>
      <c r="C18" s="26">
        <f t="shared" si="12"/>
        <v>512</v>
      </c>
      <c r="D18" s="26">
        <f t="shared" ref="D18:D20" si="14">D2-64</f>
        <v>767</v>
      </c>
      <c r="E18" s="27">
        <f t="shared" ref="E18:E23" si="15">D18/C18</f>
        <v>1.498046875</v>
      </c>
      <c r="H18" s="26">
        <f t="shared" ref="H18:H23" si="16">J2</f>
        <v>512</v>
      </c>
    </row>
    <row r="19">
      <c r="A19" s="26" t="str">
        <f t="shared" ref="A19:C19" si="13">A3</f>
        <v>SPARTA 6DoFConv</v>
      </c>
      <c r="B19" s="26">
        <f t="shared" si="13"/>
        <v>256</v>
      </c>
      <c r="C19" s="26">
        <f t="shared" si="13"/>
        <v>512</v>
      </c>
      <c r="D19" s="26">
        <f t="shared" si="14"/>
        <v>1026</v>
      </c>
      <c r="E19" s="27">
        <f t="shared" si="15"/>
        <v>2.00390625</v>
      </c>
      <c r="H19" s="26">
        <f t="shared" si="16"/>
        <v>506</v>
      </c>
    </row>
    <row r="20">
      <c r="A20" s="26" t="str">
        <f t="shared" ref="A20:C20" si="17">A4</f>
        <v>SPARTA 6DoFConv</v>
      </c>
      <c r="B20" s="26">
        <f t="shared" si="17"/>
        <v>1024</v>
      </c>
      <c r="C20" s="26">
        <f t="shared" si="17"/>
        <v>1024</v>
      </c>
      <c r="D20" s="26">
        <f t="shared" si="14"/>
        <v>2052</v>
      </c>
      <c r="E20" s="27">
        <f t="shared" si="15"/>
        <v>2.00390625</v>
      </c>
      <c r="H20" s="26">
        <f t="shared" si="16"/>
        <v>1017</v>
      </c>
    </row>
    <row r="21">
      <c r="A21" s="26" t="str">
        <f t="shared" ref="A21:C21" si="18">A5</f>
        <v>MCFX-6DoF (our)</v>
      </c>
      <c r="B21" s="26">
        <f t="shared" si="18"/>
        <v>64</v>
      </c>
      <c r="C21" s="26">
        <f t="shared" si="18"/>
        <v>64</v>
      </c>
      <c r="D21" s="26">
        <f>D5-64+3</f>
        <v>1</v>
      </c>
      <c r="E21" s="27">
        <f t="shared" si="15"/>
        <v>0.015625</v>
      </c>
      <c r="H21" s="26">
        <f t="shared" si="16"/>
        <v>65</v>
      </c>
    </row>
    <row r="22">
      <c r="A22" s="26" t="str">
        <f t="shared" ref="A22:C22" si="19">A6</f>
        <v>MCFX-6DoF (our)</v>
      </c>
      <c r="B22" s="26">
        <f t="shared" si="19"/>
        <v>256</v>
      </c>
      <c r="C22" s="26">
        <f t="shared" si="19"/>
        <v>256</v>
      </c>
      <c r="D22" s="26">
        <f t="shared" ref="D22:D23" si="21">D6-64</f>
        <v>1</v>
      </c>
      <c r="E22" s="27">
        <f t="shared" si="15"/>
        <v>0.00390625</v>
      </c>
      <c r="H22" s="26">
        <f t="shared" si="16"/>
        <v>256</v>
      </c>
    </row>
    <row r="23">
      <c r="A23" s="26" t="str">
        <f t="shared" ref="A23:C23" si="20">A7</f>
        <v>MCFX-6DoF (our)</v>
      </c>
      <c r="B23" s="26">
        <f t="shared" si="20"/>
        <v>1024</v>
      </c>
      <c r="C23" s="26">
        <f t="shared" si="20"/>
        <v>1024</v>
      </c>
      <c r="D23" s="26">
        <f t="shared" si="21"/>
        <v>3</v>
      </c>
      <c r="E23" s="27">
        <f t="shared" si="15"/>
        <v>0.0029296875</v>
      </c>
      <c r="H23" s="26">
        <f t="shared" si="16"/>
        <v>1017</v>
      </c>
    </row>
    <row r="32" ht="77.25" customHeight="1">
      <c r="A32" s="28" t="s">
        <v>22</v>
      </c>
    </row>
    <row r="33">
      <c r="A33" s="29" t="s">
        <v>0</v>
      </c>
      <c r="B33" s="30" t="s">
        <v>23</v>
      </c>
      <c r="C33" s="30" t="s">
        <v>24</v>
      </c>
      <c r="D33" s="31" t="s">
        <v>3</v>
      </c>
      <c r="E33" s="31" t="s">
        <v>4</v>
      </c>
      <c r="F33" s="32" t="s">
        <v>25</v>
      </c>
      <c r="G33" s="32" t="s">
        <v>26</v>
      </c>
      <c r="H33" s="32" t="s">
        <v>27</v>
      </c>
      <c r="I33" s="32" t="s">
        <v>28</v>
      </c>
      <c r="J33" s="32" t="s">
        <v>29</v>
      </c>
      <c r="K33" s="33" t="s">
        <v>30</v>
      </c>
      <c r="L33" s="33" t="s">
        <v>31</v>
      </c>
      <c r="M33" s="30"/>
      <c r="N33" s="33" t="s">
        <v>32</v>
      </c>
      <c r="O33" s="33" t="s">
        <v>33</v>
      </c>
      <c r="P33" s="33" t="s">
        <v>34</v>
      </c>
      <c r="Q33" s="34" t="s">
        <v>33</v>
      </c>
      <c r="R33" s="35"/>
      <c r="S33" s="36" t="s">
        <v>35</v>
      </c>
      <c r="U33" s="37" t="s">
        <v>36</v>
      </c>
      <c r="V33" s="37" t="s">
        <v>37</v>
      </c>
      <c r="W33" s="38" t="s">
        <v>33</v>
      </c>
      <c r="X33" s="37" t="s">
        <v>38</v>
      </c>
      <c r="Y33" s="37" t="s">
        <v>33</v>
      </c>
    </row>
    <row r="34">
      <c r="A34" s="39" t="s">
        <v>39</v>
      </c>
      <c r="B34" s="40">
        <v>64.0</v>
      </c>
      <c r="C34" s="40">
        <f t="shared" ref="C34:C49" si="22">IF(B34&lt;512,512,B34)</f>
        <v>512</v>
      </c>
      <c r="D34" s="41">
        <v>770.0</v>
      </c>
      <c r="E34" s="13">
        <f t="shared" ref="E34:E57" si="23">D34/C34</f>
        <v>1.50390625</v>
      </c>
      <c r="F34" s="42">
        <f t="shared" ref="F34:F57" si="24">D34-64</f>
        <v>706</v>
      </c>
      <c r="G34" s="42">
        <f>AVERAGE(F34:F37)</f>
        <v>768.75</v>
      </c>
      <c r="H34" s="42">
        <f>B34/2 +1.5*C34</f>
        <v>800</v>
      </c>
      <c r="I34" s="42">
        <f t="shared" ref="I34:I57" si="25">C34</f>
        <v>512</v>
      </c>
      <c r="J34" s="42">
        <f t="shared" ref="J34:J57" si="26">F34-I34</f>
        <v>194</v>
      </c>
      <c r="K34" s="43">
        <v>289.0</v>
      </c>
      <c r="L34" s="44">
        <f>K34+N34</f>
        <v>513</v>
      </c>
      <c r="M34" s="44"/>
      <c r="N34" s="42">
        <f t="shared" ref="N34:N57" si="27">(C34-B34)/2</f>
        <v>224</v>
      </c>
      <c r="O34" s="42">
        <f t="shared" ref="O34:O57" si="28">D34-64+N34</f>
        <v>930</v>
      </c>
      <c r="P34" s="45">
        <f>AVERAGE(O34:O37)</f>
        <v>992.75</v>
      </c>
      <c r="Q34" s="13">
        <f t="shared" ref="Q34:Q57" si="29">(D34-64+N34)/C34</f>
        <v>1.81640625</v>
      </c>
      <c r="R34" s="46">
        <f>AVERAGE(Q34:Q37)</f>
        <v>1.938964844</v>
      </c>
      <c r="S34" s="47">
        <f t="shared" ref="S34:S57" si="30">C34/B34</f>
        <v>8</v>
      </c>
      <c r="T34" s="12">
        <f t="shared" ref="T34:T37" si="31">C34*2-D34</f>
        <v>254</v>
      </c>
      <c r="V34" s="48">
        <f t="shared" ref="V34:V57" si="32">D34-64</f>
        <v>706</v>
      </c>
      <c r="W34" s="49">
        <f t="shared" ref="W34:W57" si="33">V34-C34</f>
        <v>194</v>
      </c>
      <c r="X34" s="50">
        <f>AVERAGE(W34:W37)</f>
        <v>256.75</v>
      </c>
      <c r="Y34" s="51">
        <f t="shared" ref="Y34:Y57" si="34">W34/C34</f>
        <v>0.37890625</v>
      </c>
      <c r="Z34" s="52">
        <f>AVERAGE(Y34:Y37)</f>
        <v>0.5014648438</v>
      </c>
    </row>
    <row r="35">
      <c r="B35" s="40">
        <v>64.0</v>
      </c>
      <c r="C35" s="40">
        <f t="shared" si="22"/>
        <v>512</v>
      </c>
      <c r="D35" s="41">
        <v>896.0</v>
      </c>
      <c r="E35" s="13">
        <f t="shared" si="23"/>
        <v>1.75</v>
      </c>
      <c r="F35" s="42">
        <f t="shared" si="24"/>
        <v>832</v>
      </c>
      <c r="I35" s="42">
        <f t="shared" si="25"/>
        <v>512</v>
      </c>
      <c r="J35" s="42">
        <f t="shared" si="26"/>
        <v>320</v>
      </c>
      <c r="N35" s="42">
        <f t="shared" si="27"/>
        <v>224</v>
      </c>
      <c r="O35" s="42">
        <f t="shared" si="28"/>
        <v>1056</v>
      </c>
      <c r="Q35" s="13">
        <f t="shared" si="29"/>
        <v>2.0625</v>
      </c>
      <c r="S35" s="47">
        <f t="shared" si="30"/>
        <v>8</v>
      </c>
      <c r="T35" s="12">
        <f t="shared" si="31"/>
        <v>128</v>
      </c>
      <c r="V35" s="53">
        <f t="shared" si="32"/>
        <v>832</v>
      </c>
      <c r="W35" s="26">
        <f t="shared" si="33"/>
        <v>320</v>
      </c>
      <c r="X35" s="54"/>
      <c r="Y35" s="55">
        <f t="shared" si="34"/>
        <v>0.625</v>
      </c>
    </row>
    <row r="36">
      <c r="B36" s="40">
        <v>64.0</v>
      </c>
      <c r="C36" s="40">
        <f t="shared" si="22"/>
        <v>512</v>
      </c>
      <c r="D36" s="41">
        <v>1024.0</v>
      </c>
      <c r="E36" s="13">
        <f t="shared" si="23"/>
        <v>2</v>
      </c>
      <c r="F36" s="42">
        <f t="shared" si="24"/>
        <v>960</v>
      </c>
      <c r="I36" s="42">
        <f t="shared" si="25"/>
        <v>512</v>
      </c>
      <c r="J36" s="42">
        <f t="shared" si="26"/>
        <v>448</v>
      </c>
      <c r="N36" s="42">
        <f t="shared" si="27"/>
        <v>224</v>
      </c>
      <c r="O36" s="42">
        <f t="shared" si="28"/>
        <v>1184</v>
      </c>
      <c r="Q36" s="13">
        <f t="shared" si="29"/>
        <v>2.3125</v>
      </c>
      <c r="S36" s="47">
        <f t="shared" si="30"/>
        <v>8</v>
      </c>
      <c r="T36" s="12">
        <f t="shared" si="31"/>
        <v>0</v>
      </c>
      <c r="V36" s="53">
        <f t="shared" si="32"/>
        <v>960</v>
      </c>
      <c r="W36" s="26">
        <f t="shared" si="33"/>
        <v>448</v>
      </c>
      <c r="X36" s="54"/>
      <c r="Y36" s="55">
        <f t="shared" si="34"/>
        <v>0.875</v>
      </c>
    </row>
    <row r="37">
      <c r="B37" s="40">
        <v>64.0</v>
      </c>
      <c r="C37" s="40">
        <f t="shared" si="22"/>
        <v>512</v>
      </c>
      <c r="D37" s="41">
        <v>641.0</v>
      </c>
      <c r="E37" s="13">
        <f t="shared" si="23"/>
        <v>1.251953125</v>
      </c>
      <c r="F37" s="42">
        <f t="shared" si="24"/>
        <v>577</v>
      </c>
      <c r="I37" s="42">
        <f t="shared" si="25"/>
        <v>512</v>
      </c>
      <c r="J37" s="42">
        <f t="shared" si="26"/>
        <v>65</v>
      </c>
      <c r="N37" s="42">
        <f t="shared" si="27"/>
        <v>224</v>
      </c>
      <c r="O37" s="42">
        <f t="shared" si="28"/>
        <v>801</v>
      </c>
      <c r="Q37" s="13">
        <f t="shared" si="29"/>
        <v>1.564453125</v>
      </c>
      <c r="S37" s="47">
        <f t="shared" si="30"/>
        <v>8</v>
      </c>
      <c r="T37" s="12">
        <f t="shared" si="31"/>
        <v>383</v>
      </c>
      <c r="V37" s="56">
        <f t="shared" si="32"/>
        <v>577</v>
      </c>
      <c r="W37" s="57">
        <f t="shared" si="33"/>
        <v>65</v>
      </c>
      <c r="X37" s="58"/>
      <c r="Y37" s="59">
        <f t="shared" si="34"/>
        <v>0.126953125</v>
      </c>
    </row>
    <row r="38">
      <c r="A38" s="60" t="s">
        <v>39</v>
      </c>
      <c r="B38" s="40">
        <v>128.0</v>
      </c>
      <c r="C38" s="40">
        <f t="shared" si="22"/>
        <v>512</v>
      </c>
      <c r="D38" s="61">
        <v>832.0</v>
      </c>
      <c r="E38" s="13">
        <f t="shared" si="23"/>
        <v>1.625</v>
      </c>
      <c r="F38" s="42">
        <f t="shared" si="24"/>
        <v>768</v>
      </c>
      <c r="G38" s="42">
        <f>AVERAGE(F38:F41)</f>
        <v>832.5</v>
      </c>
      <c r="H38" s="42">
        <f>B38/2 +1.5*C38</f>
        <v>832</v>
      </c>
      <c r="I38" s="42">
        <f t="shared" si="25"/>
        <v>512</v>
      </c>
      <c r="J38" s="42">
        <f t="shared" si="26"/>
        <v>256</v>
      </c>
      <c r="K38" s="45">
        <f>AVERAGE(J38:J41)</f>
        <v>320.5</v>
      </c>
      <c r="L38" s="44">
        <f>K38+N38</f>
        <v>512.5</v>
      </c>
      <c r="M38" s="44"/>
      <c r="N38" s="42">
        <f t="shared" si="27"/>
        <v>192</v>
      </c>
      <c r="O38" s="42">
        <f t="shared" si="28"/>
        <v>960</v>
      </c>
      <c r="P38" s="45">
        <f>AVERAGE(O38:O41)</f>
        <v>1024.5</v>
      </c>
      <c r="Q38" s="62">
        <f t="shared" si="29"/>
        <v>1.875</v>
      </c>
      <c r="R38" s="63">
        <f>AVERAGE(Q38:Q41)</f>
        <v>2.000976563</v>
      </c>
      <c r="S38" s="47">
        <f t="shared" si="30"/>
        <v>4</v>
      </c>
      <c r="T38" s="12"/>
      <c r="V38" s="53">
        <f t="shared" si="32"/>
        <v>768</v>
      </c>
      <c r="W38" s="26">
        <f t="shared" si="33"/>
        <v>256</v>
      </c>
      <c r="X38" s="54">
        <f>AVERAGE(W38:W41)</f>
        <v>320.5</v>
      </c>
      <c r="Y38" s="55">
        <f t="shared" si="34"/>
        <v>0.5</v>
      </c>
      <c r="Z38" s="52">
        <f>AVERAGE(Y38:Y41)</f>
        <v>0.6259765625</v>
      </c>
    </row>
    <row r="39">
      <c r="A39" s="64"/>
      <c r="B39" s="40">
        <v>128.0</v>
      </c>
      <c r="C39" s="40">
        <f t="shared" si="22"/>
        <v>512</v>
      </c>
      <c r="D39" s="61">
        <v>961.0</v>
      </c>
      <c r="E39" s="13">
        <f t="shared" si="23"/>
        <v>1.876953125</v>
      </c>
      <c r="F39" s="42">
        <f t="shared" si="24"/>
        <v>897</v>
      </c>
      <c r="I39" s="42">
        <f t="shared" si="25"/>
        <v>512</v>
      </c>
      <c r="J39" s="42">
        <f t="shared" si="26"/>
        <v>385</v>
      </c>
      <c r="N39" s="42">
        <f t="shared" si="27"/>
        <v>192</v>
      </c>
      <c r="O39" s="42">
        <f t="shared" si="28"/>
        <v>1089</v>
      </c>
      <c r="Q39" s="65">
        <f t="shared" si="29"/>
        <v>2.126953125</v>
      </c>
      <c r="R39" s="66"/>
      <c r="S39" s="47">
        <f t="shared" si="30"/>
        <v>4</v>
      </c>
      <c r="T39" s="12"/>
      <c r="V39" s="53">
        <f t="shared" si="32"/>
        <v>897</v>
      </c>
      <c r="W39" s="26">
        <f t="shared" si="33"/>
        <v>385</v>
      </c>
      <c r="X39" s="54"/>
      <c r="Y39" s="55">
        <f t="shared" si="34"/>
        <v>0.751953125</v>
      </c>
    </row>
    <row r="40">
      <c r="A40" s="64"/>
      <c r="B40" s="40">
        <v>128.0</v>
      </c>
      <c r="C40" s="40">
        <f t="shared" si="22"/>
        <v>512</v>
      </c>
      <c r="D40" s="61">
        <v>1089.0</v>
      </c>
      <c r="E40" s="13">
        <f t="shared" si="23"/>
        <v>2.126953125</v>
      </c>
      <c r="F40" s="42">
        <f t="shared" si="24"/>
        <v>1025</v>
      </c>
      <c r="I40" s="42">
        <f t="shared" si="25"/>
        <v>512</v>
      </c>
      <c r="J40" s="42">
        <f t="shared" si="26"/>
        <v>513</v>
      </c>
      <c r="N40" s="42">
        <f t="shared" si="27"/>
        <v>192</v>
      </c>
      <c r="O40" s="42">
        <f t="shared" si="28"/>
        <v>1217</v>
      </c>
      <c r="Q40" s="65">
        <f t="shared" si="29"/>
        <v>2.376953125</v>
      </c>
      <c r="R40" s="66"/>
      <c r="S40" s="47">
        <f t="shared" si="30"/>
        <v>4</v>
      </c>
      <c r="T40" s="12"/>
      <c r="V40" s="53">
        <f t="shared" si="32"/>
        <v>1025</v>
      </c>
      <c r="W40" s="26">
        <f t="shared" si="33"/>
        <v>513</v>
      </c>
      <c r="X40" s="54"/>
      <c r="Y40" s="55">
        <f t="shared" si="34"/>
        <v>1.001953125</v>
      </c>
    </row>
    <row r="41">
      <c r="A41" s="67"/>
      <c r="B41" s="68">
        <v>128.0</v>
      </c>
      <c r="C41" s="68">
        <f t="shared" si="22"/>
        <v>512</v>
      </c>
      <c r="D41" s="69">
        <v>704.0</v>
      </c>
      <c r="E41" s="18">
        <f t="shared" si="23"/>
        <v>1.375</v>
      </c>
      <c r="F41" s="42">
        <f t="shared" si="24"/>
        <v>640</v>
      </c>
      <c r="I41" s="42">
        <f t="shared" si="25"/>
        <v>512</v>
      </c>
      <c r="J41" s="42">
        <f t="shared" si="26"/>
        <v>128</v>
      </c>
      <c r="N41" s="42">
        <f t="shared" si="27"/>
        <v>192</v>
      </c>
      <c r="O41" s="42">
        <f t="shared" si="28"/>
        <v>832</v>
      </c>
      <c r="Q41" s="65">
        <f t="shared" si="29"/>
        <v>1.625</v>
      </c>
      <c r="R41" s="70"/>
      <c r="S41" s="47">
        <f t="shared" si="30"/>
        <v>4</v>
      </c>
      <c r="T41" s="12"/>
      <c r="U41" s="37" t="s">
        <v>40</v>
      </c>
      <c r="V41" s="56">
        <f t="shared" si="32"/>
        <v>640</v>
      </c>
      <c r="W41" s="57">
        <f t="shared" si="33"/>
        <v>128</v>
      </c>
      <c r="X41" s="58"/>
      <c r="Y41" s="59">
        <f t="shared" si="34"/>
        <v>0.25</v>
      </c>
    </row>
    <row r="42">
      <c r="A42" s="71" t="s">
        <v>39</v>
      </c>
      <c r="B42" s="72">
        <v>256.0</v>
      </c>
      <c r="C42" s="72">
        <f t="shared" si="22"/>
        <v>512</v>
      </c>
      <c r="D42" s="73">
        <v>1087.0</v>
      </c>
      <c r="E42" s="8">
        <f t="shared" si="23"/>
        <v>2.123046875</v>
      </c>
      <c r="F42" s="42">
        <f t="shared" si="24"/>
        <v>1023</v>
      </c>
      <c r="G42" s="42">
        <f>AVERAGE(F42:F45)</f>
        <v>896.75</v>
      </c>
      <c r="H42" s="42">
        <f>B42/2 +1.5*C42</f>
        <v>896</v>
      </c>
      <c r="I42" s="42">
        <f t="shared" si="25"/>
        <v>512</v>
      </c>
      <c r="J42" s="42">
        <f t="shared" si="26"/>
        <v>511</v>
      </c>
      <c r="K42" s="45">
        <f>AVERAGE(J42:J45)</f>
        <v>384.75</v>
      </c>
      <c r="L42" s="44">
        <f>K42+N42</f>
        <v>512.75</v>
      </c>
      <c r="M42" s="44"/>
      <c r="N42" s="42">
        <f t="shared" si="27"/>
        <v>128</v>
      </c>
      <c r="O42" s="42">
        <f t="shared" si="28"/>
        <v>1151</v>
      </c>
      <c r="P42" s="45">
        <f>AVERAGE(O42:O45)</f>
        <v>1024.75</v>
      </c>
      <c r="Q42" s="65">
        <f t="shared" si="29"/>
        <v>2.248046875</v>
      </c>
      <c r="R42" s="74">
        <f>AVERAGE(Q42:Q45)</f>
        <v>2.001464844</v>
      </c>
      <c r="S42" s="47">
        <f t="shared" si="30"/>
        <v>2</v>
      </c>
      <c r="V42" s="48">
        <f t="shared" si="32"/>
        <v>1023</v>
      </c>
      <c r="W42" s="49">
        <f t="shared" si="33"/>
        <v>511</v>
      </c>
      <c r="X42" s="50">
        <f>AVERAGE(W42:W45)</f>
        <v>384.75</v>
      </c>
      <c r="Y42" s="51">
        <f t="shared" si="34"/>
        <v>0.998046875</v>
      </c>
      <c r="Z42" s="52">
        <f>AVERAGE(Y42:Y45)</f>
        <v>0.7514648438</v>
      </c>
    </row>
    <row r="43">
      <c r="A43" s="64"/>
      <c r="B43" s="40">
        <v>256.0</v>
      </c>
      <c r="C43" s="40">
        <f t="shared" si="22"/>
        <v>512</v>
      </c>
      <c r="D43" s="61">
        <v>833.0</v>
      </c>
      <c r="E43" s="13">
        <f t="shared" si="23"/>
        <v>1.626953125</v>
      </c>
      <c r="F43" s="42">
        <f t="shared" si="24"/>
        <v>769</v>
      </c>
      <c r="I43" s="42">
        <f t="shared" si="25"/>
        <v>512</v>
      </c>
      <c r="J43" s="42">
        <f t="shared" si="26"/>
        <v>257</v>
      </c>
      <c r="N43" s="42">
        <f t="shared" si="27"/>
        <v>128</v>
      </c>
      <c r="O43" s="42">
        <f t="shared" si="28"/>
        <v>897</v>
      </c>
      <c r="Q43" s="65">
        <f t="shared" si="29"/>
        <v>1.751953125</v>
      </c>
      <c r="R43" s="66"/>
      <c r="S43" s="47">
        <f t="shared" si="30"/>
        <v>2</v>
      </c>
      <c r="V43" s="53">
        <f t="shared" si="32"/>
        <v>769</v>
      </c>
      <c r="W43" s="26">
        <f t="shared" si="33"/>
        <v>257</v>
      </c>
      <c r="X43" s="54"/>
      <c r="Y43" s="55">
        <f t="shared" si="34"/>
        <v>0.501953125</v>
      </c>
    </row>
    <row r="44">
      <c r="A44" s="64"/>
      <c r="B44" s="40">
        <v>256.0</v>
      </c>
      <c r="C44" s="40">
        <f t="shared" si="22"/>
        <v>512</v>
      </c>
      <c r="D44" s="61">
        <v>832.0</v>
      </c>
      <c r="E44" s="13">
        <f t="shared" si="23"/>
        <v>1.625</v>
      </c>
      <c r="F44" s="42">
        <f t="shared" si="24"/>
        <v>768</v>
      </c>
      <c r="I44" s="42">
        <f t="shared" si="25"/>
        <v>512</v>
      </c>
      <c r="J44" s="42">
        <f t="shared" si="26"/>
        <v>256</v>
      </c>
      <c r="N44" s="42">
        <f t="shared" si="27"/>
        <v>128</v>
      </c>
      <c r="O44" s="42">
        <f t="shared" si="28"/>
        <v>896</v>
      </c>
      <c r="Q44" s="65">
        <f t="shared" si="29"/>
        <v>1.75</v>
      </c>
      <c r="R44" s="66"/>
      <c r="S44" s="47">
        <f t="shared" si="30"/>
        <v>2</v>
      </c>
      <c r="V44" s="53">
        <f t="shared" si="32"/>
        <v>768</v>
      </c>
      <c r="W44" s="26">
        <f t="shared" si="33"/>
        <v>256</v>
      </c>
      <c r="X44" s="54"/>
      <c r="Y44" s="55">
        <f t="shared" si="34"/>
        <v>0.5</v>
      </c>
    </row>
    <row r="45">
      <c r="A45" s="67"/>
      <c r="B45" s="68">
        <v>256.0</v>
      </c>
      <c r="C45" s="68">
        <f t="shared" si="22"/>
        <v>512</v>
      </c>
      <c r="D45" s="69">
        <v>1091.0</v>
      </c>
      <c r="E45" s="18">
        <f t="shared" si="23"/>
        <v>2.130859375</v>
      </c>
      <c r="F45" s="42">
        <f t="shared" si="24"/>
        <v>1027</v>
      </c>
      <c r="I45" s="42">
        <f t="shared" si="25"/>
        <v>512</v>
      </c>
      <c r="J45" s="42">
        <f t="shared" si="26"/>
        <v>515</v>
      </c>
      <c r="N45" s="42">
        <f t="shared" si="27"/>
        <v>128</v>
      </c>
      <c r="O45" s="42">
        <f t="shared" si="28"/>
        <v>1155</v>
      </c>
      <c r="Q45" s="65">
        <f t="shared" si="29"/>
        <v>2.255859375</v>
      </c>
      <c r="R45" s="70"/>
      <c r="S45" s="47">
        <f t="shared" si="30"/>
        <v>2</v>
      </c>
      <c r="V45" s="56">
        <f t="shared" si="32"/>
        <v>1027</v>
      </c>
      <c r="W45" s="57">
        <f t="shared" si="33"/>
        <v>515</v>
      </c>
      <c r="X45" s="58"/>
      <c r="Y45" s="59">
        <f t="shared" si="34"/>
        <v>1.005859375</v>
      </c>
    </row>
    <row r="46">
      <c r="A46" s="71" t="s">
        <v>39</v>
      </c>
      <c r="B46" s="72">
        <v>512.0</v>
      </c>
      <c r="C46" s="72">
        <f t="shared" si="22"/>
        <v>512</v>
      </c>
      <c r="D46" s="73">
        <v>1088.0</v>
      </c>
      <c r="E46" s="8">
        <f t="shared" si="23"/>
        <v>2.125</v>
      </c>
      <c r="F46" s="42">
        <f t="shared" si="24"/>
        <v>1024</v>
      </c>
      <c r="G46" s="42">
        <f>AVERAGE(F46:F49)</f>
        <v>1025</v>
      </c>
      <c r="H46" s="42">
        <f>B46/2 +1.5*C46</f>
        <v>1024</v>
      </c>
      <c r="I46" s="42">
        <f t="shared" si="25"/>
        <v>512</v>
      </c>
      <c r="J46" s="42">
        <f t="shared" si="26"/>
        <v>512</v>
      </c>
      <c r="K46" s="45">
        <f>AVERAGE(J46:J49)</f>
        <v>513</v>
      </c>
      <c r="L46" s="44">
        <f>K46+N46</f>
        <v>513</v>
      </c>
      <c r="M46" s="44"/>
      <c r="N46" s="42">
        <f t="shared" si="27"/>
        <v>0</v>
      </c>
      <c r="O46" s="42">
        <f t="shared" si="28"/>
        <v>1024</v>
      </c>
      <c r="P46" s="45">
        <f>AVERAGE(O46:O49)</f>
        <v>1025</v>
      </c>
      <c r="Q46" s="65">
        <f t="shared" si="29"/>
        <v>2</v>
      </c>
      <c r="R46" s="74">
        <f>AVERAGE(Q46:Q49)</f>
        <v>2.001953125</v>
      </c>
      <c r="S46" s="47">
        <f t="shared" si="30"/>
        <v>1</v>
      </c>
      <c r="V46" s="53">
        <f t="shared" si="32"/>
        <v>1024</v>
      </c>
      <c r="W46" s="26">
        <f t="shared" si="33"/>
        <v>512</v>
      </c>
      <c r="X46" s="54">
        <f>AVERAGE(W46:W49)</f>
        <v>513</v>
      </c>
      <c r="Y46" s="55">
        <f t="shared" si="34"/>
        <v>1</v>
      </c>
      <c r="Z46" s="52">
        <f>AVERAGE(Y46:Y49)</f>
        <v>1.001953125</v>
      </c>
    </row>
    <row r="47">
      <c r="A47" s="64"/>
      <c r="B47" s="40">
        <v>512.0</v>
      </c>
      <c r="C47" s="40">
        <f t="shared" si="22"/>
        <v>512</v>
      </c>
      <c r="D47" s="61">
        <v>1088.0</v>
      </c>
      <c r="E47" s="13">
        <f t="shared" si="23"/>
        <v>2.125</v>
      </c>
      <c r="F47" s="42">
        <f t="shared" si="24"/>
        <v>1024</v>
      </c>
      <c r="I47" s="42">
        <f t="shared" si="25"/>
        <v>512</v>
      </c>
      <c r="J47" s="42">
        <f t="shared" si="26"/>
        <v>512</v>
      </c>
      <c r="N47" s="42">
        <f t="shared" si="27"/>
        <v>0</v>
      </c>
      <c r="O47" s="42">
        <f t="shared" si="28"/>
        <v>1024</v>
      </c>
      <c r="Q47" s="65">
        <f t="shared" si="29"/>
        <v>2</v>
      </c>
      <c r="R47" s="66"/>
      <c r="S47" s="47">
        <f t="shared" si="30"/>
        <v>1</v>
      </c>
      <c r="V47" s="53">
        <f t="shared" si="32"/>
        <v>1024</v>
      </c>
      <c r="W47" s="26">
        <f t="shared" si="33"/>
        <v>512</v>
      </c>
      <c r="X47" s="54"/>
      <c r="Y47" s="55">
        <f t="shared" si="34"/>
        <v>1</v>
      </c>
    </row>
    <row r="48">
      <c r="A48" s="64"/>
      <c r="B48" s="40">
        <v>512.0</v>
      </c>
      <c r="C48" s="40">
        <f t="shared" si="22"/>
        <v>512</v>
      </c>
      <c r="D48" s="61">
        <v>1089.0</v>
      </c>
      <c r="E48" s="13">
        <f t="shared" si="23"/>
        <v>2.126953125</v>
      </c>
      <c r="F48" s="42">
        <f t="shared" si="24"/>
        <v>1025</v>
      </c>
      <c r="I48" s="42">
        <f t="shared" si="25"/>
        <v>512</v>
      </c>
      <c r="J48" s="42">
        <f t="shared" si="26"/>
        <v>513</v>
      </c>
      <c r="N48" s="42">
        <f t="shared" si="27"/>
        <v>0</v>
      </c>
      <c r="O48" s="42">
        <f t="shared" si="28"/>
        <v>1025</v>
      </c>
      <c r="Q48" s="65">
        <f t="shared" si="29"/>
        <v>2.001953125</v>
      </c>
      <c r="R48" s="66"/>
      <c r="S48" s="47">
        <f t="shared" si="30"/>
        <v>1</v>
      </c>
      <c r="V48" s="53">
        <f t="shared" si="32"/>
        <v>1025</v>
      </c>
      <c r="W48" s="26">
        <f t="shared" si="33"/>
        <v>513</v>
      </c>
      <c r="X48" s="54"/>
      <c r="Y48" s="55">
        <f t="shared" si="34"/>
        <v>1.001953125</v>
      </c>
    </row>
    <row r="49">
      <c r="A49" s="67"/>
      <c r="B49" s="68">
        <v>512.0</v>
      </c>
      <c r="C49" s="68">
        <f t="shared" si="22"/>
        <v>512</v>
      </c>
      <c r="D49" s="69">
        <v>1091.0</v>
      </c>
      <c r="E49" s="18">
        <f t="shared" si="23"/>
        <v>2.130859375</v>
      </c>
      <c r="F49" s="42">
        <f t="shared" si="24"/>
        <v>1027</v>
      </c>
      <c r="I49" s="42">
        <f t="shared" si="25"/>
        <v>512</v>
      </c>
      <c r="J49" s="42">
        <f t="shared" si="26"/>
        <v>515</v>
      </c>
      <c r="N49" s="42">
        <f t="shared" si="27"/>
        <v>0</v>
      </c>
      <c r="O49" s="42">
        <f t="shared" si="28"/>
        <v>1027</v>
      </c>
      <c r="Q49" s="65">
        <f t="shared" si="29"/>
        <v>2.005859375</v>
      </c>
      <c r="R49" s="70"/>
      <c r="S49" s="47">
        <f t="shared" si="30"/>
        <v>1</v>
      </c>
      <c r="V49" s="56">
        <f t="shared" si="32"/>
        <v>1027</v>
      </c>
      <c r="W49" s="57">
        <f t="shared" si="33"/>
        <v>515</v>
      </c>
      <c r="X49" s="58"/>
      <c r="Y49" s="59">
        <f t="shared" si="34"/>
        <v>1.005859375</v>
      </c>
    </row>
    <row r="50">
      <c r="A50" s="71" t="s">
        <v>39</v>
      </c>
      <c r="B50" s="72">
        <v>1024.0</v>
      </c>
      <c r="C50" s="72">
        <v>1024.0</v>
      </c>
      <c r="D50" s="73">
        <v>2112.0</v>
      </c>
      <c r="E50" s="8">
        <f t="shared" si="23"/>
        <v>2.0625</v>
      </c>
      <c r="F50" s="42">
        <f t="shared" si="24"/>
        <v>2048</v>
      </c>
      <c r="G50" s="42">
        <f>AVERAGE(F50:F53)</f>
        <v>2049.5</v>
      </c>
      <c r="H50" s="42">
        <f>B50/2 +1.5*C50</f>
        <v>2048</v>
      </c>
      <c r="I50" s="42">
        <f t="shared" si="25"/>
        <v>1024</v>
      </c>
      <c r="J50" s="42">
        <f t="shared" si="26"/>
        <v>1024</v>
      </c>
      <c r="K50" s="45">
        <f>AVERAGE(J50:J53)</f>
        <v>1025.5</v>
      </c>
      <c r="L50" s="44">
        <f>K50+N50</f>
        <v>1025.5</v>
      </c>
      <c r="M50" s="44"/>
      <c r="N50" s="42">
        <f t="shared" si="27"/>
        <v>0</v>
      </c>
      <c r="O50" s="42">
        <f t="shared" si="28"/>
        <v>2048</v>
      </c>
      <c r="P50" s="45">
        <f>AVERAGE(O50:O53)</f>
        <v>2049.5</v>
      </c>
      <c r="Q50" s="65">
        <f t="shared" si="29"/>
        <v>2</v>
      </c>
      <c r="R50" s="74">
        <f>AVERAGE(Q50:Q53)</f>
        <v>2.001464844</v>
      </c>
      <c r="S50" s="47">
        <f t="shared" si="30"/>
        <v>1</v>
      </c>
      <c r="V50" s="48">
        <f t="shared" si="32"/>
        <v>2048</v>
      </c>
      <c r="W50" s="49">
        <f t="shared" si="33"/>
        <v>1024</v>
      </c>
      <c r="X50" s="50">
        <f>AVERAGE(W50:W53)</f>
        <v>1025.5</v>
      </c>
      <c r="Y50" s="51">
        <f t="shared" si="34"/>
        <v>1</v>
      </c>
      <c r="Z50" s="52">
        <f>AVERAGE(Y50:Y53)</f>
        <v>1.001464844</v>
      </c>
    </row>
    <row r="51">
      <c r="A51" s="64"/>
      <c r="B51" s="40">
        <v>1024.0</v>
      </c>
      <c r="C51" s="40">
        <v>1024.0</v>
      </c>
      <c r="D51" s="61">
        <v>2113.0</v>
      </c>
      <c r="E51" s="13">
        <f t="shared" si="23"/>
        <v>2.063476563</v>
      </c>
      <c r="F51" s="42">
        <f t="shared" si="24"/>
        <v>2049</v>
      </c>
      <c r="I51" s="42">
        <f t="shared" si="25"/>
        <v>1024</v>
      </c>
      <c r="J51" s="42">
        <f t="shared" si="26"/>
        <v>1025</v>
      </c>
      <c r="N51" s="42">
        <f t="shared" si="27"/>
        <v>0</v>
      </c>
      <c r="O51" s="42">
        <f t="shared" si="28"/>
        <v>2049</v>
      </c>
      <c r="Q51" s="65">
        <f t="shared" si="29"/>
        <v>2.000976563</v>
      </c>
      <c r="R51" s="66"/>
      <c r="S51" s="47">
        <f t="shared" si="30"/>
        <v>1</v>
      </c>
      <c r="V51" s="53">
        <f t="shared" si="32"/>
        <v>2049</v>
      </c>
      <c r="W51" s="26">
        <f t="shared" si="33"/>
        <v>1025</v>
      </c>
      <c r="X51" s="54"/>
      <c r="Y51" s="55">
        <f t="shared" si="34"/>
        <v>1.000976563</v>
      </c>
    </row>
    <row r="52">
      <c r="A52" s="64"/>
      <c r="B52" s="40">
        <v>1024.0</v>
      </c>
      <c r="C52" s="40">
        <v>1024.0</v>
      </c>
      <c r="D52" s="61">
        <v>2115.0</v>
      </c>
      <c r="E52" s="13">
        <f t="shared" si="23"/>
        <v>2.065429688</v>
      </c>
      <c r="F52" s="42">
        <f t="shared" si="24"/>
        <v>2051</v>
      </c>
      <c r="I52" s="42">
        <f t="shared" si="25"/>
        <v>1024</v>
      </c>
      <c r="J52" s="42">
        <f t="shared" si="26"/>
        <v>1027</v>
      </c>
      <c r="N52" s="42">
        <f t="shared" si="27"/>
        <v>0</v>
      </c>
      <c r="O52" s="42">
        <f t="shared" si="28"/>
        <v>2051</v>
      </c>
      <c r="Q52" s="65">
        <f t="shared" si="29"/>
        <v>2.002929688</v>
      </c>
      <c r="R52" s="66"/>
      <c r="S52" s="47">
        <f t="shared" si="30"/>
        <v>1</v>
      </c>
      <c r="V52" s="53">
        <f t="shared" si="32"/>
        <v>2051</v>
      </c>
      <c r="W52" s="26">
        <f t="shared" si="33"/>
        <v>1027</v>
      </c>
      <c r="X52" s="54"/>
      <c r="Y52" s="55">
        <f t="shared" si="34"/>
        <v>1.002929688</v>
      </c>
    </row>
    <row r="53">
      <c r="A53" s="67"/>
      <c r="B53" s="68">
        <v>1024.0</v>
      </c>
      <c r="C53" s="68">
        <v>1024.0</v>
      </c>
      <c r="D53" s="69">
        <v>2114.0</v>
      </c>
      <c r="E53" s="18">
        <f t="shared" si="23"/>
        <v>2.064453125</v>
      </c>
      <c r="F53" s="42">
        <f t="shared" si="24"/>
        <v>2050</v>
      </c>
      <c r="I53" s="42">
        <f t="shared" si="25"/>
        <v>1024</v>
      </c>
      <c r="J53" s="42">
        <f t="shared" si="26"/>
        <v>1026</v>
      </c>
      <c r="N53" s="42">
        <f t="shared" si="27"/>
        <v>0</v>
      </c>
      <c r="O53" s="42">
        <f t="shared" si="28"/>
        <v>2050</v>
      </c>
      <c r="Q53" s="65">
        <f t="shared" si="29"/>
        <v>2.001953125</v>
      </c>
      <c r="R53" s="70"/>
      <c r="S53" s="47">
        <f t="shared" si="30"/>
        <v>1</v>
      </c>
      <c r="V53" s="56">
        <f t="shared" si="32"/>
        <v>2050</v>
      </c>
      <c r="W53" s="57">
        <f t="shared" si="33"/>
        <v>1026</v>
      </c>
      <c r="X53" s="58"/>
      <c r="Y53" s="59">
        <f t="shared" si="34"/>
        <v>1.001953125</v>
      </c>
    </row>
    <row r="54">
      <c r="A54" s="71" t="s">
        <v>39</v>
      </c>
      <c r="B54" s="72">
        <v>2048.0</v>
      </c>
      <c r="C54" s="72">
        <f t="shared" ref="C54:C57" si="35">$B$54</f>
        <v>2048</v>
      </c>
      <c r="D54" s="73">
        <v>4161.0</v>
      </c>
      <c r="E54" s="8">
        <f t="shared" si="23"/>
        <v>2.031738281</v>
      </c>
      <c r="F54" s="42">
        <f t="shared" si="24"/>
        <v>4097</v>
      </c>
      <c r="G54" s="42">
        <f>AVERAGE(F54:F57)</f>
        <v>4097</v>
      </c>
      <c r="H54" s="42">
        <f>B54/2 +1.5*C54</f>
        <v>4096</v>
      </c>
      <c r="I54" s="42">
        <f t="shared" si="25"/>
        <v>2048</v>
      </c>
      <c r="J54" s="42">
        <f t="shared" si="26"/>
        <v>2049</v>
      </c>
      <c r="K54" s="45">
        <f>AVERAGE(J54:J57)</f>
        <v>2049</v>
      </c>
      <c r="L54" s="44">
        <f>K54+N54</f>
        <v>2049</v>
      </c>
      <c r="M54" s="44"/>
      <c r="N54" s="42">
        <f t="shared" si="27"/>
        <v>0</v>
      </c>
      <c r="O54" s="42">
        <f t="shared" si="28"/>
        <v>4097</v>
      </c>
      <c r="P54" s="45">
        <f>AVERAGE(O54:O57)</f>
        <v>4097</v>
      </c>
      <c r="Q54" s="65">
        <f t="shared" si="29"/>
        <v>2.000488281</v>
      </c>
      <c r="R54" s="74">
        <f>AVERAGE(Q54:Q57)</f>
        <v>2.000488281</v>
      </c>
      <c r="S54" s="47">
        <f t="shared" si="30"/>
        <v>1</v>
      </c>
      <c r="V54" s="53">
        <f t="shared" si="32"/>
        <v>4097</v>
      </c>
      <c r="W54" s="26">
        <f t="shared" si="33"/>
        <v>2049</v>
      </c>
      <c r="X54" s="54">
        <f>AVERAGE(W54:W57)</f>
        <v>2049</v>
      </c>
      <c r="Y54" s="55">
        <f t="shared" si="34"/>
        <v>1.000488281</v>
      </c>
      <c r="Z54" s="52">
        <f>AVERAGE(Y54:Y57)</f>
        <v>1.000488281</v>
      </c>
    </row>
    <row r="55">
      <c r="A55" s="64"/>
      <c r="B55" s="40">
        <v>2048.0</v>
      </c>
      <c r="C55" s="40">
        <f t="shared" si="35"/>
        <v>2048</v>
      </c>
      <c r="D55" s="61">
        <v>4161.0</v>
      </c>
      <c r="E55" s="13">
        <f t="shared" si="23"/>
        <v>2.031738281</v>
      </c>
      <c r="F55" s="42">
        <f t="shared" si="24"/>
        <v>4097</v>
      </c>
      <c r="I55" s="42">
        <f t="shared" si="25"/>
        <v>2048</v>
      </c>
      <c r="J55" s="42">
        <f t="shared" si="26"/>
        <v>2049</v>
      </c>
      <c r="N55" s="42">
        <f t="shared" si="27"/>
        <v>0</v>
      </c>
      <c r="O55" s="42">
        <f t="shared" si="28"/>
        <v>4097</v>
      </c>
      <c r="Q55" s="65">
        <f t="shared" si="29"/>
        <v>2.000488281</v>
      </c>
      <c r="R55" s="66"/>
      <c r="S55" s="47">
        <f t="shared" si="30"/>
        <v>1</v>
      </c>
      <c r="V55" s="53">
        <f t="shared" si="32"/>
        <v>4097</v>
      </c>
      <c r="W55" s="26">
        <f t="shared" si="33"/>
        <v>2049</v>
      </c>
      <c r="X55" s="54"/>
      <c r="Y55" s="55">
        <f t="shared" si="34"/>
        <v>1.000488281</v>
      </c>
    </row>
    <row r="56">
      <c r="A56" s="64"/>
      <c r="B56" s="40">
        <v>2048.0</v>
      </c>
      <c r="C56" s="40">
        <f t="shared" si="35"/>
        <v>2048</v>
      </c>
      <c r="D56" s="61">
        <v>4161.0</v>
      </c>
      <c r="E56" s="13">
        <f t="shared" si="23"/>
        <v>2.031738281</v>
      </c>
      <c r="F56" s="42">
        <f t="shared" si="24"/>
        <v>4097</v>
      </c>
      <c r="I56" s="42">
        <f t="shared" si="25"/>
        <v>2048</v>
      </c>
      <c r="J56" s="42">
        <f t="shared" si="26"/>
        <v>2049</v>
      </c>
      <c r="N56" s="42">
        <f t="shared" si="27"/>
        <v>0</v>
      </c>
      <c r="O56" s="42">
        <f t="shared" si="28"/>
        <v>4097</v>
      </c>
      <c r="Q56" s="65">
        <f t="shared" si="29"/>
        <v>2.000488281</v>
      </c>
      <c r="R56" s="66"/>
      <c r="S56" s="47">
        <f t="shared" si="30"/>
        <v>1</v>
      </c>
      <c r="V56" s="53">
        <f t="shared" si="32"/>
        <v>4097</v>
      </c>
      <c r="W56" s="26">
        <f t="shared" si="33"/>
        <v>2049</v>
      </c>
      <c r="X56" s="54"/>
      <c r="Y56" s="55">
        <f t="shared" si="34"/>
        <v>1.000488281</v>
      </c>
    </row>
    <row r="57">
      <c r="A57" s="67"/>
      <c r="B57" s="68">
        <v>2048.0</v>
      </c>
      <c r="C57" s="68">
        <f t="shared" si="35"/>
        <v>2048</v>
      </c>
      <c r="D57" s="69">
        <v>4161.0</v>
      </c>
      <c r="E57" s="18">
        <f t="shared" si="23"/>
        <v>2.031738281</v>
      </c>
      <c r="F57" s="42">
        <f t="shared" si="24"/>
        <v>4097</v>
      </c>
      <c r="I57" s="42">
        <f t="shared" si="25"/>
        <v>2048</v>
      </c>
      <c r="J57" s="42">
        <f t="shared" si="26"/>
        <v>2049</v>
      </c>
      <c r="N57" s="42">
        <f t="shared" si="27"/>
        <v>0</v>
      </c>
      <c r="O57" s="42">
        <f t="shared" si="28"/>
        <v>4097</v>
      </c>
      <c r="Q57" s="65">
        <f t="shared" si="29"/>
        <v>2.000488281</v>
      </c>
      <c r="R57" s="75"/>
      <c r="S57" s="47">
        <f t="shared" si="30"/>
        <v>1</v>
      </c>
      <c r="V57" s="56">
        <f t="shared" si="32"/>
        <v>4097</v>
      </c>
      <c r="W57" s="57">
        <f t="shared" si="33"/>
        <v>2049</v>
      </c>
      <c r="X57" s="58"/>
      <c r="Y57" s="59">
        <f t="shared" si="34"/>
        <v>1.000488281</v>
      </c>
    </row>
    <row r="58">
      <c r="F58" s="42"/>
      <c r="G58" s="42"/>
      <c r="H58" s="76"/>
    </row>
    <row r="59">
      <c r="A59" s="37" t="s">
        <v>41</v>
      </c>
      <c r="B59" s="37">
        <v>64.0</v>
      </c>
      <c r="C59" s="26">
        <f t="shared" ref="C59:C64" si="36">B59</f>
        <v>64</v>
      </c>
      <c r="D59" s="37">
        <v>63.0</v>
      </c>
      <c r="I59" s="13">
        <f t="shared" ref="I59:I64" si="37">(D59-(MIN(64,D59)))/C59</f>
        <v>0</v>
      </c>
    </row>
    <row r="60">
      <c r="A60" s="37" t="s">
        <v>41</v>
      </c>
      <c r="B60" s="26">
        <v>128.0</v>
      </c>
      <c r="C60" s="26">
        <f t="shared" si="36"/>
        <v>128</v>
      </c>
      <c r="D60" s="37">
        <v>64.0</v>
      </c>
      <c r="I60" s="13">
        <f t="shared" si="37"/>
        <v>0</v>
      </c>
      <c r="M60" s="37">
        <f>MIN(64,D59)</f>
        <v>63</v>
      </c>
    </row>
    <row r="61">
      <c r="A61" s="37" t="s">
        <v>41</v>
      </c>
      <c r="B61" s="26">
        <v>256.0</v>
      </c>
      <c r="C61" s="26">
        <f t="shared" si="36"/>
        <v>256</v>
      </c>
      <c r="D61" s="37">
        <v>63.0</v>
      </c>
      <c r="I61" s="13">
        <f t="shared" si="37"/>
        <v>0</v>
      </c>
    </row>
    <row r="62">
      <c r="A62" s="37" t="s">
        <v>41</v>
      </c>
      <c r="B62" s="26">
        <v>512.0</v>
      </c>
      <c r="C62" s="26">
        <f t="shared" si="36"/>
        <v>512</v>
      </c>
      <c r="D62" s="37">
        <v>64.0</v>
      </c>
      <c r="I62" s="13">
        <f t="shared" si="37"/>
        <v>0</v>
      </c>
    </row>
    <row r="63">
      <c r="A63" s="37" t="s">
        <v>41</v>
      </c>
      <c r="B63" s="26">
        <v>1024.0</v>
      </c>
      <c r="C63" s="26">
        <f t="shared" si="36"/>
        <v>1024</v>
      </c>
      <c r="D63" s="37">
        <v>64.0</v>
      </c>
      <c r="I63" s="13">
        <f t="shared" si="37"/>
        <v>0</v>
      </c>
    </row>
    <row r="64">
      <c r="A64" s="37" t="s">
        <v>41</v>
      </c>
      <c r="B64" s="26">
        <v>2048.0</v>
      </c>
      <c r="C64" s="26">
        <f t="shared" si="36"/>
        <v>2048</v>
      </c>
      <c r="D64" s="37">
        <v>64.0</v>
      </c>
      <c r="I64" s="13">
        <f t="shared" si="37"/>
        <v>0</v>
      </c>
    </row>
    <row r="69">
      <c r="A69" s="77" t="s">
        <v>0</v>
      </c>
      <c r="B69" s="78" t="s">
        <v>42</v>
      </c>
      <c r="C69" s="78" t="s">
        <v>43</v>
      </c>
      <c r="D69" s="79" t="s">
        <v>44</v>
      </c>
      <c r="E69" s="80"/>
      <c r="F69" s="81"/>
      <c r="G69" s="81" t="s">
        <v>45</v>
      </c>
      <c r="H69" s="82" t="s">
        <v>46</v>
      </c>
      <c r="I69" s="81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</row>
    <row r="70">
      <c r="A70" s="84" t="s">
        <v>39</v>
      </c>
      <c r="B70" s="85">
        <v>64.0</v>
      </c>
      <c r="C70" s="85">
        <f t="shared" ref="C70:C75" si="38">IF(B70&lt;512,512,B70)</f>
        <v>512</v>
      </c>
      <c r="D70" s="84">
        <v>575.0</v>
      </c>
      <c r="E70" s="86"/>
      <c r="F70" s="86"/>
      <c r="G70" s="86">
        <f t="shared" ref="G70:G75" si="39">D70-64</f>
        <v>511</v>
      </c>
      <c r="H70" s="87">
        <f t="shared" ref="H70:H75" si="40">G70/B70</f>
        <v>7.984375</v>
      </c>
      <c r="I70" s="86"/>
    </row>
    <row r="71">
      <c r="A71" s="84" t="s">
        <v>39</v>
      </c>
      <c r="B71" s="88">
        <v>128.0</v>
      </c>
      <c r="C71" s="85">
        <f t="shared" si="38"/>
        <v>512</v>
      </c>
      <c r="D71" s="84">
        <v>576.0</v>
      </c>
      <c r="E71" s="86"/>
      <c r="F71" s="86"/>
      <c r="G71" s="86">
        <f t="shared" si="39"/>
        <v>512</v>
      </c>
      <c r="H71" s="87">
        <f t="shared" si="40"/>
        <v>4</v>
      </c>
      <c r="I71" s="86"/>
    </row>
    <row r="72">
      <c r="A72" s="84" t="s">
        <v>39</v>
      </c>
      <c r="B72" s="88">
        <v>256.0</v>
      </c>
      <c r="C72" s="85">
        <f t="shared" si="38"/>
        <v>512</v>
      </c>
      <c r="D72" s="84">
        <v>577.0</v>
      </c>
      <c r="E72" s="86"/>
      <c r="F72" s="86"/>
      <c r="G72" s="86">
        <f t="shared" si="39"/>
        <v>513</v>
      </c>
      <c r="H72" s="87">
        <f t="shared" si="40"/>
        <v>2.00390625</v>
      </c>
      <c r="I72" s="86"/>
    </row>
    <row r="73">
      <c r="A73" s="84" t="s">
        <v>39</v>
      </c>
      <c r="B73" s="88">
        <v>512.0</v>
      </c>
      <c r="C73" s="85">
        <f t="shared" si="38"/>
        <v>512</v>
      </c>
      <c r="D73" s="84">
        <v>576.0</v>
      </c>
      <c r="E73" s="86"/>
      <c r="F73" s="86"/>
      <c r="G73" s="86">
        <f t="shared" si="39"/>
        <v>512</v>
      </c>
      <c r="H73" s="87">
        <f t="shared" si="40"/>
        <v>1</v>
      </c>
      <c r="I73" s="86"/>
    </row>
    <row r="74">
      <c r="A74" s="84" t="s">
        <v>39</v>
      </c>
      <c r="B74" s="84">
        <v>1024.0</v>
      </c>
      <c r="C74" s="85">
        <f t="shared" si="38"/>
        <v>1024</v>
      </c>
      <c r="D74" s="84">
        <v>1088.0</v>
      </c>
      <c r="E74" s="86"/>
      <c r="F74" s="86"/>
      <c r="G74" s="86">
        <f t="shared" si="39"/>
        <v>1024</v>
      </c>
      <c r="H74" s="87">
        <f t="shared" si="40"/>
        <v>1</v>
      </c>
      <c r="I74" s="86"/>
    </row>
    <row r="75">
      <c r="A75" s="84" t="s">
        <v>39</v>
      </c>
      <c r="B75" s="84">
        <v>2048.0</v>
      </c>
      <c r="C75" s="85">
        <f t="shared" si="38"/>
        <v>2048</v>
      </c>
      <c r="D75" s="84">
        <v>2111.0</v>
      </c>
      <c r="E75" s="86"/>
      <c r="F75" s="86"/>
      <c r="G75" s="86">
        <f t="shared" si="39"/>
        <v>2047</v>
      </c>
      <c r="H75" s="87">
        <f t="shared" si="40"/>
        <v>0.9995117188</v>
      </c>
      <c r="I75" s="86"/>
    </row>
    <row r="77">
      <c r="A77" s="89" t="s">
        <v>47</v>
      </c>
      <c r="B77" s="90">
        <v>64.0</v>
      </c>
      <c r="C77" s="91">
        <f t="shared" ref="C77:C82" si="41">B77</f>
        <v>64</v>
      </c>
      <c r="D77" s="90">
        <v>64.0</v>
      </c>
      <c r="E77" s="89"/>
      <c r="F77" s="90"/>
      <c r="G77" s="90">
        <f t="shared" ref="G77:G82" si="42">D77-64</f>
        <v>0</v>
      </c>
      <c r="H77" s="92">
        <f t="shared" ref="H77:H82" si="43">G77/B77</f>
        <v>0</v>
      </c>
      <c r="I77" s="89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>
      <c r="A78" s="89" t="s">
        <v>47</v>
      </c>
      <c r="B78" s="90">
        <v>128.0</v>
      </c>
      <c r="C78" s="91">
        <f t="shared" si="41"/>
        <v>128</v>
      </c>
      <c r="D78" s="90">
        <v>64.0</v>
      </c>
      <c r="E78" s="89"/>
      <c r="F78" s="90"/>
      <c r="G78" s="90">
        <f t="shared" si="42"/>
        <v>0</v>
      </c>
      <c r="H78" s="92">
        <f t="shared" si="43"/>
        <v>0</v>
      </c>
      <c r="I78" s="89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>
      <c r="A79" s="89" t="s">
        <v>47</v>
      </c>
      <c r="B79" s="91">
        <v>256.0</v>
      </c>
      <c r="C79" s="91">
        <f t="shared" si="41"/>
        <v>256</v>
      </c>
      <c r="D79" s="90">
        <v>64.0</v>
      </c>
      <c r="E79" s="89"/>
      <c r="F79" s="90"/>
      <c r="G79" s="90">
        <f t="shared" si="42"/>
        <v>0</v>
      </c>
      <c r="H79" s="92">
        <f t="shared" si="43"/>
        <v>0</v>
      </c>
      <c r="I79" s="89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>
      <c r="A80" s="89" t="s">
        <v>47</v>
      </c>
      <c r="B80" s="91">
        <v>512.0</v>
      </c>
      <c r="C80" s="91">
        <f t="shared" si="41"/>
        <v>512</v>
      </c>
      <c r="D80" s="90">
        <v>64.0</v>
      </c>
      <c r="E80" s="89"/>
      <c r="F80" s="90"/>
      <c r="G80" s="90">
        <f t="shared" si="42"/>
        <v>0</v>
      </c>
      <c r="H80" s="92">
        <f t="shared" si="43"/>
        <v>0</v>
      </c>
      <c r="I80" s="89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>
      <c r="A81" s="89" t="s">
        <v>47</v>
      </c>
      <c r="B81" s="90">
        <v>1024.0</v>
      </c>
      <c r="C81" s="91">
        <f t="shared" si="41"/>
        <v>1024</v>
      </c>
      <c r="D81" s="90">
        <v>64.0</v>
      </c>
      <c r="E81" s="89"/>
      <c r="F81" s="90"/>
      <c r="G81" s="90">
        <f t="shared" si="42"/>
        <v>0</v>
      </c>
      <c r="H81" s="92">
        <f t="shared" si="43"/>
        <v>0</v>
      </c>
      <c r="I81" s="89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>
      <c r="A82" s="89" t="s">
        <v>47</v>
      </c>
      <c r="B82" s="90">
        <v>2048.0</v>
      </c>
      <c r="C82" s="91">
        <f t="shared" si="41"/>
        <v>2048</v>
      </c>
      <c r="D82" s="90">
        <v>64.0</v>
      </c>
      <c r="E82" s="89"/>
      <c r="F82" s="90"/>
      <c r="G82" s="90">
        <f t="shared" si="42"/>
        <v>0</v>
      </c>
      <c r="H82" s="92">
        <f t="shared" si="43"/>
        <v>0</v>
      </c>
      <c r="I82" s="89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5">
      <c r="A85" s="93" t="str">
        <f t="shared" ref="A85:C85" si="44">A69</f>
        <v>Plugin</v>
      </c>
      <c r="B85" s="94" t="str">
        <f t="shared" si="44"/>
        <v>hABS</v>
      </c>
      <c r="C85" s="94" t="str">
        <f t="shared" si="44"/>
        <v>iABS</v>
      </c>
      <c r="D85" s="79" t="s">
        <v>44</v>
      </c>
      <c r="E85" s="95" t="str">
        <f>E69</f>
        <v/>
      </c>
      <c r="F85" s="79" t="s">
        <v>48</v>
      </c>
      <c r="G85" s="79" t="s">
        <v>49</v>
      </c>
      <c r="H85" s="79" t="s">
        <v>50</v>
      </c>
      <c r="I85" s="82" t="s">
        <v>51</v>
      </c>
      <c r="J85" s="82" t="s">
        <v>52</v>
      </c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</row>
    <row r="86">
      <c r="A86" s="26" t="str">
        <f t="shared" ref="A86:C86" si="45">A70</f>
        <v>SPARTA 6DoFconv</v>
      </c>
      <c r="B86" s="26">
        <f t="shared" si="45"/>
        <v>64</v>
      </c>
      <c r="C86" s="26">
        <f t="shared" si="45"/>
        <v>512</v>
      </c>
      <c r="D86" s="26">
        <f t="shared" ref="D86:E86" si="46">G70</f>
        <v>511</v>
      </c>
      <c r="E86" s="27">
        <f t="shared" si="46"/>
        <v>7.984375</v>
      </c>
      <c r="F86" s="54">
        <f>G34</f>
        <v>768.75</v>
      </c>
      <c r="G86" s="54">
        <f t="shared" ref="G86:G91" si="49">F86-D86</f>
        <v>257.75</v>
      </c>
      <c r="H86" s="54">
        <f>1.5*C86</f>
        <v>768</v>
      </c>
      <c r="I86" s="27">
        <f t="shared" ref="I86:I91" si="50">F86/B86</f>
        <v>12.01171875</v>
      </c>
      <c r="J86" s="27">
        <f t="shared" ref="J86:J91" si="51">F86/C86</f>
        <v>1.501464844</v>
      </c>
    </row>
    <row r="87">
      <c r="A87" s="26" t="str">
        <f t="shared" ref="A87:C87" si="47">A71</f>
        <v>SPARTA 6DoFconv</v>
      </c>
      <c r="B87" s="26">
        <f t="shared" si="47"/>
        <v>128</v>
      </c>
      <c r="C87" s="26">
        <f t="shared" si="47"/>
        <v>512</v>
      </c>
      <c r="D87" s="26">
        <f t="shared" ref="D87:E87" si="48">G71</f>
        <v>512</v>
      </c>
      <c r="E87" s="27">
        <f t="shared" si="48"/>
        <v>4</v>
      </c>
      <c r="F87" s="54">
        <f>G38</f>
        <v>832.5</v>
      </c>
      <c r="G87" s="54">
        <f t="shared" si="49"/>
        <v>320.5</v>
      </c>
      <c r="H87" s="54">
        <f t="shared" ref="H87:H91" si="54">B87/2 + 1.5*C87</f>
        <v>832</v>
      </c>
      <c r="I87" s="27">
        <f t="shared" si="50"/>
        <v>6.50390625</v>
      </c>
      <c r="J87" s="27">
        <f t="shared" si="51"/>
        <v>1.625976563</v>
      </c>
    </row>
    <row r="88">
      <c r="A88" s="26" t="str">
        <f t="shared" ref="A88:C88" si="52">A72</f>
        <v>SPARTA 6DoFconv</v>
      </c>
      <c r="B88" s="26">
        <f t="shared" si="52"/>
        <v>256</v>
      </c>
      <c r="C88" s="26">
        <f t="shared" si="52"/>
        <v>512</v>
      </c>
      <c r="D88" s="26">
        <f t="shared" ref="D88:E88" si="53">G72</f>
        <v>513</v>
      </c>
      <c r="E88" s="27">
        <f t="shared" si="53"/>
        <v>2.00390625</v>
      </c>
      <c r="F88" s="54">
        <f>G42</f>
        <v>896.75</v>
      </c>
      <c r="G88" s="54">
        <f t="shared" si="49"/>
        <v>383.75</v>
      </c>
      <c r="H88" s="54">
        <f t="shared" si="54"/>
        <v>896</v>
      </c>
      <c r="I88" s="27">
        <f t="shared" si="50"/>
        <v>3.502929688</v>
      </c>
      <c r="J88" s="27">
        <f t="shared" si="51"/>
        <v>1.751464844</v>
      </c>
    </row>
    <row r="89">
      <c r="A89" s="26" t="str">
        <f t="shared" ref="A89:C89" si="55">A73</f>
        <v>SPARTA 6DoFconv</v>
      </c>
      <c r="B89" s="26">
        <f t="shared" si="55"/>
        <v>512</v>
      </c>
      <c r="C89" s="26">
        <f t="shared" si="55"/>
        <v>512</v>
      </c>
      <c r="D89" s="26">
        <f t="shared" ref="D89:E89" si="56">G73</f>
        <v>512</v>
      </c>
      <c r="E89" s="27">
        <f t="shared" si="56"/>
        <v>1</v>
      </c>
      <c r="F89" s="54">
        <f>G46</f>
        <v>1025</v>
      </c>
      <c r="G89" s="54">
        <f t="shared" si="49"/>
        <v>513</v>
      </c>
      <c r="H89" s="54">
        <f t="shared" si="54"/>
        <v>1024</v>
      </c>
      <c r="I89" s="27">
        <f t="shared" si="50"/>
        <v>2.001953125</v>
      </c>
      <c r="J89" s="27">
        <f t="shared" si="51"/>
        <v>2.001953125</v>
      </c>
    </row>
    <row r="90">
      <c r="A90" s="26" t="str">
        <f t="shared" ref="A90:C90" si="57">A74</f>
        <v>SPARTA 6DoFconv</v>
      </c>
      <c r="B90" s="26">
        <f t="shared" si="57"/>
        <v>1024</v>
      </c>
      <c r="C90" s="26">
        <f t="shared" si="57"/>
        <v>1024</v>
      </c>
      <c r="D90" s="26">
        <f t="shared" ref="D90:E90" si="58">G74</f>
        <v>1024</v>
      </c>
      <c r="E90" s="27">
        <f t="shared" si="58"/>
        <v>1</v>
      </c>
      <c r="F90" s="54">
        <f>G50</f>
        <v>2049.5</v>
      </c>
      <c r="G90" s="54">
        <f t="shared" si="49"/>
        <v>1025.5</v>
      </c>
      <c r="H90" s="54">
        <f t="shared" si="54"/>
        <v>2048</v>
      </c>
      <c r="I90" s="27">
        <f t="shared" si="50"/>
        <v>2.001464844</v>
      </c>
      <c r="J90" s="27">
        <f t="shared" si="51"/>
        <v>2.001464844</v>
      </c>
    </row>
    <row r="91">
      <c r="A91" s="26" t="str">
        <f t="shared" ref="A91:C91" si="59">A75</f>
        <v>SPARTA 6DoFconv</v>
      </c>
      <c r="B91" s="26">
        <f t="shared" si="59"/>
        <v>2048</v>
      </c>
      <c r="C91" s="26">
        <f t="shared" si="59"/>
        <v>2048</v>
      </c>
      <c r="D91" s="26">
        <f t="shared" ref="D91:E91" si="60">G75</f>
        <v>2047</v>
      </c>
      <c r="E91" s="27">
        <f t="shared" si="60"/>
        <v>0.9995117188</v>
      </c>
      <c r="F91" s="54">
        <f>G54</f>
        <v>4097</v>
      </c>
      <c r="G91" s="54">
        <f t="shared" si="49"/>
        <v>2050</v>
      </c>
      <c r="H91" s="54">
        <f t="shared" si="54"/>
        <v>4096</v>
      </c>
      <c r="I91" s="27">
        <f t="shared" si="50"/>
        <v>2.000488281</v>
      </c>
      <c r="J91" s="27">
        <f t="shared" si="51"/>
        <v>2.000488281</v>
      </c>
    </row>
    <row r="92">
      <c r="A92" s="97" t="s">
        <v>33</v>
      </c>
      <c r="B92" s="98" t="str">
        <f t="shared" ref="B92:C92" si="61">B76</f>
        <v/>
      </c>
      <c r="C92" s="98" t="str">
        <f t="shared" si="61"/>
        <v/>
      </c>
      <c r="D92" s="98" t="str">
        <f t="shared" ref="D92:E92" si="62">G76</f>
        <v/>
      </c>
      <c r="E92" s="98" t="str">
        <f t="shared" si="62"/>
        <v/>
      </c>
      <c r="F92" s="99"/>
      <c r="G92" s="99"/>
      <c r="H92" s="99"/>
      <c r="I92" s="100">
        <f t="shared" ref="I92:J92" si="63">AVERAGE(I86:I91)</f>
        <v>4.670410156</v>
      </c>
      <c r="J92" s="100">
        <f t="shared" si="63"/>
        <v>1.813802083</v>
      </c>
    </row>
    <row r="93">
      <c r="A93" s="26" t="str">
        <f t="shared" ref="A93:C93" si="64">A77</f>
        <v>New</v>
      </c>
      <c r="B93" s="26">
        <f t="shared" si="64"/>
        <v>64</v>
      </c>
      <c r="C93" s="26">
        <f t="shared" si="64"/>
        <v>64</v>
      </c>
      <c r="D93" s="26">
        <f t="shared" ref="D93:E93" si="65">G77</f>
        <v>0</v>
      </c>
      <c r="E93" s="27">
        <f t="shared" si="65"/>
        <v>0</v>
      </c>
      <c r="F93" s="37">
        <v>0.0</v>
      </c>
      <c r="G93" s="54">
        <f t="shared" ref="G93:G98" si="68">F93-D93</f>
        <v>0</v>
      </c>
      <c r="H93" s="54"/>
    </row>
    <row r="94">
      <c r="A94" s="26" t="str">
        <f t="shared" ref="A94:C94" si="66">A78</f>
        <v>New</v>
      </c>
      <c r="B94" s="26">
        <f t="shared" si="66"/>
        <v>128</v>
      </c>
      <c r="C94" s="26">
        <f t="shared" si="66"/>
        <v>128</v>
      </c>
      <c r="D94" s="26">
        <f t="shared" ref="D94:E94" si="67">G78</f>
        <v>0</v>
      </c>
      <c r="E94" s="27">
        <f t="shared" si="67"/>
        <v>0</v>
      </c>
      <c r="F94" s="37">
        <v>0.0</v>
      </c>
      <c r="G94" s="54">
        <f t="shared" si="68"/>
        <v>0</v>
      </c>
      <c r="H94" s="54"/>
    </row>
    <row r="95">
      <c r="A95" s="26" t="str">
        <f t="shared" ref="A95:C95" si="69">A79</f>
        <v>New</v>
      </c>
      <c r="B95" s="26">
        <f t="shared" si="69"/>
        <v>256</v>
      </c>
      <c r="C95" s="26">
        <f t="shared" si="69"/>
        <v>256</v>
      </c>
      <c r="D95" s="26">
        <f t="shared" ref="D95:E95" si="70">G79</f>
        <v>0</v>
      </c>
      <c r="E95" s="27">
        <f t="shared" si="70"/>
        <v>0</v>
      </c>
      <c r="F95" s="37">
        <v>0.0</v>
      </c>
      <c r="G95" s="54">
        <f t="shared" si="68"/>
        <v>0</v>
      </c>
      <c r="H95" s="54"/>
    </row>
    <row r="96">
      <c r="A96" s="26" t="str">
        <f t="shared" ref="A96:C96" si="71">A80</f>
        <v>New</v>
      </c>
      <c r="B96" s="26">
        <f t="shared" si="71"/>
        <v>512</v>
      </c>
      <c r="C96" s="26">
        <f t="shared" si="71"/>
        <v>512</v>
      </c>
      <c r="D96" s="26">
        <f t="shared" ref="D96:E96" si="72">G80</f>
        <v>0</v>
      </c>
      <c r="E96" s="27">
        <f t="shared" si="72"/>
        <v>0</v>
      </c>
      <c r="F96" s="37">
        <v>0.0</v>
      </c>
      <c r="G96" s="54">
        <f t="shared" si="68"/>
        <v>0</v>
      </c>
      <c r="H96" s="54"/>
    </row>
    <row r="97">
      <c r="A97" s="26" t="str">
        <f t="shared" ref="A97:C97" si="73">A81</f>
        <v>New</v>
      </c>
      <c r="B97" s="26">
        <f t="shared" si="73"/>
        <v>1024</v>
      </c>
      <c r="C97" s="26">
        <f t="shared" si="73"/>
        <v>1024</v>
      </c>
      <c r="D97" s="26">
        <f t="shared" ref="D97:E97" si="74">G81</f>
        <v>0</v>
      </c>
      <c r="E97" s="27">
        <f t="shared" si="74"/>
        <v>0</v>
      </c>
      <c r="F97" s="37">
        <v>0.0</v>
      </c>
      <c r="G97" s="54">
        <f t="shared" si="68"/>
        <v>0</v>
      </c>
      <c r="H97" s="54"/>
    </row>
    <row r="98">
      <c r="A98" s="26" t="str">
        <f t="shared" ref="A98:C98" si="75">A82</f>
        <v>New</v>
      </c>
      <c r="B98" s="26">
        <f t="shared" si="75"/>
        <v>2048</v>
      </c>
      <c r="C98" s="26">
        <f t="shared" si="75"/>
        <v>2048</v>
      </c>
      <c r="D98" s="26">
        <f t="shared" ref="D98:E98" si="76">G82</f>
        <v>0</v>
      </c>
      <c r="E98" s="27">
        <f t="shared" si="76"/>
        <v>0</v>
      </c>
      <c r="F98" s="37">
        <v>0.0</v>
      </c>
      <c r="G98" s="54">
        <f t="shared" si="68"/>
        <v>0</v>
      </c>
      <c r="H98" s="54"/>
    </row>
    <row r="99">
      <c r="A99" s="26" t="str">
        <f t="shared" ref="A99:E99" si="77">A83</f>
        <v/>
      </c>
      <c r="B99" s="26" t="str">
        <f t="shared" si="77"/>
        <v/>
      </c>
      <c r="C99" s="26" t="str">
        <f t="shared" si="77"/>
        <v/>
      </c>
      <c r="D99" s="26" t="str">
        <f t="shared" si="77"/>
        <v/>
      </c>
      <c r="E99" s="26" t="str">
        <f t="shared" si="77"/>
        <v/>
      </c>
      <c r="G99" s="54"/>
      <c r="H99" s="26" t="str">
        <f t="shared" ref="H99:J99" si="78">G83</f>
        <v/>
      </c>
      <c r="I99" s="26" t="str">
        <f t="shared" si="78"/>
        <v/>
      </c>
      <c r="J99" s="26" t="str">
        <f t="shared" si="78"/>
        <v/>
      </c>
    </row>
    <row r="100">
      <c r="A100" s="22" t="s">
        <v>15</v>
      </c>
      <c r="B100" s="12">
        <v>64.0</v>
      </c>
      <c r="C100" s="12">
        <f t="shared" ref="C100:D100" si="79">B100</f>
        <v>64</v>
      </c>
      <c r="D100" s="26">
        <f t="shared" si="79"/>
        <v>64</v>
      </c>
      <c r="E100" s="26" t="str">
        <f>E84</f>
        <v/>
      </c>
      <c r="F100" s="12">
        <f>D10-64</f>
        <v>128</v>
      </c>
      <c r="G100" s="54">
        <f t="shared" ref="G100:G105" si="81">F100-D100</f>
        <v>64</v>
      </c>
      <c r="I100" s="27">
        <f t="shared" ref="I100:I105" si="82">F86/48</f>
        <v>16.015625</v>
      </c>
      <c r="J100" s="26" t="str">
        <f>I84</f>
        <v/>
      </c>
    </row>
    <row r="101">
      <c r="A101" s="22" t="s">
        <v>15</v>
      </c>
      <c r="B101" s="41">
        <v>128.0</v>
      </c>
      <c r="C101" s="12">
        <f t="shared" ref="C101:D101" si="80">B101</f>
        <v>128</v>
      </c>
      <c r="D101" s="26">
        <f t="shared" si="80"/>
        <v>128</v>
      </c>
      <c r="F101" s="41">
        <v>257.0</v>
      </c>
      <c r="G101" s="54">
        <f t="shared" si="81"/>
        <v>129</v>
      </c>
      <c r="I101" s="27">
        <f t="shared" si="82"/>
        <v>17.34375</v>
      </c>
    </row>
    <row r="102">
      <c r="A102" s="22" t="s">
        <v>15</v>
      </c>
      <c r="B102" s="12">
        <v>256.0</v>
      </c>
      <c r="C102" s="12">
        <f t="shared" ref="C102:D102" si="83">B102</f>
        <v>256</v>
      </c>
      <c r="D102" s="26">
        <f t="shared" si="83"/>
        <v>256</v>
      </c>
      <c r="F102" s="12">
        <f>D11-64</f>
        <v>513</v>
      </c>
      <c r="G102" s="54">
        <f t="shared" si="81"/>
        <v>257</v>
      </c>
      <c r="I102" s="27">
        <f t="shared" si="82"/>
        <v>18.68229167</v>
      </c>
    </row>
    <row r="103">
      <c r="A103" s="22" t="s">
        <v>15</v>
      </c>
      <c r="B103" s="41">
        <v>512.0</v>
      </c>
      <c r="C103" s="12">
        <f t="shared" ref="C103:D103" si="84">B103</f>
        <v>512</v>
      </c>
      <c r="D103" s="26">
        <f t="shared" si="84"/>
        <v>512</v>
      </c>
      <c r="F103" s="41">
        <v>1025.0</v>
      </c>
      <c r="G103" s="54">
        <f t="shared" si="81"/>
        <v>513</v>
      </c>
      <c r="I103" s="27">
        <f t="shared" si="82"/>
        <v>21.35416667</v>
      </c>
    </row>
    <row r="104">
      <c r="A104" s="22" t="s">
        <v>15</v>
      </c>
      <c r="B104" s="12">
        <v>1024.0</v>
      </c>
      <c r="C104" s="12">
        <f t="shared" ref="C104:D104" si="85">B104</f>
        <v>1024</v>
      </c>
      <c r="D104" s="26">
        <f t="shared" si="85"/>
        <v>1024</v>
      </c>
      <c r="F104" s="12">
        <f>D12-64</f>
        <v>2066</v>
      </c>
      <c r="G104" s="54">
        <f t="shared" si="81"/>
        <v>1042</v>
      </c>
      <c r="I104" s="27">
        <f t="shared" si="82"/>
        <v>42.69791667</v>
      </c>
    </row>
    <row r="105">
      <c r="A105" s="22" t="s">
        <v>15</v>
      </c>
      <c r="B105" s="37">
        <v>2048.0</v>
      </c>
      <c r="C105" s="12">
        <f t="shared" ref="C105:D105" si="86">B105</f>
        <v>2048</v>
      </c>
      <c r="D105" s="26">
        <f t="shared" si="86"/>
        <v>2048</v>
      </c>
      <c r="F105" s="37">
        <v>4097.0</v>
      </c>
      <c r="G105" s="54">
        <f t="shared" si="81"/>
        <v>2049</v>
      </c>
      <c r="I105" s="27">
        <f t="shared" si="82"/>
        <v>85.35416667</v>
      </c>
    </row>
    <row r="106">
      <c r="C106" s="12" t="str">
        <f>B106</f>
        <v/>
      </c>
    </row>
  </sheetData>
  <mergeCells count="52">
    <mergeCell ref="G46:G49"/>
    <mergeCell ref="H46:H49"/>
    <mergeCell ref="K46:K49"/>
    <mergeCell ref="L46:L49"/>
    <mergeCell ref="M46:M49"/>
    <mergeCell ref="P46:P49"/>
    <mergeCell ref="R46:R49"/>
    <mergeCell ref="G50:G53"/>
    <mergeCell ref="H50:H53"/>
    <mergeCell ref="K50:K53"/>
    <mergeCell ref="L50:L53"/>
    <mergeCell ref="M50:M53"/>
    <mergeCell ref="P50:P53"/>
    <mergeCell ref="R50:R53"/>
    <mergeCell ref="K34:K37"/>
    <mergeCell ref="L34:L37"/>
    <mergeCell ref="M34:M37"/>
    <mergeCell ref="P34:P37"/>
    <mergeCell ref="R34:R37"/>
    <mergeCell ref="H38:H41"/>
    <mergeCell ref="K38:K41"/>
    <mergeCell ref="M38:M41"/>
    <mergeCell ref="P38:P41"/>
    <mergeCell ref="R38:R41"/>
    <mergeCell ref="A38:A41"/>
    <mergeCell ref="A42:A45"/>
    <mergeCell ref="A46:A49"/>
    <mergeCell ref="A50:A53"/>
    <mergeCell ref="A54:A57"/>
    <mergeCell ref="A8:I8"/>
    <mergeCell ref="A9:I9"/>
    <mergeCell ref="A13:L13"/>
    <mergeCell ref="A32:L32"/>
    <mergeCell ref="A34:A37"/>
    <mergeCell ref="H34:H37"/>
    <mergeCell ref="L38:L41"/>
    <mergeCell ref="P42:P45"/>
    <mergeCell ref="R42:R45"/>
    <mergeCell ref="G34:G37"/>
    <mergeCell ref="G38:G41"/>
    <mergeCell ref="G42:G45"/>
    <mergeCell ref="H42:H45"/>
    <mergeCell ref="K42:K45"/>
    <mergeCell ref="L42:L45"/>
    <mergeCell ref="M42:M45"/>
    <mergeCell ref="G54:G57"/>
    <mergeCell ref="H54:H57"/>
    <mergeCell ref="K54:K57"/>
    <mergeCell ref="L54:L57"/>
    <mergeCell ref="M54:M57"/>
    <mergeCell ref="P54:P57"/>
    <mergeCell ref="R54:R57"/>
  </mergeCells>
  <drawing r:id="rId1"/>
  <tableParts count="2"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3" max="3" width="5.13"/>
    <col customWidth="1" min="5" max="5" width="6.25"/>
    <col customWidth="1" min="7" max="7" width="18.63"/>
  </cols>
  <sheetData>
    <row r="1">
      <c r="A1" s="37" t="s">
        <v>75</v>
      </c>
      <c r="B1" s="37" t="s">
        <v>76</v>
      </c>
      <c r="C1" s="37" t="s">
        <v>77</v>
      </c>
      <c r="D1" s="37" t="s">
        <v>78</v>
      </c>
      <c r="E1" s="37" t="s">
        <v>79</v>
      </c>
      <c r="F1" s="37" t="s">
        <v>80</v>
      </c>
      <c r="G1" s="37" t="s">
        <v>81</v>
      </c>
      <c r="H1" s="37" t="s">
        <v>82</v>
      </c>
      <c r="I1" s="37" t="s">
        <v>83</v>
      </c>
      <c r="J1" s="37" t="s">
        <v>84</v>
      </c>
      <c r="K1" s="37" t="s">
        <v>85</v>
      </c>
    </row>
    <row r="2">
      <c r="A2" s="37">
        <v>1.0</v>
      </c>
      <c r="B2" s="37" t="s">
        <v>173</v>
      </c>
      <c r="C2" s="37">
        <v>16.0</v>
      </c>
      <c r="D2" s="37" t="s">
        <v>65</v>
      </c>
      <c r="E2" s="37">
        <v>256.0</v>
      </c>
      <c r="F2" s="37">
        <v>1.0</v>
      </c>
      <c r="G2" s="37" t="s">
        <v>174</v>
      </c>
      <c r="H2" s="37">
        <v>33.9</v>
      </c>
      <c r="I2" s="144">
        <v>0.011805555555555555</v>
      </c>
      <c r="J2" s="37" t="s">
        <v>87</v>
      </c>
      <c r="K2" s="37" t="s">
        <v>88</v>
      </c>
    </row>
    <row r="3">
      <c r="A3" s="37">
        <v>1.0</v>
      </c>
      <c r="B3" s="37" t="s">
        <v>173</v>
      </c>
      <c r="C3" s="37">
        <v>16.0</v>
      </c>
      <c r="D3" s="37" t="s">
        <v>65</v>
      </c>
      <c r="E3" s="37">
        <v>256.0</v>
      </c>
      <c r="F3" s="37">
        <v>2.0</v>
      </c>
      <c r="G3" s="37" t="s">
        <v>175</v>
      </c>
      <c r="H3" s="37">
        <v>33.9</v>
      </c>
      <c r="I3" s="144">
        <v>0.011805555555555555</v>
      </c>
      <c r="J3" s="37" t="s">
        <v>87</v>
      </c>
      <c r="K3" s="37" t="s">
        <v>88</v>
      </c>
    </row>
    <row r="4">
      <c r="A4" s="37">
        <v>1.0</v>
      </c>
      <c r="B4" s="37" t="s">
        <v>176</v>
      </c>
      <c r="C4" s="37">
        <v>16.0</v>
      </c>
      <c r="D4" s="37" t="s">
        <v>65</v>
      </c>
      <c r="E4" s="37">
        <v>256.0</v>
      </c>
      <c r="F4" s="37">
        <v>1.0</v>
      </c>
      <c r="G4" s="37" t="s">
        <v>177</v>
      </c>
      <c r="H4" s="37">
        <v>18.8</v>
      </c>
      <c r="I4" s="144">
        <v>0.021527777777777778</v>
      </c>
      <c r="J4" s="37" t="s">
        <v>87</v>
      </c>
      <c r="K4" s="37" t="s">
        <v>88</v>
      </c>
    </row>
    <row r="5">
      <c r="A5" s="37">
        <v>1.0</v>
      </c>
      <c r="B5" s="37" t="s">
        <v>176</v>
      </c>
      <c r="C5" s="37">
        <v>16.0</v>
      </c>
      <c r="D5" s="37" t="s">
        <v>65</v>
      </c>
      <c r="E5" s="37">
        <v>256.0</v>
      </c>
      <c r="F5" s="37">
        <v>2.0</v>
      </c>
      <c r="G5" s="37" t="s">
        <v>178</v>
      </c>
      <c r="H5" s="37">
        <v>18.9</v>
      </c>
      <c r="I5" s="144">
        <v>0.021527777777777778</v>
      </c>
      <c r="J5" s="37" t="s">
        <v>87</v>
      </c>
      <c r="K5" s="37" t="s">
        <v>88</v>
      </c>
    </row>
    <row r="6">
      <c r="A6" s="37">
        <v>2.0</v>
      </c>
      <c r="B6" s="37" t="s">
        <v>173</v>
      </c>
      <c r="C6" s="37">
        <v>16.0</v>
      </c>
      <c r="D6" s="37" t="s">
        <v>67</v>
      </c>
      <c r="E6" s="37">
        <v>256.0</v>
      </c>
      <c r="F6" s="37">
        <v>1.0</v>
      </c>
      <c r="G6" s="37" t="s">
        <v>179</v>
      </c>
      <c r="H6" s="37">
        <v>30.0</v>
      </c>
      <c r="I6" s="144">
        <v>0.006944444444444444</v>
      </c>
      <c r="J6" s="37" t="s">
        <v>87</v>
      </c>
      <c r="K6" s="37" t="s">
        <v>88</v>
      </c>
    </row>
    <row r="7">
      <c r="A7" s="37">
        <v>2.0</v>
      </c>
      <c r="B7" s="37" t="s">
        <v>173</v>
      </c>
      <c r="C7" s="37">
        <v>16.0</v>
      </c>
      <c r="D7" s="37" t="s">
        <v>67</v>
      </c>
      <c r="E7" s="37">
        <v>256.0</v>
      </c>
      <c r="F7" s="37">
        <v>2.0</v>
      </c>
      <c r="G7" s="37" t="s">
        <v>180</v>
      </c>
      <c r="H7" s="37">
        <v>30.1</v>
      </c>
      <c r="I7" s="144">
        <v>0.00625</v>
      </c>
      <c r="J7" s="37" t="s">
        <v>87</v>
      </c>
      <c r="K7" s="37" t="s">
        <v>88</v>
      </c>
    </row>
    <row r="8">
      <c r="A8" s="37">
        <v>2.0</v>
      </c>
      <c r="B8" s="37" t="s">
        <v>176</v>
      </c>
      <c r="C8" s="37">
        <v>16.0</v>
      </c>
      <c r="D8" s="37" t="s">
        <v>67</v>
      </c>
      <c r="E8" s="37">
        <v>256.0</v>
      </c>
      <c r="F8" s="37">
        <v>1.0</v>
      </c>
      <c r="G8" s="37" t="s">
        <v>181</v>
      </c>
      <c r="H8" s="37">
        <v>13.7</v>
      </c>
      <c r="I8" s="144">
        <v>0.014583333333333334</v>
      </c>
      <c r="J8" s="37" t="s">
        <v>87</v>
      </c>
      <c r="K8" s="37" t="s">
        <v>88</v>
      </c>
    </row>
    <row r="9">
      <c r="A9" s="37">
        <v>2.0</v>
      </c>
      <c r="B9" s="37" t="s">
        <v>176</v>
      </c>
      <c r="C9" s="37">
        <v>16.0</v>
      </c>
      <c r="D9" s="37" t="s">
        <v>67</v>
      </c>
      <c r="E9" s="37">
        <v>256.0</v>
      </c>
      <c r="F9" s="37">
        <v>2.0</v>
      </c>
      <c r="G9" s="37" t="s">
        <v>182</v>
      </c>
      <c r="H9" s="37">
        <v>13.7</v>
      </c>
      <c r="I9" s="144">
        <v>0.014583333333333334</v>
      </c>
      <c r="J9" s="37" t="s">
        <v>87</v>
      </c>
      <c r="K9" s="37" t="s">
        <v>88</v>
      </c>
    </row>
    <row r="10">
      <c r="A10" s="37">
        <v>3.0</v>
      </c>
      <c r="B10" s="37" t="s">
        <v>173</v>
      </c>
      <c r="C10" s="37">
        <v>16.0</v>
      </c>
      <c r="D10" s="37" t="s">
        <v>68</v>
      </c>
      <c r="E10" s="37">
        <v>256.0</v>
      </c>
      <c r="F10" s="37">
        <v>1.0</v>
      </c>
      <c r="G10" s="37" t="s">
        <v>183</v>
      </c>
      <c r="H10" s="37">
        <v>22.7</v>
      </c>
      <c r="I10" s="144">
        <v>0.009027777777777777</v>
      </c>
      <c r="J10" s="37" t="s">
        <v>87</v>
      </c>
      <c r="K10" s="37" t="s">
        <v>88</v>
      </c>
    </row>
    <row r="11">
      <c r="A11" s="37">
        <v>3.0</v>
      </c>
      <c r="B11" s="37" t="s">
        <v>173</v>
      </c>
      <c r="C11" s="37">
        <v>16.0</v>
      </c>
      <c r="D11" s="37" t="s">
        <v>68</v>
      </c>
      <c r="E11" s="37">
        <v>256.0</v>
      </c>
      <c r="F11" s="37">
        <v>2.0</v>
      </c>
      <c r="G11" s="37" t="s">
        <v>184</v>
      </c>
      <c r="H11" s="37">
        <v>23.0</v>
      </c>
      <c r="I11" s="144">
        <v>0.009027777777777777</v>
      </c>
      <c r="J11" s="37" t="s">
        <v>87</v>
      </c>
      <c r="K11" s="37" t="s">
        <v>88</v>
      </c>
    </row>
    <row r="12">
      <c r="A12" s="37">
        <v>3.0</v>
      </c>
      <c r="B12" s="37" t="s">
        <v>176</v>
      </c>
      <c r="C12" s="37">
        <v>16.0</v>
      </c>
      <c r="D12" s="37" t="s">
        <v>68</v>
      </c>
      <c r="E12" s="37">
        <v>256.0</v>
      </c>
      <c r="F12" s="37">
        <v>1.0</v>
      </c>
      <c r="G12" s="37" t="s">
        <v>185</v>
      </c>
      <c r="H12" s="37">
        <v>7.2</v>
      </c>
      <c r="I12" s="144">
        <v>0.02847222222222222</v>
      </c>
      <c r="J12" s="37" t="s">
        <v>87</v>
      </c>
      <c r="K12" s="37" t="s">
        <v>88</v>
      </c>
    </row>
    <row r="13">
      <c r="A13" s="37">
        <v>3.0</v>
      </c>
      <c r="B13" s="37" t="s">
        <v>176</v>
      </c>
      <c r="C13" s="37">
        <v>16.0</v>
      </c>
      <c r="D13" s="37" t="s">
        <v>68</v>
      </c>
      <c r="E13" s="37">
        <v>256.0</v>
      </c>
      <c r="F13" s="37">
        <v>2.0</v>
      </c>
      <c r="G13" s="37" t="s">
        <v>186</v>
      </c>
      <c r="H13" s="37">
        <v>7.2</v>
      </c>
      <c r="I13" s="144">
        <v>0.02847222222222222</v>
      </c>
      <c r="J13" s="37" t="s">
        <v>87</v>
      </c>
      <c r="K13" s="37" t="s">
        <v>88</v>
      </c>
    </row>
    <row r="14">
      <c r="A14" s="37">
        <v>4.0</v>
      </c>
      <c r="B14" s="37" t="s">
        <v>173</v>
      </c>
      <c r="C14" s="37">
        <v>16.0</v>
      </c>
      <c r="D14" s="37" t="s">
        <v>69</v>
      </c>
      <c r="E14" s="37">
        <v>256.0</v>
      </c>
      <c r="F14" s="37">
        <v>1.0</v>
      </c>
      <c r="G14" s="37" t="s">
        <v>187</v>
      </c>
      <c r="H14" s="37">
        <v>14.6</v>
      </c>
      <c r="I14" s="144">
        <v>0.013888888888888888</v>
      </c>
      <c r="J14" s="37" t="s">
        <v>87</v>
      </c>
      <c r="K14" s="37" t="s">
        <v>88</v>
      </c>
    </row>
    <row r="15">
      <c r="A15" s="37">
        <v>4.0</v>
      </c>
      <c r="B15" s="37" t="s">
        <v>173</v>
      </c>
      <c r="C15" s="37">
        <v>16.0</v>
      </c>
      <c r="D15" s="37" t="s">
        <v>69</v>
      </c>
      <c r="E15" s="37">
        <v>256.0</v>
      </c>
      <c r="F15" s="37">
        <v>2.0</v>
      </c>
      <c r="G15" s="37" t="s">
        <v>188</v>
      </c>
      <c r="H15" s="37">
        <v>14.6</v>
      </c>
      <c r="I15" s="144">
        <v>0.013888888888888888</v>
      </c>
      <c r="J15" s="37" t="s">
        <v>87</v>
      </c>
      <c r="K15" s="37" t="s">
        <v>88</v>
      </c>
    </row>
    <row r="16">
      <c r="A16" s="37">
        <v>4.0</v>
      </c>
      <c r="B16" s="37" t="s">
        <v>176</v>
      </c>
      <c r="C16" s="37">
        <v>16.0</v>
      </c>
      <c r="D16" s="37" t="s">
        <v>69</v>
      </c>
      <c r="E16" s="37">
        <v>256.0</v>
      </c>
      <c r="F16" s="37">
        <v>1.0</v>
      </c>
      <c r="G16" s="37" t="s">
        <v>189</v>
      </c>
      <c r="H16" s="37">
        <v>3.9</v>
      </c>
      <c r="I16" s="144">
        <v>0.010416666666666666</v>
      </c>
      <c r="J16" s="37" t="s">
        <v>87</v>
      </c>
      <c r="K16" s="37" t="s">
        <v>88</v>
      </c>
    </row>
    <row r="17">
      <c r="A17" s="37">
        <v>4.0</v>
      </c>
      <c r="B17" s="37" t="s">
        <v>176</v>
      </c>
      <c r="C17" s="37">
        <v>16.0</v>
      </c>
      <c r="D17" s="37" t="s">
        <v>69</v>
      </c>
      <c r="E17" s="37">
        <v>256.0</v>
      </c>
      <c r="F17" s="37">
        <v>2.0</v>
      </c>
      <c r="G17" s="37" t="s">
        <v>190</v>
      </c>
      <c r="H17" s="37">
        <v>3.9</v>
      </c>
      <c r="I17" s="144">
        <v>0.010416666666666666</v>
      </c>
      <c r="J17" s="37" t="s">
        <v>87</v>
      </c>
      <c r="K17" s="37" t="s">
        <v>88</v>
      </c>
    </row>
    <row r="18">
      <c r="A18" s="37">
        <v>5.0</v>
      </c>
      <c r="B18" s="37" t="s">
        <v>173</v>
      </c>
      <c r="C18" s="37">
        <v>16.0</v>
      </c>
      <c r="D18" s="37" t="s">
        <v>70</v>
      </c>
      <c r="E18" s="37">
        <v>256.0</v>
      </c>
      <c r="F18" s="37">
        <v>1.0</v>
      </c>
      <c r="G18" s="37" t="s">
        <v>191</v>
      </c>
      <c r="H18" s="37">
        <v>6.7</v>
      </c>
      <c r="I18" s="144">
        <v>0.030555555555555555</v>
      </c>
      <c r="J18" s="37" t="s">
        <v>87</v>
      </c>
      <c r="K18" s="37" t="s">
        <v>88</v>
      </c>
    </row>
    <row r="19">
      <c r="A19" s="37">
        <v>5.0</v>
      </c>
      <c r="B19" s="37" t="s">
        <v>173</v>
      </c>
      <c r="C19" s="37">
        <v>16.0</v>
      </c>
      <c r="D19" s="37" t="s">
        <v>70</v>
      </c>
      <c r="E19" s="37">
        <v>256.0</v>
      </c>
      <c r="F19" s="37">
        <v>2.0</v>
      </c>
      <c r="G19" s="37" t="s">
        <v>192</v>
      </c>
      <c r="H19" s="37">
        <v>6.4</v>
      </c>
      <c r="I19" s="144">
        <v>0.03194444444444444</v>
      </c>
      <c r="J19" s="37" t="s">
        <v>87</v>
      </c>
      <c r="K19" s="37" t="s">
        <v>88</v>
      </c>
    </row>
    <row r="20">
      <c r="A20" s="37">
        <v>5.0</v>
      </c>
      <c r="B20" s="37" t="s">
        <v>176</v>
      </c>
      <c r="C20" s="37">
        <v>16.0</v>
      </c>
      <c r="D20" s="37" t="s">
        <v>70</v>
      </c>
      <c r="E20" s="37">
        <v>256.0</v>
      </c>
      <c r="F20" s="37">
        <v>1.0</v>
      </c>
      <c r="G20" s="37" t="s">
        <v>193</v>
      </c>
      <c r="H20" s="37">
        <v>2.2</v>
      </c>
      <c r="I20" s="144">
        <v>0.01875</v>
      </c>
      <c r="J20" s="37" t="s">
        <v>87</v>
      </c>
      <c r="K20" s="37" t="s">
        <v>88</v>
      </c>
    </row>
    <row r="21">
      <c r="A21" s="37">
        <v>5.0</v>
      </c>
      <c r="B21" s="37" t="s">
        <v>176</v>
      </c>
      <c r="C21" s="37">
        <v>16.0</v>
      </c>
      <c r="D21" s="37" t="s">
        <v>70</v>
      </c>
      <c r="E21" s="37">
        <v>256.0</v>
      </c>
      <c r="F21" s="37">
        <v>2.0</v>
      </c>
      <c r="G21" s="37" t="s">
        <v>194</v>
      </c>
      <c r="H21" s="37">
        <v>2.1</v>
      </c>
      <c r="I21" s="144">
        <v>0.019444444444444445</v>
      </c>
      <c r="J21" s="37" t="s">
        <v>87</v>
      </c>
      <c r="K21" s="37" t="s">
        <v>88</v>
      </c>
    </row>
    <row r="22">
      <c r="A22" s="37">
        <v>6.0</v>
      </c>
      <c r="B22" s="37" t="s">
        <v>173</v>
      </c>
      <c r="C22" s="37">
        <v>16.0</v>
      </c>
      <c r="D22" s="37" t="s">
        <v>71</v>
      </c>
      <c r="E22" s="37">
        <v>256.0</v>
      </c>
      <c r="F22" s="37">
        <v>1.0</v>
      </c>
      <c r="G22" s="37" t="s">
        <v>195</v>
      </c>
      <c r="H22" s="37">
        <v>1.6</v>
      </c>
      <c r="I22" s="144">
        <v>0.02638888888888889</v>
      </c>
      <c r="J22" s="37" t="s">
        <v>87</v>
      </c>
      <c r="K22" s="37" t="s">
        <v>88</v>
      </c>
    </row>
    <row r="23">
      <c r="A23" s="37">
        <v>6.0</v>
      </c>
      <c r="B23" s="37" t="s">
        <v>173</v>
      </c>
      <c r="C23" s="37">
        <v>16.0</v>
      </c>
      <c r="D23" s="37" t="s">
        <v>71</v>
      </c>
      <c r="E23" s="37">
        <v>256.0</v>
      </c>
      <c r="F23" s="37">
        <v>2.0</v>
      </c>
      <c r="G23" s="37" t="s">
        <v>196</v>
      </c>
      <c r="H23" s="37">
        <v>1.6</v>
      </c>
      <c r="I23" s="144">
        <v>0.02638888888888889</v>
      </c>
      <c r="J23" s="37" t="s">
        <v>87</v>
      </c>
      <c r="K23" s="37" t="s">
        <v>88</v>
      </c>
    </row>
    <row r="24">
      <c r="A24" s="37">
        <v>6.0</v>
      </c>
      <c r="B24" s="37" t="s">
        <v>176</v>
      </c>
      <c r="C24" s="37">
        <v>16.0</v>
      </c>
      <c r="D24" s="37" t="s">
        <v>71</v>
      </c>
      <c r="E24" s="37">
        <v>256.0</v>
      </c>
      <c r="F24" s="37">
        <v>1.0</v>
      </c>
      <c r="G24" s="37" t="s">
        <v>197</v>
      </c>
      <c r="H24" s="37">
        <v>0.9</v>
      </c>
      <c r="I24" s="144">
        <v>0.022916666666666665</v>
      </c>
      <c r="J24" s="37" t="s">
        <v>87</v>
      </c>
      <c r="K24" s="37" t="s">
        <v>88</v>
      </c>
    </row>
    <row r="25">
      <c r="A25" s="37">
        <v>6.0</v>
      </c>
      <c r="B25" s="37" t="s">
        <v>176</v>
      </c>
      <c r="C25" s="37">
        <v>16.0</v>
      </c>
      <c r="D25" s="37" t="s">
        <v>71</v>
      </c>
      <c r="E25" s="37">
        <v>256.0</v>
      </c>
      <c r="F25" s="37">
        <v>2.0</v>
      </c>
      <c r="G25" s="37" t="s">
        <v>198</v>
      </c>
      <c r="H25" s="37">
        <v>0.9</v>
      </c>
      <c r="I25" s="144">
        <v>0.022916666666666665</v>
      </c>
      <c r="J25" s="37" t="s">
        <v>87</v>
      </c>
      <c r="K25" s="37" t="s">
        <v>88</v>
      </c>
    </row>
    <row r="26">
      <c r="A26" s="37">
        <v>7.0</v>
      </c>
      <c r="B26" s="37" t="s">
        <v>173</v>
      </c>
      <c r="C26" s="37">
        <v>16.0</v>
      </c>
      <c r="D26" s="37" t="s">
        <v>72</v>
      </c>
      <c r="E26" s="37">
        <v>256.0</v>
      </c>
      <c r="F26" s="37">
        <v>1.0</v>
      </c>
      <c r="G26" s="37" t="s">
        <v>199</v>
      </c>
      <c r="H26" s="37">
        <v>0.4</v>
      </c>
      <c r="I26" s="144">
        <v>0.04652777777777778</v>
      </c>
      <c r="J26" s="37" t="s">
        <v>87</v>
      </c>
      <c r="K26" s="37" t="s">
        <v>88</v>
      </c>
    </row>
    <row r="27">
      <c r="A27" s="37">
        <v>7.0</v>
      </c>
      <c r="B27" s="37" t="s">
        <v>173</v>
      </c>
      <c r="C27" s="37">
        <v>16.0</v>
      </c>
      <c r="D27" s="37" t="s">
        <v>72</v>
      </c>
      <c r="E27" s="37">
        <v>256.0</v>
      </c>
      <c r="F27" s="37">
        <v>2.0</v>
      </c>
      <c r="G27" s="37" t="s">
        <v>200</v>
      </c>
      <c r="H27" s="37">
        <v>0.4</v>
      </c>
      <c r="I27" s="144">
        <v>0.04722222222222222</v>
      </c>
      <c r="J27" s="37" t="s">
        <v>87</v>
      </c>
      <c r="K27" s="37" t="s">
        <v>88</v>
      </c>
    </row>
    <row r="28">
      <c r="A28" s="37">
        <v>7.0</v>
      </c>
      <c r="B28" s="37" t="s">
        <v>176</v>
      </c>
      <c r="C28" s="37">
        <v>16.0</v>
      </c>
      <c r="D28" s="37" t="s">
        <v>72</v>
      </c>
      <c r="E28" s="37">
        <v>256.0</v>
      </c>
      <c r="F28" s="37">
        <v>1.0</v>
      </c>
      <c r="G28" s="37" t="s">
        <v>201</v>
      </c>
      <c r="H28" s="37">
        <v>0.4</v>
      </c>
      <c r="I28" s="144">
        <v>0.05277777777777778</v>
      </c>
      <c r="J28" s="37" t="s">
        <v>87</v>
      </c>
      <c r="K28" s="37" t="s">
        <v>88</v>
      </c>
    </row>
    <row r="29">
      <c r="A29" s="37">
        <v>7.0</v>
      </c>
      <c r="B29" s="37" t="s">
        <v>176</v>
      </c>
      <c r="C29" s="37">
        <v>16.0</v>
      </c>
      <c r="D29" s="37" t="s">
        <v>72</v>
      </c>
      <c r="E29" s="37">
        <v>256.0</v>
      </c>
      <c r="F29" s="37">
        <v>2.0</v>
      </c>
      <c r="G29" s="37" t="s">
        <v>202</v>
      </c>
      <c r="H29" s="37">
        <v>0.4</v>
      </c>
      <c r="I29" s="144">
        <v>0.05347222222222222</v>
      </c>
      <c r="J29" s="37" t="s">
        <v>87</v>
      </c>
      <c r="K29" s="37" t="s">
        <v>88</v>
      </c>
    </row>
    <row r="30">
      <c r="A30" s="37">
        <v>8.0</v>
      </c>
      <c r="B30" s="37" t="s">
        <v>173</v>
      </c>
      <c r="C30" s="37">
        <v>36.0</v>
      </c>
      <c r="D30" s="37" t="s">
        <v>65</v>
      </c>
      <c r="E30" s="37">
        <v>256.0</v>
      </c>
      <c r="F30" s="37">
        <v>1.0</v>
      </c>
      <c r="G30" s="37" t="s">
        <v>203</v>
      </c>
      <c r="H30" s="37">
        <v>17.2</v>
      </c>
      <c r="I30" s="144">
        <v>0.011805555555555555</v>
      </c>
      <c r="J30" s="37" t="s">
        <v>87</v>
      </c>
      <c r="K30" s="37" t="s">
        <v>88</v>
      </c>
    </row>
    <row r="31">
      <c r="A31" s="37">
        <v>8.0</v>
      </c>
      <c r="B31" s="37" t="s">
        <v>173</v>
      </c>
      <c r="C31" s="37">
        <v>36.0</v>
      </c>
      <c r="D31" s="37" t="s">
        <v>65</v>
      </c>
      <c r="E31" s="37">
        <v>256.0</v>
      </c>
      <c r="F31" s="37">
        <v>2.0</v>
      </c>
      <c r="G31" s="37" t="s">
        <v>204</v>
      </c>
      <c r="H31" s="37">
        <v>17.3</v>
      </c>
      <c r="I31" s="144">
        <v>0.011805555555555555</v>
      </c>
      <c r="J31" s="37" t="s">
        <v>87</v>
      </c>
      <c r="K31" s="37" t="s">
        <v>88</v>
      </c>
    </row>
    <row r="32">
      <c r="A32" s="37">
        <v>8.0</v>
      </c>
      <c r="B32" s="37" t="s">
        <v>176</v>
      </c>
      <c r="C32" s="37">
        <v>36.0</v>
      </c>
      <c r="D32" s="37" t="s">
        <v>65</v>
      </c>
      <c r="E32" s="37">
        <v>256.0</v>
      </c>
      <c r="F32" s="37">
        <v>1.0</v>
      </c>
      <c r="G32" s="37" t="s">
        <v>205</v>
      </c>
      <c r="H32" s="37">
        <v>9.9</v>
      </c>
      <c r="I32" s="144">
        <v>0.020833333333333332</v>
      </c>
      <c r="J32" s="37" t="s">
        <v>87</v>
      </c>
      <c r="K32" s="37" t="s">
        <v>88</v>
      </c>
    </row>
    <row r="33">
      <c r="A33" s="37">
        <v>8.0</v>
      </c>
      <c r="B33" s="37" t="s">
        <v>176</v>
      </c>
      <c r="C33" s="37">
        <v>36.0</v>
      </c>
      <c r="D33" s="37" t="s">
        <v>65</v>
      </c>
      <c r="E33" s="37">
        <v>256.0</v>
      </c>
      <c r="F33" s="37">
        <v>2.0</v>
      </c>
      <c r="G33" s="37" t="s">
        <v>206</v>
      </c>
      <c r="H33" s="37">
        <v>10.0</v>
      </c>
      <c r="I33" s="144">
        <v>0.020833333333333332</v>
      </c>
      <c r="J33" s="37" t="s">
        <v>87</v>
      </c>
      <c r="K33" s="37" t="s">
        <v>88</v>
      </c>
    </row>
    <row r="34">
      <c r="A34" s="37">
        <v>9.0</v>
      </c>
      <c r="B34" s="37" t="s">
        <v>173</v>
      </c>
      <c r="C34" s="37">
        <v>36.0</v>
      </c>
      <c r="D34" s="37" t="s">
        <v>67</v>
      </c>
      <c r="E34" s="37">
        <v>256.0</v>
      </c>
      <c r="F34" s="37">
        <v>1.0</v>
      </c>
      <c r="G34" s="37" t="s">
        <v>207</v>
      </c>
      <c r="H34" s="37">
        <v>15.1</v>
      </c>
      <c r="I34" s="144">
        <v>0.013194444444444444</v>
      </c>
      <c r="J34" s="37" t="s">
        <v>87</v>
      </c>
      <c r="K34" s="37" t="s">
        <v>88</v>
      </c>
    </row>
    <row r="35">
      <c r="A35" s="37">
        <v>9.0</v>
      </c>
      <c r="B35" s="37" t="s">
        <v>173</v>
      </c>
      <c r="C35" s="37">
        <v>36.0</v>
      </c>
      <c r="D35" s="37" t="s">
        <v>67</v>
      </c>
      <c r="E35" s="37">
        <v>256.0</v>
      </c>
      <c r="F35" s="37">
        <v>2.0</v>
      </c>
      <c r="G35" s="37" t="s">
        <v>208</v>
      </c>
      <c r="H35" s="37">
        <v>15.2</v>
      </c>
      <c r="I35" s="144">
        <v>0.013194444444444444</v>
      </c>
      <c r="J35" s="37" t="s">
        <v>87</v>
      </c>
      <c r="K35" s="37" t="s">
        <v>88</v>
      </c>
    </row>
    <row r="36">
      <c r="A36" s="37">
        <v>9.0</v>
      </c>
      <c r="B36" s="37" t="s">
        <v>176</v>
      </c>
      <c r="C36" s="37">
        <v>36.0</v>
      </c>
      <c r="D36" s="37" t="s">
        <v>67</v>
      </c>
      <c r="E36" s="37">
        <v>256.0</v>
      </c>
      <c r="F36" s="37">
        <v>1.0</v>
      </c>
      <c r="G36" s="37" t="s">
        <v>209</v>
      </c>
      <c r="H36" s="37">
        <v>6.8</v>
      </c>
      <c r="I36" s="144">
        <v>0.030555555555555555</v>
      </c>
      <c r="J36" s="37" t="s">
        <v>87</v>
      </c>
      <c r="K36" s="37" t="s">
        <v>88</v>
      </c>
    </row>
    <row r="37">
      <c r="A37" s="37">
        <v>9.0</v>
      </c>
      <c r="B37" s="37" t="s">
        <v>176</v>
      </c>
      <c r="C37" s="37">
        <v>36.0</v>
      </c>
      <c r="D37" s="37" t="s">
        <v>67</v>
      </c>
      <c r="E37" s="37">
        <v>256.0</v>
      </c>
      <c r="F37" s="37">
        <v>2.0</v>
      </c>
      <c r="G37" s="37" t="s">
        <v>210</v>
      </c>
      <c r="H37" s="37">
        <v>6.8</v>
      </c>
      <c r="I37" s="144">
        <v>0.030555555555555555</v>
      </c>
      <c r="J37" s="37" t="s">
        <v>87</v>
      </c>
      <c r="K37" s="37" t="s">
        <v>88</v>
      </c>
    </row>
    <row r="38">
      <c r="A38" s="37">
        <v>10.0</v>
      </c>
      <c r="B38" s="37" t="s">
        <v>173</v>
      </c>
      <c r="C38" s="37">
        <v>36.0</v>
      </c>
      <c r="D38" s="37" t="s">
        <v>68</v>
      </c>
      <c r="E38" s="37">
        <v>256.0</v>
      </c>
      <c r="F38" s="37">
        <v>1.0</v>
      </c>
      <c r="G38" s="37" t="s">
        <v>211</v>
      </c>
      <c r="H38" s="37">
        <v>10.6</v>
      </c>
      <c r="I38" s="144">
        <v>0.019444444444444445</v>
      </c>
      <c r="J38" s="37" t="s">
        <v>87</v>
      </c>
      <c r="K38" s="37" t="s">
        <v>88</v>
      </c>
    </row>
    <row r="39">
      <c r="A39" s="37">
        <v>10.0</v>
      </c>
      <c r="B39" s="37" t="s">
        <v>173</v>
      </c>
      <c r="C39" s="37">
        <v>36.0</v>
      </c>
      <c r="D39" s="37" t="s">
        <v>68</v>
      </c>
      <c r="E39" s="37">
        <v>256.0</v>
      </c>
      <c r="F39" s="37">
        <v>2.0</v>
      </c>
      <c r="G39" s="37" t="s">
        <v>212</v>
      </c>
      <c r="H39" s="37">
        <v>10.5</v>
      </c>
      <c r="I39" s="144">
        <v>0.019444444444444445</v>
      </c>
      <c r="J39" s="37" t="s">
        <v>87</v>
      </c>
      <c r="K39" s="37" t="s">
        <v>88</v>
      </c>
    </row>
    <row r="40">
      <c r="A40" s="37">
        <v>10.0</v>
      </c>
      <c r="B40" s="37" t="s">
        <v>176</v>
      </c>
      <c r="C40" s="37">
        <v>36.0</v>
      </c>
      <c r="D40" s="37" t="s">
        <v>68</v>
      </c>
      <c r="E40" s="37">
        <v>256.0</v>
      </c>
      <c r="F40" s="37">
        <v>1.0</v>
      </c>
      <c r="G40" s="37" t="s">
        <v>213</v>
      </c>
      <c r="H40" s="37">
        <v>3.2</v>
      </c>
      <c r="I40" s="144">
        <v>0.0125</v>
      </c>
      <c r="J40" s="37" t="s">
        <v>87</v>
      </c>
      <c r="K40" s="37" t="s">
        <v>88</v>
      </c>
    </row>
    <row r="41">
      <c r="A41" s="37">
        <v>10.0</v>
      </c>
      <c r="B41" s="37" t="s">
        <v>176</v>
      </c>
      <c r="C41" s="37">
        <v>36.0</v>
      </c>
      <c r="D41" s="37" t="s">
        <v>68</v>
      </c>
      <c r="E41" s="37">
        <v>256.0</v>
      </c>
      <c r="F41" s="37">
        <v>2.0</v>
      </c>
      <c r="G41" s="37" t="s">
        <v>214</v>
      </c>
      <c r="H41" s="37">
        <v>3.2</v>
      </c>
      <c r="I41" s="144">
        <v>0.0125</v>
      </c>
      <c r="J41" s="37" t="s">
        <v>87</v>
      </c>
      <c r="K41" s="37" t="s">
        <v>88</v>
      </c>
    </row>
    <row r="42">
      <c r="A42" s="37">
        <v>11.0</v>
      </c>
      <c r="B42" s="37" t="s">
        <v>173</v>
      </c>
      <c r="C42" s="37">
        <v>36.0</v>
      </c>
      <c r="D42" s="37" t="s">
        <v>69</v>
      </c>
      <c r="E42" s="37">
        <v>256.0</v>
      </c>
      <c r="F42" s="37">
        <v>1.0</v>
      </c>
      <c r="G42" s="37" t="s">
        <v>215</v>
      </c>
      <c r="H42" s="37">
        <v>6.1</v>
      </c>
      <c r="I42" s="144">
        <v>0.034027777777777775</v>
      </c>
      <c r="J42" s="37" t="s">
        <v>87</v>
      </c>
      <c r="K42" s="37" t="s">
        <v>88</v>
      </c>
    </row>
    <row r="43">
      <c r="A43" s="37">
        <v>11.0</v>
      </c>
      <c r="B43" s="37" t="s">
        <v>173</v>
      </c>
      <c r="C43" s="37">
        <v>36.0</v>
      </c>
      <c r="D43" s="37" t="s">
        <v>69</v>
      </c>
      <c r="E43" s="37">
        <v>256.0</v>
      </c>
      <c r="F43" s="37">
        <v>2.0</v>
      </c>
      <c r="G43" s="37" t="s">
        <v>216</v>
      </c>
      <c r="H43" s="37">
        <v>6.0</v>
      </c>
      <c r="I43" s="144">
        <v>0.034027777777777775</v>
      </c>
      <c r="J43" s="37" t="s">
        <v>87</v>
      </c>
      <c r="K43" s="37" t="s">
        <v>88</v>
      </c>
    </row>
    <row r="44">
      <c r="A44" s="37">
        <v>11.0</v>
      </c>
      <c r="B44" s="37" t="s">
        <v>176</v>
      </c>
      <c r="C44" s="37">
        <v>36.0</v>
      </c>
      <c r="D44" s="37" t="s">
        <v>69</v>
      </c>
      <c r="E44" s="37">
        <v>256.0</v>
      </c>
      <c r="F44" s="37">
        <v>1.0</v>
      </c>
      <c r="G44" s="37" t="s">
        <v>217</v>
      </c>
      <c r="H44" s="37">
        <v>1.7</v>
      </c>
      <c r="I44" s="144">
        <v>0.02361111111111111</v>
      </c>
      <c r="J44" s="37" t="s">
        <v>87</v>
      </c>
      <c r="K44" s="37" t="s">
        <v>88</v>
      </c>
    </row>
    <row r="45">
      <c r="A45" s="37">
        <v>11.0</v>
      </c>
      <c r="B45" s="37" t="s">
        <v>176</v>
      </c>
      <c r="C45" s="37">
        <v>36.0</v>
      </c>
      <c r="D45" s="37" t="s">
        <v>69</v>
      </c>
      <c r="E45" s="37">
        <v>256.0</v>
      </c>
      <c r="F45" s="37">
        <v>2.0</v>
      </c>
      <c r="G45" s="37" t="s">
        <v>218</v>
      </c>
      <c r="H45" s="37">
        <v>1.8</v>
      </c>
      <c r="I45" s="144">
        <v>0.022916666666666665</v>
      </c>
      <c r="J45" s="37" t="s">
        <v>87</v>
      </c>
      <c r="K45" s="37" t="s">
        <v>88</v>
      </c>
    </row>
    <row r="46">
      <c r="A46" s="37">
        <v>12.0</v>
      </c>
      <c r="B46" s="37" t="s">
        <v>173</v>
      </c>
      <c r="C46" s="37">
        <v>36.0</v>
      </c>
      <c r="D46" s="37" t="s">
        <v>70</v>
      </c>
      <c r="E46" s="37">
        <v>256.0</v>
      </c>
      <c r="F46" s="37">
        <v>1.0</v>
      </c>
      <c r="G46" s="37" t="s">
        <v>219</v>
      </c>
      <c r="H46" s="37">
        <v>2.6</v>
      </c>
      <c r="I46" s="144">
        <v>0.007638888888888889</v>
      </c>
      <c r="J46" s="37" t="s">
        <v>87</v>
      </c>
      <c r="K46" s="37" t="s">
        <v>88</v>
      </c>
    </row>
    <row r="47">
      <c r="A47" s="37">
        <v>12.0</v>
      </c>
      <c r="B47" s="37" t="s">
        <v>173</v>
      </c>
      <c r="C47" s="37">
        <v>36.0</v>
      </c>
      <c r="D47" s="37" t="s">
        <v>70</v>
      </c>
      <c r="E47" s="37">
        <v>256.0</v>
      </c>
      <c r="F47" s="37">
        <v>2.0</v>
      </c>
      <c r="G47" s="37" t="s">
        <v>220</v>
      </c>
      <c r="H47" s="37">
        <v>2.8</v>
      </c>
      <c r="I47" s="144">
        <v>0.014583333333333334</v>
      </c>
      <c r="J47" s="37" t="s">
        <v>87</v>
      </c>
      <c r="K47" s="37" t="s">
        <v>88</v>
      </c>
    </row>
    <row r="48">
      <c r="A48" s="37">
        <v>12.0</v>
      </c>
      <c r="B48" s="37" t="s">
        <v>176</v>
      </c>
      <c r="C48" s="37">
        <v>36.0</v>
      </c>
      <c r="D48" s="37" t="s">
        <v>70</v>
      </c>
      <c r="E48" s="37">
        <v>256.0</v>
      </c>
      <c r="F48" s="37">
        <v>1.0</v>
      </c>
      <c r="G48" s="37" t="s">
        <v>221</v>
      </c>
      <c r="H48" s="37">
        <v>0.9</v>
      </c>
      <c r="I48" s="144">
        <v>0.022222222222222223</v>
      </c>
      <c r="J48" s="37" t="s">
        <v>87</v>
      </c>
      <c r="K48" s="37" t="s">
        <v>88</v>
      </c>
    </row>
    <row r="49">
      <c r="A49" s="37">
        <v>12.0</v>
      </c>
      <c r="B49" s="37" t="s">
        <v>176</v>
      </c>
      <c r="C49" s="37">
        <v>36.0</v>
      </c>
      <c r="D49" s="37" t="s">
        <v>70</v>
      </c>
      <c r="E49" s="37">
        <v>256.0</v>
      </c>
      <c r="F49" s="37">
        <v>2.0</v>
      </c>
      <c r="G49" s="37" t="s">
        <v>222</v>
      </c>
      <c r="H49" s="37">
        <v>0.9</v>
      </c>
      <c r="I49" s="144">
        <v>0.021527777777777778</v>
      </c>
      <c r="J49" s="37" t="s">
        <v>87</v>
      </c>
      <c r="K49" s="37" t="s">
        <v>88</v>
      </c>
    </row>
    <row r="50">
      <c r="A50" s="37">
        <v>13.0</v>
      </c>
      <c r="B50" s="37" t="s">
        <v>173</v>
      </c>
      <c r="C50" s="37">
        <v>36.0</v>
      </c>
      <c r="D50" s="37" t="s">
        <v>71</v>
      </c>
      <c r="E50" s="37">
        <v>256.0</v>
      </c>
      <c r="F50" s="37">
        <v>1.0</v>
      </c>
      <c r="G50" s="37" t="s">
        <v>223</v>
      </c>
      <c r="H50" s="37">
        <v>0.7</v>
      </c>
      <c r="I50" s="144">
        <v>0.030555555555555555</v>
      </c>
      <c r="J50" s="37" t="s">
        <v>87</v>
      </c>
      <c r="K50" s="37" t="s">
        <v>88</v>
      </c>
    </row>
    <row r="51">
      <c r="A51" s="37">
        <v>13.0</v>
      </c>
      <c r="B51" s="37" t="s">
        <v>173</v>
      </c>
      <c r="C51" s="37">
        <v>36.0</v>
      </c>
      <c r="D51" s="37" t="s">
        <v>71</v>
      </c>
      <c r="E51" s="37">
        <v>256.0</v>
      </c>
      <c r="F51" s="37">
        <v>2.0</v>
      </c>
      <c r="G51" s="37" t="s">
        <v>224</v>
      </c>
      <c r="H51" s="37">
        <v>0.7</v>
      </c>
      <c r="I51" s="144">
        <v>0.030555555555555555</v>
      </c>
      <c r="J51" s="37" t="s">
        <v>87</v>
      </c>
      <c r="K51" s="37" t="s">
        <v>88</v>
      </c>
    </row>
    <row r="52">
      <c r="A52" s="37">
        <v>13.0</v>
      </c>
      <c r="B52" s="37" t="s">
        <v>176</v>
      </c>
      <c r="C52" s="37">
        <v>36.0</v>
      </c>
      <c r="D52" s="37" t="s">
        <v>71</v>
      </c>
      <c r="E52" s="37">
        <v>256.0</v>
      </c>
      <c r="F52" s="37">
        <v>1.0</v>
      </c>
      <c r="G52" s="37" t="s">
        <v>225</v>
      </c>
      <c r="H52" s="37">
        <v>0.4</v>
      </c>
      <c r="I52" s="144">
        <v>0.05277777777777778</v>
      </c>
      <c r="J52" s="37" t="s">
        <v>87</v>
      </c>
      <c r="K52" s="37" t="s">
        <v>88</v>
      </c>
    </row>
    <row r="53">
      <c r="A53" s="37">
        <v>13.0</v>
      </c>
      <c r="B53" s="37" t="s">
        <v>176</v>
      </c>
      <c r="C53" s="37">
        <v>36.0</v>
      </c>
      <c r="D53" s="37" t="s">
        <v>71</v>
      </c>
      <c r="E53" s="37">
        <v>256.0</v>
      </c>
      <c r="F53" s="37">
        <v>2.0</v>
      </c>
      <c r="G53" s="37" t="s">
        <v>226</v>
      </c>
      <c r="H53" s="37">
        <v>0.4</v>
      </c>
      <c r="I53" s="144">
        <v>0.05277777777777778</v>
      </c>
      <c r="J53" s="37" t="s">
        <v>87</v>
      </c>
      <c r="K53" s="37" t="s">
        <v>88</v>
      </c>
    </row>
    <row r="54">
      <c r="A54" s="37">
        <v>14.0</v>
      </c>
      <c r="B54" s="37" t="s">
        <v>173</v>
      </c>
      <c r="C54" s="37">
        <v>36.0</v>
      </c>
      <c r="D54" s="37" t="s">
        <v>72</v>
      </c>
      <c r="E54" s="37">
        <v>256.0</v>
      </c>
      <c r="F54" s="37">
        <v>1.0</v>
      </c>
      <c r="G54" s="37" t="s">
        <v>227</v>
      </c>
      <c r="H54" s="37">
        <v>0.2</v>
      </c>
      <c r="I54" s="144">
        <v>0.10625</v>
      </c>
      <c r="J54" s="37" t="s">
        <v>87</v>
      </c>
      <c r="K54" s="37" t="s">
        <v>88</v>
      </c>
    </row>
    <row r="55">
      <c r="A55" s="37">
        <v>14.0</v>
      </c>
      <c r="B55" s="37" t="s">
        <v>173</v>
      </c>
      <c r="C55" s="37">
        <v>36.0</v>
      </c>
      <c r="D55" s="37" t="s">
        <v>72</v>
      </c>
      <c r="E55" s="37">
        <v>256.0</v>
      </c>
      <c r="F55" s="37">
        <v>2.0</v>
      </c>
      <c r="G55" s="37" t="s">
        <v>228</v>
      </c>
      <c r="H55" s="37">
        <v>0.2</v>
      </c>
      <c r="I55" s="144">
        <v>0.10625</v>
      </c>
      <c r="J55" s="37" t="s">
        <v>87</v>
      </c>
      <c r="K55" s="37" t="s">
        <v>88</v>
      </c>
    </row>
    <row r="56">
      <c r="A56" s="37">
        <v>14.0</v>
      </c>
      <c r="B56" s="37" t="s">
        <v>176</v>
      </c>
      <c r="C56" s="37">
        <v>36.0</v>
      </c>
      <c r="D56" s="37" t="s">
        <v>72</v>
      </c>
      <c r="E56" s="37">
        <v>256.0</v>
      </c>
      <c r="F56" s="37">
        <v>1.0</v>
      </c>
      <c r="G56" s="37" t="s">
        <v>229</v>
      </c>
      <c r="H56" s="37">
        <v>0.2</v>
      </c>
      <c r="I56" s="144">
        <v>0.11875</v>
      </c>
      <c r="J56" s="37" t="s">
        <v>87</v>
      </c>
      <c r="K56" s="37" t="s">
        <v>88</v>
      </c>
    </row>
    <row r="57">
      <c r="A57" s="37">
        <v>14.0</v>
      </c>
      <c r="B57" s="37" t="s">
        <v>176</v>
      </c>
      <c r="C57" s="37">
        <v>36.0</v>
      </c>
      <c r="D57" s="37" t="s">
        <v>72</v>
      </c>
      <c r="E57" s="37">
        <v>256.0</v>
      </c>
      <c r="F57" s="37">
        <v>2.0</v>
      </c>
      <c r="G57" s="37" t="s">
        <v>230</v>
      </c>
      <c r="H57" s="37">
        <v>0.2</v>
      </c>
      <c r="I57" s="144">
        <v>0.11875</v>
      </c>
      <c r="J57" s="37" t="s">
        <v>87</v>
      </c>
      <c r="K57" s="37" t="s">
        <v>88</v>
      </c>
    </row>
    <row r="58">
      <c r="A58" s="37">
        <v>15.0</v>
      </c>
      <c r="B58" s="37" t="s">
        <v>173</v>
      </c>
      <c r="C58" s="37">
        <v>64.0</v>
      </c>
      <c r="D58" s="37" t="s">
        <v>65</v>
      </c>
      <c r="E58" s="37">
        <v>256.0</v>
      </c>
      <c r="F58" s="37">
        <v>1.0</v>
      </c>
      <c r="G58" s="37" t="s">
        <v>231</v>
      </c>
      <c r="H58" s="37">
        <v>9.1</v>
      </c>
      <c r="I58" s="144">
        <v>0.004166666666666667</v>
      </c>
      <c r="J58" s="37" t="s">
        <v>87</v>
      </c>
      <c r="K58" s="37" t="s">
        <v>88</v>
      </c>
    </row>
    <row r="59">
      <c r="A59" s="37">
        <v>15.0</v>
      </c>
      <c r="B59" s="37" t="s">
        <v>173</v>
      </c>
      <c r="C59" s="37">
        <v>64.0</v>
      </c>
      <c r="D59" s="37" t="s">
        <v>65</v>
      </c>
      <c r="E59" s="37">
        <v>256.0</v>
      </c>
      <c r="F59" s="37">
        <v>2.0</v>
      </c>
      <c r="G59" s="37" t="s">
        <v>232</v>
      </c>
      <c r="H59" s="37">
        <v>9.2</v>
      </c>
      <c r="I59" s="144">
        <v>0.004166666666666667</v>
      </c>
      <c r="J59" s="37" t="s">
        <v>87</v>
      </c>
      <c r="K59" s="37" t="s">
        <v>88</v>
      </c>
    </row>
    <row r="60">
      <c r="A60" s="37">
        <v>15.0</v>
      </c>
      <c r="B60" s="37" t="s">
        <v>176</v>
      </c>
      <c r="C60" s="37">
        <v>64.0</v>
      </c>
      <c r="D60" s="37" t="s">
        <v>65</v>
      </c>
      <c r="E60" s="37">
        <v>256.0</v>
      </c>
      <c r="F60" s="37">
        <v>1.0</v>
      </c>
      <c r="G60" s="37" t="s">
        <v>233</v>
      </c>
      <c r="H60" s="37">
        <v>5.7</v>
      </c>
      <c r="I60" s="144">
        <v>0.03680555555555556</v>
      </c>
      <c r="J60" s="37" t="s">
        <v>87</v>
      </c>
      <c r="K60" s="37" t="s">
        <v>88</v>
      </c>
    </row>
    <row r="61">
      <c r="A61" s="37">
        <v>15.0</v>
      </c>
      <c r="B61" s="37" t="s">
        <v>176</v>
      </c>
      <c r="C61" s="37">
        <v>64.0</v>
      </c>
      <c r="D61" s="37" t="s">
        <v>65</v>
      </c>
      <c r="E61" s="37">
        <v>256.0</v>
      </c>
      <c r="F61" s="37">
        <v>2.0</v>
      </c>
      <c r="G61" s="37" t="s">
        <v>234</v>
      </c>
      <c r="H61" s="37">
        <v>5.7</v>
      </c>
      <c r="I61" s="144">
        <v>0.03680555555555556</v>
      </c>
      <c r="J61" s="37" t="s">
        <v>87</v>
      </c>
      <c r="K61" s="37" t="s">
        <v>88</v>
      </c>
    </row>
    <row r="62">
      <c r="A62" s="37">
        <v>16.0</v>
      </c>
      <c r="B62" s="37" t="s">
        <v>173</v>
      </c>
      <c r="C62" s="37">
        <v>64.0</v>
      </c>
      <c r="D62" s="37" t="s">
        <v>67</v>
      </c>
      <c r="E62" s="37">
        <v>256.0</v>
      </c>
      <c r="F62" s="37">
        <v>1.0</v>
      </c>
      <c r="G62" s="37" t="s">
        <v>235</v>
      </c>
      <c r="H62" s="37">
        <v>8.3</v>
      </c>
      <c r="I62" s="144">
        <v>0.025</v>
      </c>
      <c r="J62" s="37" t="s">
        <v>87</v>
      </c>
      <c r="K62" s="37" t="s">
        <v>88</v>
      </c>
    </row>
    <row r="63">
      <c r="A63" s="37">
        <v>16.0</v>
      </c>
      <c r="B63" s="37" t="s">
        <v>173</v>
      </c>
      <c r="C63" s="37">
        <v>64.0</v>
      </c>
      <c r="D63" s="37" t="s">
        <v>67</v>
      </c>
      <c r="E63" s="37">
        <v>256.0</v>
      </c>
      <c r="F63" s="37">
        <v>2.0</v>
      </c>
      <c r="G63" s="37" t="s">
        <v>236</v>
      </c>
      <c r="H63" s="37">
        <v>8.4</v>
      </c>
      <c r="I63" s="144">
        <v>0.024305555555555556</v>
      </c>
      <c r="J63" s="37" t="s">
        <v>87</v>
      </c>
      <c r="K63" s="37" t="s">
        <v>88</v>
      </c>
    </row>
    <row r="64">
      <c r="A64" s="37">
        <v>16.0</v>
      </c>
      <c r="B64" s="37" t="s">
        <v>176</v>
      </c>
      <c r="C64" s="37">
        <v>64.0</v>
      </c>
      <c r="D64" s="37" t="s">
        <v>67</v>
      </c>
      <c r="E64" s="37">
        <v>256.0</v>
      </c>
      <c r="F64" s="37">
        <v>1.0</v>
      </c>
      <c r="G64" s="37" t="s">
        <v>237</v>
      </c>
      <c r="H64" s="37">
        <v>3.8</v>
      </c>
      <c r="I64" s="144">
        <v>0.05416666666666667</v>
      </c>
      <c r="J64" s="37" t="s">
        <v>87</v>
      </c>
      <c r="K64" s="37" t="s">
        <v>88</v>
      </c>
    </row>
    <row r="65">
      <c r="A65" s="37">
        <v>16.0</v>
      </c>
      <c r="B65" s="37" t="s">
        <v>176</v>
      </c>
      <c r="C65" s="37">
        <v>64.0</v>
      </c>
      <c r="D65" s="37" t="s">
        <v>67</v>
      </c>
      <c r="E65" s="37">
        <v>256.0</v>
      </c>
      <c r="F65" s="37">
        <v>2.0</v>
      </c>
      <c r="G65" s="37" t="s">
        <v>238</v>
      </c>
      <c r="H65" s="37">
        <v>3.7</v>
      </c>
      <c r="I65" s="144">
        <v>0.011111111111111112</v>
      </c>
      <c r="J65" s="37" t="s">
        <v>87</v>
      </c>
      <c r="K65" s="37" t="s">
        <v>88</v>
      </c>
    </row>
    <row r="66">
      <c r="A66" s="37">
        <v>17.0</v>
      </c>
      <c r="B66" s="37" t="s">
        <v>173</v>
      </c>
      <c r="C66" s="37">
        <v>64.0</v>
      </c>
      <c r="D66" s="37" t="s">
        <v>68</v>
      </c>
      <c r="E66" s="37">
        <v>256.0</v>
      </c>
      <c r="F66" s="37">
        <v>1.0</v>
      </c>
      <c r="G66" s="37" t="s">
        <v>239</v>
      </c>
      <c r="H66" s="37">
        <v>5.4</v>
      </c>
      <c r="I66" s="144">
        <v>0.007638888888888889</v>
      </c>
      <c r="J66" s="37" t="s">
        <v>87</v>
      </c>
      <c r="K66" s="37" t="s">
        <v>88</v>
      </c>
    </row>
    <row r="67">
      <c r="A67" s="37">
        <v>17.0</v>
      </c>
      <c r="B67" s="37" t="s">
        <v>173</v>
      </c>
      <c r="C67" s="37">
        <v>64.0</v>
      </c>
      <c r="D67" s="37" t="s">
        <v>68</v>
      </c>
      <c r="E67" s="37">
        <v>256.0</v>
      </c>
      <c r="F67" s="37">
        <v>2.0</v>
      </c>
      <c r="G67" s="37" t="s">
        <v>240</v>
      </c>
      <c r="H67" s="37">
        <v>5.3</v>
      </c>
      <c r="I67" s="144">
        <v>0.007638888888888889</v>
      </c>
      <c r="J67" s="37" t="s">
        <v>87</v>
      </c>
      <c r="K67" s="37" t="s">
        <v>88</v>
      </c>
    </row>
    <row r="68">
      <c r="A68" s="37">
        <v>17.0</v>
      </c>
      <c r="B68" s="37" t="s">
        <v>176</v>
      </c>
      <c r="C68" s="37">
        <v>64.0</v>
      </c>
      <c r="D68" s="37" t="s">
        <v>68</v>
      </c>
      <c r="E68" s="37">
        <v>256.0</v>
      </c>
      <c r="F68" s="37">
        <v>1.0</v>
      </c>
      <c r="G68" s="37" t="s">
        <v>241</v>
      </c>
      <c r="H68" s="37">
        <v>1.9</v>
      </c>
      <c r="I68" s="144">
        <v>0.022222222222222223</v>
      </c>
      <c r="J68" s="37" t="s">
        <v>87</v>
      </c>
      <c r="K68" s="37" t="s">
        <v>88</v>
      </c>
    </row>
    <row r="69">
      <c r="A69" s="37">
        <v>17.0</v>
      </c>
      <c r="B69" s="37" t="s">
        <v>176</v>
      </c>
      <c r="C69" s="37">
        <v>64.0</v>
      </c>
      <c r="D69" s="37" t="s">
        <v>68</v>
      </c>
      <c r="E69" s="37">
        <v>256.0</v>
      </c>
      <c r="F69" s="37">
        <v>2.0</v>
      </c>
      <c r="G69" s="37" t="s">
        <v>242</v>
      </c>
      <c r="H69" s="37">
        <v>1.9</v>
      </c>
      <c r="I69" s="144">
        <v>0.022222222222222223</v>
      </c>
      <c r="J69" s="37" t="s">
        <v>87</v>
      </c>
      <c r="K69" s="37" t="s">
        <v>88</v>
      </c>
    </row>
    <row r="70">
      <c r="A70" s="37">
        <v>18.0</v>
      </c>
      <c r="B70" s="37" t="s">
        <v>173</v>
      </c>
      <c r="C70" s="37">
        <v>64.0</v>
      </c>
      <c r="D70" s="37" t="s">
        <v>69</v>
      </c>
      <c r="E70" s="37">
        <v>256.0</v>
      </c>
      <c r="F70" s="37">
        <v>1.0</v>
      </c>
      <c r="G70" s="37" t="s">
        <v>243</v>
      </c>
      <c r="H70" s="37">
        <v>3.1</v>
      </c>
      <c r="I70" s="144">
        <v>0.013194444444444444</v>
      </c>
      <c r="J70" s="37" t="s">
        <v>87</v>
      </c>
      <c r="K70" s="37" t="s">
        <v>88</v>
      </c>
    </row>
    <row r="71">
      <c r="A71" s="37">
        <v>18.0</v>
      </c>
      <c r="B71" s="37" t="s">
        <v>173</v>
      </c>
      <c r="C71" s="37">
        <v>64.0</v>
      </c>
      <c r="D71" s="37" t="s">
        <v>69</v>
      </c>
      <c r="E71" s="37">
        <v>256.0</v>
      </c>
      <c r="F71" s="37">
        <v>2.0</v>
      </c>
      <c r="G71" s="37" t="s">
        <v>244</v>
      </c>
      <c r="H71" s="37">
        <v>3.1</v>
      </c>
      <c r="I71" s="144">
        <v>0.013194444444444444</v>
      </c>
      <c r="J71" s="37" t="s">
        <v>87</v>
      </c>
      <c r="K71" s="37" t="s">
        <v>88</v>
      </c>
    </row>
    <row r="72">
      <c r="A72" s="37">
        <v>18.0</v>
      </c>
      <c r="B72" s="37" t="s">
        <v>176</v>
      </c>
      <c r="C72" s="37">
        <v>64.0</v>
      </c>
      <c r="D72" s="37" t="s">
        <v>69</v>
      </c>
      <c r="E72" s="37">
        <v>256.0</v>
      </c>
      <c r="F72" s="37">
        <v>1.0</v>
      </c>
      <c r="G72" s="37" t="s">
        <v>245</v>
      </c>
      <c r="H72" s="37">
        <v>1.0</v>
      </c>
      <c r="I72" s="144">
        <v>0.03958333333333333</v>
      </c>
      <c r="J72" s="37" t="s">
        <v>87</v>
      </c>
      <c r="K72" s="37" t="s">
        <v>88</v>
      </c>
    </row>
    <row r="73">
      <c r="A73" s="37">
        <v>18.0</v>
      </c>
      <c r="B73" s="37" t="s">
        <v>176</v>
      </c>
      <c r="C73" s="37">
        <v>64.0</v>
      </c>
      <c r="D73" s="37" t="s">
        <v>69</v>
      </c>
      <c r="E73" s="37">
        <v>256.0</v>
      </c>
      <c r="F73" s="37">
        <v>2.0</v>
      </c>
      <c r="G73" s="37" t="s">
        <v>246</v>
      </c>
      <c r="H73" s="37">
        <v>1.0</v>
      </c>
      <c r="I73" s="144">
        <v>0.04027777777777778</v>
      </c>
      <c r="J73" s="37" t="s">
        <v>87</v>
      </c>
      <c r="K73" s="37" t="s">
        <v>88</v>
      </c>
    </row>
    <row r="74">
      <c r="A74" s="37">
        <v>19.0</v>
      </c>
      <c r="B74" s="37" t="s">
        <v>173</v>
      </c>
      <c r="C74" s="37">
        <v>64.0</v>
      </c>
      <c r="D74" s="37" t="s">
        <v>70</v>
      </c>
      <c r="E74" s="37">
        <v>256.0</v>
      </c>
      <c r="F74" s="37">
        <v>1.0</v>
      </c>
      <c r="G74" s="37" t="s">
        <v>247</v>
      </c>
      <c r="H74" s="37">
        <v>1.4</v>
      </c>
      <c r="I74" s="144">
        <v>0.013888888888888888</v>
      </c>
      <c r="J74" s="37" t="s">
        <v>87</v>
      </c>
      <c r="K74" s="37" t="s">
        <v>88</v>
      </c>
    </row>
    <row r="75">
      <c r="A75" s="37">
        <v>19.0</v>
      </c>
      <c r="B75" s="37" t="s">
        <v>173</v>
      </c>
      <c r="C75" s="37">
        <v>64.0</v>
      </c>
      <c r="D75" s="37" t="s">
        <v>70</v>
      </c>
      <c r="E75" s="37">
        <v>256.0</v>
      </c>
      <c r="F75" s="37">
        <v>2.0</v>
      </c>
      <c r="G75" s="37" t="s">
        <v>248</v>
      </c>
      <c r="H75" s="37">
        <v>1.3</v>
      </c>
      <c r="I75" s="144">
        <v>0.015277777777777777</v>
      </c>
      <c r="J75" s="37" t="s">
        <v>87</v>
      </c>
      <c r="K75" s="37" t="s">
        <v>88</v>
      </c>
    </row>
    <row r="76">
      <c r="A76" s="37">
        <v>19.0</v>
      </c>
      <c r="B76" s="37" t="s">
        <v>176</v>
      </c>
      <c r="C76" s="37">
        <v>64.0</v>
      </c>
      <c r="D76" s="37" t="s">
        <v>70</v>
      </c>
      <c r="E76" s="37">
        <v>256.0</v>
      </c>
      <c r="F76" s="37">
        <v>1.0</v>
      </c>
      <c r="G76" s="37" t="s">
        <v>249</v>
      </c>
      <c r="H76" s="37">
        <v>0.5</v>
      </c>
      <c r="I76" s="144">
        <v>0.03819444444444445</v>
      </c>
      <c r="J76" s="37" t="s">
        <v>87</v>
      </c>
      <c r="K76" s="37" t="s">
        <v>88</v>
      </c>
    </row>
    <row r="77">
      <c r="A77" s="37">
        <v>19.0</v>
      </c>
      <c r="B77" s="37" t="s">
        <v>176</v>
      </c>
      <c r="C77" s="37">
        <v>64.0</v>
      </c>
      <c r="D77" s="37" t="s">
        <v>70</v>
      </c>
      <c r="E77" s="37">
        <v>256.0</v>
      </c>
      <c r="F77" s="37">
        <v>2.0</v>
      </c>
      <c r="G77" s="37" t="s">
        <v>250</v>
      </c>
      <c r="H77" s="37">
        <v>0.5</v>
      </c>
      <c r="I77" s="144">
        <v>0.03819444444444445</v>
      </c>
      <c r="J77" s="37" t="s">
        <v>87</v>
      </c>
      <c r="K77" s="37" t="s">
        <v>88</v>
      </c>
    </row>
    <row r="78">
      <c r="A78" s="37">
        <v>20.0</v>
      </c>
      <c r="B78" s="37" t="s">
        <v>173</v>
      </c>
      <c r="C78" s="37">
        <v>64.0</v>
      </c>
      <c r="D78" s="37" t="s">
        <v>71</v>
      </c>
      <c r="E78" s="37">
        <v>256.0</v>
      </c>
      <c r="F78" s="37">
        <v>1.0</v>
      </c>
      <c r="G78" s="37" t="s">
        <v>251</v>
      </c>
      <c r="H78" s="37">
        <v>0.4</v>
      </c>
      <c r="I78" s="144">
        <v>0.05625</v>
      </c>
      <c r="J78" s="37" t="s">
        <v>87</v>
      </c>
      <c r="K78" s="37" t="s">
        <v>88</v>
      </c>
    </row>
    <row r="79">
      <c r="A79" s="37">
        <v>20.0</v>
      </c>
      <c r="B79" s="37" t="s">
        <v>173</v>
      </c>
      <c r="C79" s="37">
        <v>64.0</v>
      </c>
      <c r="D79" s="37" t="s">
        <v>71</v>
      </c>
      <c r="E79" s="37">
        <v>256.0</v>
      </c>
      <c r="F79" s="37">
        <v>2.0</v>
      </c>
      <c r="G79" s="37" t="s">
        <v>252</v>
      </c>
      <c r="H79" s="37">
        <v>0.4</v>
      </c>
      <c r="I79" s="144">
        <v>0.05555555555555555</v>
      </c>
      <c r="J79" s="37" t="s">
        <v>87</v>
      </c>
      <c r="K79" s="37" t="s">
        <v>88</v>
      </c>
    </row>
    <row r="80">
      <c r="A80" s="37">
        <v>20.0</v>
      </c>
      <c r="B80" s="37" t="s">
        <v>176</v>
      </c>
      <c r="C80" s="37">
        <v>64.0</v>
      </c>
      <c r="D80" s="37" t="s">
        <v>71</v>
      </c>
      <c r="E80" s="37">
        <v>256.0</v>
      </c>
      <c r="F80" s="37">
        <v>1.0</v>
      </c>
      <c r="G80" s="37" t="s">
        <v>253</v>
      </c>
      <c r="H80" s="37">
        <v>0.2</v>
      </c>
      <c r="I80" s="144">
        <v>0.09166666666666666</v>
      </c>
      <c r="J80" s="37" t="s">
        <v>87</v>
      </c>
      <c r="K80" s="37" t="s">
        <v>88</v>
      </c>
    </row>
    <row r="81">
      <c r="A81" s="37">
        <v>20.0</v>
      </c>
      <c r="B81" s="37" t="s">
        <v>176</v>
      </c>
      <c r="C81" s="37">
        <v>64.0</v>
      </c>
      <c r="D81" s="37" t="s">
        <v>71</v>
      </c>
      <c r="E81" s="37">
        <v>256.0</v>
      </c>
      <c r="F81" s="37">
        <v>2.0</v>
      </c>
      <c r="G81" s="37" t="s">
        <v>254</v>
      </c>
      <c r="H81" s="37">
        <v>0.2</v>
      </c>
      <c r="I81" s="144">
        <v>0.09166666666666666</v>
      </c>
      <c r="J81" s="37" t="s">
        <v>87</v>
      </c>
      <c r="K81" s="37" t="s">
        <v>88</v>
      </c>
    </row>
    <row r="82">
      <c r="A82" s="37">
        <v>21.0</v>
      </c>
      <c r="B82" s="37" t="s">
        <v>173</v>
      </c>
      <c r="C82" s="37">
        <v>64.0</v>
      </c>
      <c r="D82" s="37" t="s">
        <v>72</v>
      </c>
      <c r="E82" s="37">
        <v>256.0</v>
      </c>
      <c r="F82" s="37">
        <v>1.0</v>
      </c>
      <c r="G82" s="37" t="s">
        <v>255</v>
      </c>
      <c r="H82" s="37">
        <v>0.1</v>
      </c>
      <c r="I82" s="144">
        <v>0.2048611111111111</v>
      </c>
      <c r="J82" s="37" t="s">
        <v>87</v>
      </c>
      <c r="K82" s="37" t="s">
        <v>88</v>
      </c>
    </row>
    <row r="83">
      <c r="A83" s="37">
        <v>21.0</v>
      </c>
      <c r="B83" s="37" t="s">
        <v>173</v>
      </c>
      <c r="C83" s="37">
        <v>64.0</v>
      </c>
      <c r="D83" s="37" t="s">
        <v>72</v>
      </c>
      <c r="E83" s="37">
        <v>256.0</v>
      </c>
      <c r="F83" s="37">
        <v>2.0</v>
      </c>
      <c r="G83" s="37" t="s">
        <v>256</v>
      </c>
      <c r="H83" s="37">
        <v>0.1</v>
      </c>
      <c r="I83" s="144">
        <v>0.2048611111111111</v>
      </c>
      <c r="J83" s="37" t="s">
        <v>87</v>
      </c>
      <c r="K83" s="37" t="s">
        <v>88</v>
      </c>
    </row>
    <row r="84">
      <c r="A84" s="37">
        <v>21.0</v>
      </c>
      <c r="B84" s="37" t="s">
        <v>176</v>
      </c>
      <c r="C84" s="37">
        <v>64.0</v>
      </c>
      <c r="D84" s="37" t="s">
        <v>72</v>
      </c>
      <c r="E84" s="37">
        <v>256.0</v>
      </c>
      <c r="F84" s="37">
        <v>1.0</v>
      </c>
      <c r="G84" s="37" t="s">
        <v>257</v>
      </c>
      <c r="H84" s="37">
        <v>0.1</v>
      </c>
      <c r="I84" s="144">
        <v>0.23333333333333334</v>
      </c>
      <c r="J84" s="37" t="s">
        <v>87</v>
      </c>
      <c r="K84" s="37" t="s">
        <v>88</v>
      </c>
    </row>
    <row r="85">
      <c r="A85" s="37">
        <v>21.0</v>
      </c>
      <c r="B85" s="37" t="s">
        <v>176</v>
      </c>
      <c r="C85" s="37">
        <v>64.0</v>
      </c>
      <c r="D85" s="37" t="s">
        <v>72</v>
      </c>
      <c r="E85" s="37">
        <v>256.0</v>
      </c>
      <c r="F85" s="37">
        <v>2.0</v>
      </c>
      <c r="G85" s="37" t="s">
        <v>258</v>
      </c>
      <c r="H85" s="37">
        <v>0.1</v>
      </c>
      <c r="I85" s="144">
        <v>0.23333333333333334</v>
      </c>
      <c r="J85" s="37" t="s">
        <v>87</v>
      </c>
      <c r="K85" s="37" t="s">
        <v>88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8">
      <c r="A8" s="101" t="s">
        <v>53</v>
      </c>
      <c r="B8" s="101" t="s">
        <v>24</v>
      </c>
      <c r="C8" s="101" t="s">
        <v>54</v>
      </c>
      <c r="D8" s="101" t="s">
        <v>55</v>
      </c>
      <c r="L8" s="101" t="s">
        <v>56</v>
      </c>
      <c r="M8" s="101" t="s">
        <v>57</v>
      </c>
      <c r="N8" s="101" t="s">
        <v>58</v>
      </c>
      <c r="O8" s="96"/>
      <c r="P8" s="96"/>
      <c r="Q8" s="96"/>
      <c r="R8" s="96"/>
      <c r="S8" s="96"/>
      <c r="T8" s="96"/>
      <c r="U8" s="96"/>
    </row>
    <row r="9">
      <c r="A9" s="37">
        <v>64.0</v>
      </c>
      <c r="B9" s="26">
        <f t="shared" ref="B9:B14" si="1">MAX(A9,512)</f>
        <v>512</v>
      </c>
      <c r="C9" s="26">
        <f t="shared" ref="C9:C14" si="2">B9/A9</f>
        <v>8</v>
      </c>
      <c r="D9" s="37">
        <f t="shared" ref="D9:D24" si="3">IF($C9&gt;0,0.5,"")</f>
        <v>0.5</v>
      </c>
      <c r="E9" s="37">
        <f t="shared" ref="E9:E23" si="4">IF($C9&gt;1,1.5,"")</f>
        <v>1.5</v>
      </c>
      <c r="F9" s="37">
        <f t="shared" ref="F9:F23" si="5">IF($C9&gt;2,2.5,"")</f>
        <v>2.5</v>
      </c>
      <c r="G9" s="37">
        <f t="shared" ref="G9:G23" si="6">IF($C9&gt;3,3.5,"")</f>
        <v>3.5</v>
      </c>
      <c r="H9" s="37">
        <f t="shared" ref="H9:H23" si="7">IF($C9&gt;4,4.5,"")</f>
        <v>4.5</v>
      </c>
      <c r="I9" s="37">
        <f t="shared" ref="I9:I23" si="8">IF($C9&gt;5,5.5,"")</f>
        <v>5.5</v>
      </c>
      <c r="J9" s="37">
        <f t="shared" ref="J9:J23" si="9">IF($C9&gt;6,6.5,"")</f>
        <v>6.5</v>
      </c>
      <c r="K9" s="37">
        <f t="shared" ref="K9:K23" si="10">IF($C9&gt;7,7.5,"")</f>
        <v>7.5</v>
      </c>
      <c r="L9" s="26">
        <f>AVERAGE(D8:K9)</f>
        <v>4</v>
      </c>
      <c r="M9" s="26">
        <f t="shared" ref="M9:M14" si="11">L9+B9</f>
        <v>516</v>
      </c>
      <c r="N9" s="54">
        <v>256.75</v>
      </c>
      <c r="O9" s="52">
        <f t="shared" ref="O9:O14" si="12">N9/L9</f>
        <v>64.1875</v>
      </c>
    </row>
    <row r="10">
      <c r="A10" s="37">
        <v>128.0</v>
      </c>
      <c r="B10" s="26">
        <f t="shared" si="1"/>
        <v>512</v>
      </c>
      <c r="C10" s="26">
        <f t="shared" si="2"/>
        <v>4</v>
      </c>
      <c r="D10" s="37">
        <f t="shared" si="3"/>
        <v>0.5</v>
      </c>
      <c r="E10" s="37">
        <f t="shared" si="4"/>
        <v>1.5</v>
      </c>
      <c r="F10" s="37">
        <f t="shared" si="5"/>
        <v>2.5</v>
      </c>
      <c r="G10" s="37">
        <f t="shared" si="6"/>
        <v>3.5</v>
      </c>
      <c r="H10" s="37" t="str">
        <f t="shared" si="7"/>
        <v/>
      </c>
      <c r="I10" s="37" t="str">
        <f t="shared" si="8"/>
        <v/>
      </c>
      <c r="J10" s="37" t="str">
        <f t="shared" si="9"/>
        <v/>
      </c>
      <c r="K10" s="37" t="str">
        <f t="shared" si="10"/>
        <v/>
      </c>
      <c r="L10" s="26">
        <f>AVERAGE(D10:G10)</f>
        <v>2</v>
      </c>
      <c r="M10" s="26">
        <f t="shared" si="11"/>
        <v>514</v>
      </c>
      <c r="N10" s="54">
        <v>320.5</v>
      </c>
      <c r="O10" s="52">
        <f t="shared" si="12"/>
        <v>160.25</v>
      </c>
    </row>
    <row r="11">
      <c r="A11" s="37">
        <v>256.0</v>
      </c>
      <c r="B11" s="26">
        <f t="shared" si="1"/>
        <v>512</v>
      </c>
      <c r="C11" s="26">
        <f t="shared" si="2"/>
        <v>2</v>
      </c>
      <c r="D11" s="37">
        <f t="shared" si="3"/>
        <v>0.5</v>
      </c>
      <c r="E11" s="37">
        <f t="shared" si="4"/>
        <v>1.5</v>
      </c>
      <c r="F11" s="37" t="str">
        <f t="shared" si="5"/>
        <v/>
      </c>
      <c r="G11" s="37" t="str">
        <f t="shared" si="6"/>
        <v/>
      </c>
      <c r="H11" s="37" t="str">
        <f t="shared" si="7"/>
        <v/>
      </c>
      <c r="I11" s="37" t="str">
        <f t="shared" si="8"/>
        <v/>
      </c>
      <c r="J11" s="37" t="str">
        <f t="shared" si="9"/>
        <v/>
      </c>
      <c r="K11" s="37" t="str">
        <f t="shared" si="10"/>
        <v/>
      </c>
      <c r="L11" s="26">
        <f>A11*AVERAGE(D11:E11)</f>
        <v>256</v>
      </c>
      <c r="M11" s="26">
        <f t="shared" si="11"/>
        <v>768</v>
      </c>
      <c r="N11" s="54">
        <v>384.75</v>
      </c>
      <c r="O11" s="52">
        <f t="shared" si="12"/>
        <v>1.502929688</v>
      </c>
    </row>
    <row r="12">
      <c r="A12" s="37">
        <v>512.0</v>
      </c>
      <c r="B12" s="26">
        <f t="shared" si="1"/>
        <v>512</v>
      </c>
      <c r="C12" s="26">
        <f t="shared" si="2"/>
        <v>1</v>
      </c>
      <c r="D12" s="37">
        <f t="shared" si="3"/>
        <v>0.5</v>
      </c>
      <c r="E12" s="37" t="str">
        <f t="shared" si="4"/>
        <v/>
      </c>
      <c r="F12" s="37" t="str">
        <f t="shared" si="5"/>
        <v/>
      </c>
      <c r="G12" s="37" t="str">
        <f t="shared" si="6"/>
        <v/>
      </c>
      <c r="H12" s="37" t="str">
        <f t="shared" si="7"/>
        <v/>
      </c>
      <c r="I12" s="37" t="str">
        <f t="shared" si="8"/>
        <v/>
      </c>
      <c r="J12" s="37" t="str">
        <f t="shared" si="9"/>
        <v/>
      </c>
      <c r="K12" s="37" t="str">
        <f t="shared" si="10"/>
        <v/>
      </c>
      <c r="L12" s="26">
        <f t="shared" ref="L12:L14" si="13">A12*AVERAGE(D12)</f>
        <v>256</v>
      </c>
      <c r="M12" s="26">
        <f t="shared" si="11"/>
        <v>768</v>
      </c>
      <c r="N12" s="54">
        <v>513.0</v>
      </c>
      <c r="O12" s="52">
        <f t="shared" si="12"/>
        <v>2.00390625</v>
      </c>
    </row>
    <row r="13">
      <c r="A13" s="37">
        <v>1024.0</v>
      </c>
      <c r="B13" s="26">
        <f t="shared" si="1"/>
        <v>1024</v>
      </c>
      <c r="C13" s="26">
        <f t="shared" si="2"/>
        <v>1</v>
      </c>
      <c r="D13" s="37">
        <f t="shared" si="3"/>
        <v>0.5</v>
      </c>
      <c r="E13" s="37" t="str">
        <f t="shared" si="4"/>
        <v/>
      </c>
      <c r="F13" s="37" t="str">
        <f t="shared" si="5"/>
        <v/>
      </c>
      <c r="G13" s="37" t="str">
        <f t="shared" si="6"/>
        <v/>
      </c>
      <c r="H13" s="37" t="str">
        <f t="shared" si="7"/>
        <v/>
      </c>
      <c r="I13" s="37" t="str">
        <f t="shared" si="8"/>
        <v/>
      </c>
      <c r="J13" s="37" t="str">
        <f t="shared" si="9"/>
        <v/>
      </c>
      <c r="K13" s="37" t="str">
        <f t="shared" si="10"/>
        <v/>
      </c>
      <c r="L13" s="26">
        <f t="shared" si="13"/>
        <v>512</v>
      </c>
      <c r="M13" s="26">
        <f t="shared" si="11"/>
        <v>1536</v>
      </c>
      <c r="N13" s="54">
        <v>1025.5</v>
      </c>
      <c r="O13" s="52">
        <f t="shared" si="12"/>
        <v>2.002929688</v>
      </c>
    </row>
    <row r="14">
      <c r="A14" s="37">
        <v>2048.0</v>
      </c>
      <c r="B14" s="26">
        <f t="shared" si="1"/>
        <v>2048</v>
      </c>
      <c r="C14" s="26">
        <f t="shared" si="2"/>
        <v>1</v>
      </c>
      <c r="D14" s="37">
        <f t="shared" si="3"/>
        <v>0.5</v>
      </c>
      <c r="E14" s="37" t="str">
        <f t="shared" si="4"/>
        <v/>
      </c>
      <c r="F14" s="37" t="str">
        <f t="shared" si="5"/>
        <v/>
      </c>
      <c r="G14" s="37" t="str">
        <f t="shared" si="6"/>
        <v/>
      </c>
      <c r="H14" s="37" t="str">
        <f t="shared" si="7"/>
        <v/>
      </c>
      <c r="I14" s="37" t="str">
        <f t="shared" si="8"/>
        <v/>
      </c>
      <c r="J14" s="37" t="str">
        <f t="shared" si="9"/>
        <v/>
      </c>
      <c r="K14" s="37" t="str">
        <f t="shared" si="10"/>
        <v/>
      </c>
      <c r="L14" s="26">
        <f t="shared" si="13"/>
        <v>1024</v>
      </c>
      <c r="M14" s="26">
        <f t="shared" si="11"/>
        <v>3072</v>
      </c>
      <c r="N14" s="54">
        <v>2049.0</v>
      </c>
      <c r="O14" s="52">
        <f t="shared" si="12"/>
        <v>2.000976563</v>
      </c>
    </row>
    <row r="15">
      <c r="D15" s="37" t="str">
        <f t="shared" si="3"/>
        <v/>
      </c>
      <c r="E15" s="37" t="str">
        <f t="shared" si="4"/>
        <v/>
      </c>
      <c r="F15" s="37" t="str">
        <f t="shared" si="5"/>
        <v/>
      </c>
      <c r="G15" s="37" t="str">
        <f t="shared" si="6"/>
        <v/>
      </c>
      <c r="H15" s="37" t="str">
        <f t="shared" si="7"/>
        <v/>
      </c>
      <c r="I15" s="37" t="str">
        <f t="shared" si="8"/>
        <v/>
      </c>
      <c r="J15" s="37" t="str">
        <f t="shared" si="9"/>
        <v/>
      </c>
      <c r="K15" s="37" t="str">
        <f t="shared" si="10"/>
        <v/>
      </c>
    </row>
    <row r="16">
      <c r="D16" s="37" t="str">
        <f t="shared" si="3"/>
        <v/>
      </c>
      <c r="E16" s="37" t="str">
        <f t="shared" si="4"/>
        <v/>
      </c>
      <c r="F16" s="37" t="str">
        <f t="shared" si="5"/>
        <v/>
      </c>
      <c r="G16" s="37" t="str">
        <f t="shared" si="6"/>
        <v/>
      </c>
      <c r="H16" s="37" t="str">
        <f t="shared" si="7"/>
        <v/>
      </c>
      <c r="I16" s="37" t="str">
        <f t="shared" si="8"/>
        <v/>
      </c>
      <c r="J16" s="37" t="str">
        <f t="shared" si="9"/>
        <v/>
      </c>
      <c r="K16" s="37" t="str">
        <f t="shared" si="10"/>
        <v/>
      </c>
    </row>
    <row r="17">
      <c r="D17" s="37" t="str">
        <f t="shared" si="3"/>
        <v/>
      </c>
      <c r="E17" s="37" t="str">
        <f t="shared" si="4"/>
        <v/>
      </c>
      <c r="F17" s="37" t="str">
        <f t="shared" si="5"/>
        <v/>
      </c>
      <c r="G17" s="37" t="str">
        <f t="shared" si="6"/>
        <v/>
      </c>
      <c r="H17" s="37" t="str">
        <f t="shared" si="7"/>
        <v/>
      </c>
      <c r="I17" s="37" t="str">
        <f t="shared" si="8"/>
        <v/>
      </c>
      <c r="J17" s="37" t="str">
        <f t="shared" si="9"/>
        <v/>
      </c>
      <c r="K17" s="37" t="str">
        <f t="shared" si="10"/>
        <v/>
      </c>
    </row>
    <row r="18">
      <c r="D18" s="37" t="str">
        <f t="shared" si="3"/>
        <v/>
      </c>
      <c r="E18" s="37" t="str">
        <f t="shared" si="4"/>
        <v/>
      </c>
      <c r="F18" s="37" t="str">
        <f t="shared" si="5"/>
        <v/>
      </c>
      <c r="G18" s="37" t="str">
        <f t="shared" si="6"/>
        <v/>
      </c>
      <c r="H18" s="37" t="str">
        <f t="shared" si="7"/>
        <v/>
      </c>
      <c r="I18" s="37" t="str">
        <f t="shared" si="8"/>
        <v/>
      </c>
      <c r="J18" s="37" t="str">
        <f t="shared" si="9"/>
        <v/>
      </c>
      <c r="K18" s="37" t="str">
        <f t="shared" si="10"/>
        <v/>
      </c>
    </row>
    <row r="19">
      <c r="D19" s="37" t="str">
        <f t="shared" si="3"/>
        <v/>
      </c>
      <c r="E19" s="37" t="str">
        <f t="shared" si="4"/>
        <v/>
      </c>
      <c r="F19" s="37" t="str">
        <f t="shared" si="5"/>
        <v/>
      </c>
      <c r="G19" s="37" t="str">
        <f t="shared" si="6"/>
        <v/>
      </c>
      <c r="H19" s="37" t="str">
        <f t="shared" si="7"/>
        <v/>
      </c>
      <c r="I19" s="37" t="str">
        <f t="shared" si="8"/>
        <v/>
      </c>
      <c r="J19" s="37" t="str">
        <f t="shared" si="9"/>
        <v/>
      </c>
      <c r="K19" s="37" t="str">
        <f t="shared" si="10"/>
        <v/>
      </c>
    </row>
    <row r="20">
      <c r="D20" s="37" t="str">
        <f t="shared" si="3"/>
        <v/>
      </c>
      <c r="E20" s="37" t="str">
        <f t="shared" si="4"/>
        <v/>
      </c>
      <c r="F20" s="37" t="str">
        <f t="shared" si="5"/>
        <v/>
      </c>
      <c r="G20" s="37" t="str">
        <f t="shared" si="6"/>
        <v/>
      </c>
      <c r="H20" s="37" t="str">
        <f t="shared" si="7"/>
        <v/>
      </c>
      <c r="I20" s="37" t="str">
        <f t="shared" si="8"/>
        <v/>
      </c>
      <c r="J20" s="37" t="str">
        <f t="shared" si="9"/>
        <v/>
      </c>
      <c r="K20" s="37" t="str">
        <f t="shared" si="10"/>
        <v/>
      </c>
    </row>
    <row r="21">
      <c r="D21" s="37" t="str">
        <f t="shared" si="3"/>
        <v/>
      </c>
      <c r="E21" s="37" t="str">
        <f t="shared" si="4"/>
        <v/>
      </c>
      <c r="F21" s="37" t="str">
        <f t="shared" si="5"/>
        <v/>
      </c>
      <c r="G21" s="37" t="str">
        <f t="shared" si="6"/>
        <v/>
      </c>
      <c r="H21" s="37" t="str">
        <f t="shared" si="7"/>
        <v/>
      </c>
      <c r="I21" s="37" t="str">
        <f t="shared" si="8"/>
        <v/>
      </c>
      <c r="J21" s="37" t="str">
        <f t="shared" si="9"/>
        <v/>
      </c>
      <c r="K21" s="37" t="str">
        <f t="shared" si="10"/>
        <v/>
      </c>
    </row>
    <row r="22">
      <c r="D22" s="37" t="str">
        <f t="shared" si="3"/>
        <v/>
      </c>
      <c r="E22" s="37" t="str">
        <f t="shared" si="4"/>
        <v/>
      </c>
      <c r="F22" s="37" t="str">
        <f t="shared" si="5"/>
        <v/>
      </c>
      <c r="G22" s="37" t="str">
        <f t="shared" si="6"/>
        <v/>
      </c>
      <c r="H22" s="37" t="str">
        <f t="shared" si="7"/>
        <v/>
      </c>
      <c r="I22" s="37" t="str">
        <f t="shared" si="8"/>
        <v/>
      </c>
      <c r="J22" s="37" t="str">
        <f t="shared" si="9"/>
        <v/>
      </c>
      <c r="K22" s="37" t="str">
        <f t="shared" si="10"/>
        <v/>
      </c>
    </row>
    <row r="23">
      <c r="D23" s="37" t="str">
        <f t="shared" si="3"/>
        <v/>
      </c>
      <c r="E23" s="37" t="str">
        <f t="shared" si="4"/>
        <v/>
      </c>
      <c r="F23" s="37" t="str">
        <f t="shared" si="5"/>
        <v/>
      </c>
      <c r="G23" s="37" t="str">
        <f t="shared" si="6"/>
        <v/>
      </c>
      <c r="H23" s="37" t="str">
        <f t="shared" si="7"/>
        <v/>
      </c>
      <c r="I23" s="37" t="str">
        <f t="shared" si="8"/>
        <v/>
      </c>
      <c r="J23" s="37" t="str">
        <f t="shared" si="9"/>
        <v/>
      </c>
      <c r="K23" s="37" t="str">
        <f t="shared" si="10"/>
        <v/>
      </c>
      <c r="O23" s="54"/>
    </row>
    <row r="24">
      <c r="D24" s="37" t="str">
        <f t="shared" si="3"/>
        <v/>
      </c>
    </row>
    <row r="26">
      <c r="F26" s="37" t="str">
        <f t="shared" ref="F26:F34" si="14">IF($D25&gt;2,2.5,"")</f>
        <v/>
      </c>
      <c r="G26" s="37" t="str">
        <f t="shared" ref="G26:G34" si="15">IF($D25&gt;3,3.5,"")</f>
        <v/>
      </c>
      <c r="H26" s="37" t="str">
        <f t="shared" ref="H26:H34" si="16">IF($D25&gt;4,4.5,"")</f>
        <v/>
      </c>
      <c r="I26" s="37" t="str">
        <f t="shared" ref="I26:I34" si="17">IF($D25&gt;5,5.5,"")</f>
        <v/>
      </c>
      <c r="J26" s="37" t="str">
        <f t="shared" ref="J26:J34" si="18">IF($D25&gt;6,6.5,"")</f>
        <v/>
      </c>
      <c r="K26" s="37" t="str">
        <f t="shared" ref="K26:K34" si="19">IF($D25&gt;7,7.5,"")</f>
        <v/>
      </c>
      <c r="O26" s="54"/>
    </row>
    <row r="27">
      <c r="F27" s="37" t="str">
        <f t="shared" si="14"/>
        <v/>
      </c>
      <c r="G27" s="37" t="str">
        <f t="shared" si="15"/>
        <v/>
      </c>
      <c r="H27" s="37" t="str">
        <f t="shared" si="16"/>
        <v/>
      </c>
      <c r="I27" s="37" t="str">
        <f t="shared" si="17"/>
        <v/>
      </c>
      <c r="J27" s="37" t="str">
        <f t="shared" si="18"/>
        <v/>
      </c>
      <c r="K27" s="37" t="str">
        <f t="shared" si="19"/>
        <v/>
      </c>
      <c r="O27" s="54"/>
    </row>
    <row r="28">
      <c r="F28" s="37" t="str">
        <f t="shared" si="14"/>
        <v/>
      </c>
      <c r="G28" s="37" t="str">
        <f t="shared" si="15"/>
        <v/>
      </c>
      <c r="H28" s="37" t="str">
        <f t="shared" si="16"/>
        <v/>
      </c>
      <c r="I28" s="37" t="str">
        <f t="shared" si="17"/>
        <v/>
      </c>
      <c r="J28" s="37" t="str">
        <f t="shared" si="18"/>
        <v/>
      </c>
      <c r="K28" s="37" t="str">
        <f t="shared" si="19"/>
        <v/>
      </c>
    </row>
    <row r="29">
      <c r="F29" s="37" t="str">
        <f t="shared" si="14"/>
        <v/>
      </c>
      <c r="G29" s="37" t="str">
        <f t="shared" si="15"/>
        <v/>
      </c>
      <c r="H29" s="37" t="str">
        <f t="shared" si="16"/>
        <v/>
      </c>
      <c r="I29" s="37" t="str">
        <f t="shared" si="17"/>
        <v/>
      </c>
      <c r="J29" s="37" t="str">
        <f t="shared" si="18"/>
        <v/>
      </c>
      <c r="K29" s="37" t="str">
        <f t="shared" si="19"/>
        <v/>
      </c>
    </row>
    <row r="30">
      <c r="F30" s="37" t="str">
        <f t="shared" si="14"/>
        <v/>
      </c>
      <c r="G30" s="37" t="str">
        <f t="shared" si="15"/>
        <v/>
      </c>
      <c r="H30" s="37" t="str">
        <f t="shared" si="16"/>
        <v/>
      </c>
      <c r="I30" s="37" t="str">
        <f t="shared" si="17"/>
        <v/>
      </c>
      <c r="J30" s="37" t="str">
        <f t="shared" si="18"/>
        <v/>
      </c>
      <c r="K30" s="37" t="str">
        <f t="shared" si="19"/>
        <v/>
      </c>
    </row>
    <row r="31">
      <c r="F31" s="37" t="str">
        <f t="shared" si="14"/>
        <v/>
      </c>
      <c r="G31" s="37" t="str">
        <f t="shared" si="15"/>
        <v/>
      </c>
      <c r="H31" s="37" t="str">
        <f t="shared" si="16"/>
        <v/>
      </c>
      <c r="I31" s="37" t="str">
        <f t="shared" si="17"/>
        <v/>
      </c>
      <c r="J31" s="37" t="str">
        <f t="shared" si="18"/>
        <v/>
      </c>
      <c r="K31" s="37" t="str">
        <f t="shared" si="19"/>
        <v/>
      </c>
    </row>
    <row r="32">
      <c r="F32" s="37" t="str">
        <f t="shared" si="14"/>
        <v/>
      </c>
      <c r="G32" s="37" t="str">
        <f t="shared" si="15"/>
        <v/>
      </c>
      <c r="H32" s="37" t="str">
        <f t="shared" si="16"/>
        <v/>
      </c>
      <c r="I32" s="37" t="str">
        <f t="shared" si="17"/>
        <v/>
      </c>
      <c r="J32" s="37" t="str">
        <f t="shared" si="18"/>
        <v/>
      </c>
      <c r="K32" s="37" t="str">
        <f t="shared" si="19"/>
        <v/>
      </c>
    </row>
    <row r="33">
      <c r="F33" s="37" t="str">
        <f t="shared" si="14"/>
        <v/>
      </c>
      <c r="G33" s="37" t="str">
        <f t="shared" si="15"/>
        <v/>
      </c>
      <c r="H33" s="37" t="str">
        <f t="shared" si="16"/>
        <v/>
      </c>
      <c r="I33" s="37" t="str">
        <f t="shared" si="17"/>
        <v/>
      </c>
      <c r="J33" s="37" t="str">
        <f t="shared" si="18"/>
        <v/>
      </c>
      <c r="K33" s="37" t="str">
        <f t="shared" si="19"/>
        <v/>
      </c>
    </row>
    <row r="34">
      <c r="F34" s="37" t="str">
        <f t="shared" si="14"/>
        <v/>
      </c>
      <c r="G34" s="37" t="str">
        <f t="shared" si="15"/>
        <v/>
      </c>
      <c r="H34" s="37" t="str">
        <f t="shared" si="16"/>
        <v/>
      </c>
      <c r="I34" s="37" t="str">
        <f t="shared" si="17"/>
        <v/>
      </c>
      <c r="J34" s="37" t="str">
        <f t="shared" si="18"/>
        <v/>
      </c>
      <c r="K34" s="37" t="str">
        <f t="shared" si="19"/>
        <v/>
      </c>
    </row>
  </sheetData>
  <mergeCells count="1">
    <mergeCell ref="D8:K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2" t="s">
        <v>59</v>
      </c>
      <c r="B1" s="12">
        <v>252.0</v>
      </c>
      <c r="C1" s="22"/>
      <c r="D1" s="22"/>
      <c r="E1" s="102" t="s">
        <v>60</v>
      </c>
      <c r="F1" s="103" t="s">
        <v>0</v>
      </c>
      <c r="G1" s="103" t="s">
        <v>61</v>
      </c>
      <c r="H1" s="103" t="s">
        <v>62</v>
      </c>
      <c r="I1" s="103" t="s">
        <v>1</v>
      </c>
      <c r="J1" s="103" t="s">
        <v>63</v>
      </c>
      <c r="K1" s="103" t="s">
        <v>64</v>
      </c>
      <c r="L1" s="104"/>
      <c r="M1" s="105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>
      <c r="A2" s="12">
        <f>$B$1-1+C2</f>
        <v>252</v>
      </c>
      <c r="B2" s="12">
        <f t="shared" ref="B2:B43" si="2">A2+1</f>
        <v>253</v>
      </c>
      <c r="C2" s="12">
        <v>1.0</v>
      </c>
      <c r="D2" s="22"/>
      <c r="E2" s="106">
        <f t="shared" ref="E2:E43" si="3">int(C2/2+0.5
)</f>
        <v>1</v>
      </c>
      <c r="F2" s="22" t="s">
        <v>47</v>
      </c>
      <c r="G2" s="107">
        <v>16.0</v>
      </c>
      <c r="H2" s="107" t="s">
        <v>65</v>
      </c>
      <c r="I2" s="107">
        <v>256.0</v>
      </c>
      <c r="J2" s="108" t="b">
        <v>0</v>
      </c>
      <c r="K2" s="108" t="b">
        <v>0</v>
      </c>
      <c r="L2" s="22" t="str">
        <f t="shared" ref="L2:M2" si="1">CONCAT(CONCAT("Screenshot (",A2),").png")</f>
        <v>Screenshot (252).png</v>
      </c>
      <c r="M2" s="109" t="str">
        <f t="shared" si="1"/>
        <v>Screenshot (253).png</v>
      </c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>
      <c r="A3" s="12">
        <f t="shared" ref="A3:A43" si="5">A2+2</f>
        <v>254</v>
      </c>
      <c r="B3" s="12">
        <f t="shared" si="2"/>
        <v>255</v>
      </c>
      <c r="C3" s="12">
        <v>2.0</v>
      </c>
      <c r="D3" s="22"/>
      <c r="E3" s="110">
        <f t="shared" si="3"/>
        <v>1</v>
      </c>
      <c r="F3" s="17" t="s">
        <v>66</v>
      </c>
      <c r="G3" s="111"/>
      <c r="H3" s="111"/>
      <c r="I3" s="111"/>
      <c r="J3" s="112" t="b">
        <v>0</v>
      </c>
      <c r="K3" s="112" t="b">
        <v>0</v>
      </c>
      <c r="L3" s="111" t="str">
        <f t="shared" ref="L3:M3" si="4">CONCAT(CONCAT("Screenshot (",A3),").png")</f>
        <v>Screenshot (254).png</v>
      </c>
      <c r="M3" s="113" t="str">
        <f t="shared" si="4"/>
        <v>Screenshot (255).png</v>
      </c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>
      <c r="A4" s="12">
        <f t="shared" si="5"/>
        <v>256</v>
      </c>
      <c r="B4" s="12">
        <f t="shared" si="2"/>
        <v>257</v>
      </c>
      <c r="C4" s="12">
        <v>3.0</v>
      </c>
      <c r="D4" s="22"/>
      <c r="E4" s="114">
        <f t="shared" si="3"/>
        <v>2</v>
      </c>
      <c r="F4" s="115" t="s">
        <v>47</v>
      </c>
      <c r="G4" s="116">
        <v>16.0</v>
      </c>
      <c r="H4" s="116" t="s">
        <v>67</v>
      </c>
      <c r="I4" s="116">
        <f>$I$2</f>
        <v>256</v>
      </c>
      <c r="J4" s="117" t="b">
        <v>0</v>
      </c>
      <c r="K4" s="117" t="b">
        <v>0</v>
      </c>
      <c r="L4" s="115" t="str">
        <f t="shared" ref="L4:M4" si="6">CONCAT(CONCAT("Screenshot (",A4),").png")</f>
        <v>Screenshot (256).png</v>
      </c>
      <c r="M4" s="118" t="str">
        <f t="shared" si="6"/>
        <v>Screenshot (257).png</v>
      </c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>
      <c r="A5" s="12">
        <f t="shared" si="5"/>
        <v>258</v>
      </c>
      <c r="B5" s="12">
        <f t="shared" si="2"/>
        <v>259</v>
      </c>
      <c r="C5" s="12">
        <v>4.0</v>
      </c>
      <c r="D5" s="22"/>
      <c r="E5" s="110">
        <f t="shared" si="3"/>
        <v>2</v>
      </c>
      <c r="F5" s="17" t="s">
        <v>66</v>
      </c>
      <c r="G5" s="111"/>
      <c r="H5" s="111"/>
      <c r="I5" s="111"/>
      <c r="J5" s="112" t="b">
        <v>0</v>
      </c>
      <c r="K5" s="112" t="b">
        <v>0</v>
      </c>
      <c r="L5" s="111" t="str">
        <f t="shared" ref="L5:M5" si="7">CONCAT(CONCAT("Screenshot (",A5),").png")</f>
        <v>Screenshot (258).png</v>
      </c>
      <c r="M5" s="113" t="str">
        <f t="shared" si="7"/>
        <v>Screenshot (259).png</v>
      </c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>
      <c r="A6" s="12">
        <f t="shared" si="5"/>
        <v>260</v>
      </c>
      <c r="B6" s="12">
        <f t="shared" si="2"/>
        <v>261</v>
      </c>
      <c r="C6" s="12">
        <v>5.0</v>
      </c>
      <c r="D6" s="22"/>
      <c r="E6" s="114">
        <f t="shared" si="3"/>
        <v>3</v>
      </c>
      <c r="F6" s="115" t="s">
        <v>47</v>
      </c>
      <c r="G6" s="116">
        <v>16.0</v>
      </c>
      <c r="H6" s="116" t="s">
        <v>68</v>
      </c>
      <c r="I6" s="116">
        <f>$I$2</f>
        <v>256</v>
      </c>
      <c r="J6" s="117" t="b">
        <v>0</v>
      </c>
      <c r="K6" s="117" t="b">
        <v>0</v>
      </c>
      <c r="L6" s="115" t="str">
        <f t="shared" ref="L6:M6" si="8">CONCAT(CONCAT("Screenshot (",A6),").png")</f>
        <v>Screenshot (260).png</v>
      </c>
      <c r="M6" s="118" t="str">
        <f t="shared" si="8"/>
        <v>Screenshot (261).png</v>
      </c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>
      <c r="A7" s="12">
        <f t="shared" si="5"/>
        <v>262</v>
      </c>
      <c r="B7" s="12">
        <f t="shared" si="2"/>
        <v>263</v>
      </c>
      <c r="C7" s="12">
        <v>6.0</v>
      </c>
      <c r="D7" s="22"/>
      <c r="E7" s="110">
        <f t="shared" si="3"/>
        <v>3</v>
      </c>
      <c r="F7" s="17" t="s">
        <v>66</v>
      </c>
      <c r="G7" s="111"/>
      <c r="H7" s="111"/>
      <c r="I7" s="111"/>
      <c r="J7" s="112" t="b">
        <v>0</v>
      </c>
      <c r="K7" s="112" t="b">
        <v>0</v>
      </c>
      <c r="L7" s="111" t="str">
        <f t="shared" ref="L7:M7" si="9">CONCAT(CONCAT("Screenshot (",A7),").png")</f>
        <v>Screenshot (262).png</v>
      </c>
      <c r="M7" s="113" t="str">
        <f t="shared" si="9"/>
        <v>Screenshot (263).png</v>
      </c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>
      <c r="A8" s="12">
        <f t="shared" si="5"/>
        <v>264</v>
      </c>
      <c r="B8" s="12">
        <f t="shared" si="2"/>
        <v>265</v>
      </c>
      <c r="C8" s="12">
        <v>7.0</v>
      </c>
      <c r="D8" s="22"/>
      <c r="E8" s="114">
        <f t="shared" si="3"/>
        <v>4</v>
      </c>
      <c r="F8" s="115" t="s">
        <v>47</v>
      </c>
      <c r="G8" s="116">
        <v>16.0</v>
      </c>
      <c r="H8" s="116" t="s">
        <v>69</v>
      </c>
      <c r="I8" s="116">
        <f>$I$2</f>
        <v>256</v>
      </c>
      <c r="J8" s="117" t="b">
        <v>0</v>
      </c>
      <c r="K8" s="117" t="b">
        <v>0</v>
      </c>
      <c r="L8" s="115" t="str">
        <f t="shared" ref="L8:M8" si="10">CONCAT(CONCAT("Screenshot (",A8),").png")</f>
        <v>Screenshot (264).png</v>
      </c>
      <c r="M8" s="118" t="str">
        <f t="shared" si="10"/>
        <v>Screenshot (265).png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>
      <c r="A9" s="12">
        <f t="shared" si="5"/>
        <v>266</v>
      </c>
      <c r="B9" s="12">
        <f t="shared" si="2"/>
        <v>267</v>
      </c>
      <c r="C9" s="12">
        <v>8.0</v>
      </c>
      <c r="D9" s="22"/>
      <c r="E9" s="110">
        <f t="shared" si="3"/>
        <v>4</v>
      </c>
      <c r="F9" s="17" t="s">
        <v>66</v>
      </c>
      <c r="G9" s="111"/>
      <c r="H9" s="111"/>
      <c r="I9" s="111"/>
      <c r="J9" s="112" t="b">
        <v>0</v>
      </c>
      <c r="K9" s="112" t="b">
        <v>0</v>
      </c>
      <c r="L9" s="111" t="str">
        <f t="shared" ref="L9:M9" si="11">CONCAT(CONCAT("Screenshot (",A9),").png")</f>
        <v>Screenshot (266).png</v>
      </c>
      <c r="M9" s="113" t="str">
        <f t="shared" si="11"/>
        <v>Screenshot (267).png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>
      <c r="A10" s="12">
        <f t="shared" si="5"/>
        <v>268</v>
      </c>
      <c r="B10" s="12">
        <f t="shared" si="2"/>
        <v>269</v>
      </c>
      <c r="C10" s="12">
        <v>9.0</v>
      </c>
      <c r="D10" s="22"/>
      <c r="E10" s="114">
        <f t="shared" si="3"/>
        <v>5</v>
      </c>
      <c r="F10" s="115" t="s">
        <v>47</v>
      </c>
      <c r="G10" s="116">
        <v>16.0</v>
      </c>
      <c r="H10" s="116" t="s">
        <v>70</v>
      </c>
      <c r="I10" s="116">
        <f>$I$2</f>
        <v>256</v>
      </c>
      <c r="J10" s="117" t="b">
        <v>0</v>
      </c>
      <c r="K10" s="117" t="b">
        <v>0</v>
      </c>
      <c r="L10" s="115" t="str">
        <f t="shared" ref="L10:M10" si="12">CONCAT(CONCAT("Screenshot (",A10),").png")</f>
        <v>Screenshot (268).png</v>
      </c>
      <c r="M10" s="118" t="str">
        <f t="shared" si="12"/>
        <v>Screenshot (269).png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>
      <c r="A11" s="12">
        <f t="shared" si="5"/>
        <v>270</v>
      </c>
      <c r="B11" s="12">
        <f t="shared" si="2"/>
        <v>271</v>
      </c>
      <c r="C11" s="12">
        <v>10.0</v>
      </c>
      <c r="D11" s="22"/>
      <c r="E11" s="110">
        <f t="shared" si="3"/>
        <v>5</v>
      </c>
      <c r="F11" s="17" t="s">
        <v>66</v>
      </c>
      <c r="G11" s="111"/>
      <c r="H11" s="111"/>
      <c r="I11" s="111"/>
      <c r="J11" s="112" t="b">
        <v>0</v>
      </c>
      <c r="K11" s="112" t="b">
        <v>0</v>
      </c>
      <c r="L11" s="111" t="str">
        <f t="shared" ref="L11:M11" si="13">CONCAT(CONCAT("Screenshot (",A11),").png")</f>
        <v>Screenshot (270).png</v>
      </c>
      <c r="M11" s="113" t="str">
        <f t="shared" si="13"/>
        <v>Screenshot (271).png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>
      <c r="A12" s="12">
        <f t="shared" si="5"/>
        <v>272</v>
      </c>
      <c r="B12" s="12">
        <f t="shared" si="2"/>
        <v>273</v>
      </c>
      <c r="C12" s="12">
        <v>11.0</v>
      </c>
      <c r="D12" s="22"/>
      <c r="E12" s="114">
        <f t="shared" si="3"/>
        <v>6</v>
      </c>
      <c r="F12" s="115" t="s">
        <v>47</v>
      </c>
      <c r="G12" s="116">
        <v>16.0</v>
      </c>
      <c r="H12" s="116" t="s">
        <v>71</v>
      </c>
      <c r="I12" s="116">
        <f>$I$2</f>
        <v>256</v>
      </c>
      <c r="J12" s="117" t="b">
        <v>0</v>
      </c>
      <c r="K12" s="117" t="b">
        <v>0</v>
      </c>
      <c r="L12" s="115" t="str">
        <f t="shared" ref="L12:M12" si="14">CONCAT(CONCAT("Screenshot (",A12),").png")</f>
        <v>Screenshot (272).png</v>
      </c>
      <c r="M12" s="118" t="str">
        <f t="shared" si="14"/>
        <v>Screenshot (273).png</v>
      </c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>
      <c r="A13" s="12">
        <f t="shared" si="5"/>
        <v>274</v>
      </c>
      <c r="B13" s="12">
        <f t="shared" si="2"/>
        <v>275</v>
      </c>
      <c r="C13" s="12">
        <v>12.0</v>
      </c>
      <c r="D13" s="22"/>
      <c r="E13" s="110">
        <f t="shared" si="3"/>
        <v>6</v>
      </c>
      <c r="F13" s="17" t="s">
        <v>66</v>
      </c>
      <c r="G13" s="111"/>
      <c r="H13" s="111"/>
      <c r="I13" s="111"/>
      <c r="J13" s="112" t="b">
        <v>0</v>
      </c>
      <c r="K13" s="112" t="b">
        <v>0</v>
      </c>
      <c r="L13" s="111" t="str">
        <f t="shared" ref="L13:M13" si="15">CONCAT(CONCAT("Screenshot (",A13),").png")</f>
        <v>Screenshot (274).png</v>
      </c>
      <c r="M13" s="113" t="str">
        <f t="shared" si="15"/>
        <v>Screenshot (275).png</v>
      </c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>
      <c r="A14" s="12">
        <f t="shared" si="5"/>
        <v>276</v>
      </c>
      <c r="B14" s="12">
        <f t="shared" si="2"/>
        <v>277</v>
      </c>
      <c r="C14" s="12">
        <v>13.0</v>
      </c>
      <c r="D14" s="22"/>
      <c r="E14" s="114">
        <f t="shared" si="3"/>
        <v>7</v>
      </c>
      <c r="F14" s="115" t="s">
        <v>47</v>
      </c>
      <c r="G14" s="116">
        <v>16.0</v>
      </c>
      <c r="H14" s="116" t="s">
        <v>72</v>
      </c>
      <c r="I14" s="116">
        <f>$I$2</f>
        <v>256</v>
      </c>
      <c r="J14" s="117" t="b">
        <v>0</v>
      </c>
      <c r="K14" s="117" t="b">
        <v>0</v>
      </c>
      <c r="L14" s="115" t="str">
        <f t="shared" ref="L14:M14" si="16">CONCAT(CONCAT("Screenshot (",A14),").png")</f>
        <v>Screenshot (276).png</v>
      </c>
      <c r="M14" s="118" t="str">
        <f t="shared" si="16"/>
        <v>Screenshot (277).png</v>
      </c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>
      <c r="A15" s="12">
        <f t="shared" si="5"/>
        <v>278</v>
      </c>
      <c r="B15" s="12">
        <f t="shared" si="2"/>
        <v>279</v>
      </c>
      <c r="C15" s="12">
        <v>14.0</v>
      </c>
      <c r="D15" s="22"/>
      <c r="E15" s="110">
        <f t="shared" si="3"/>
        <v>7</v>
      </c>
      <c r="F15" s="17" t="s">
        <v>66</v>
      </c>
      <c r="G15" s="111"/>
      <c r="H15" s="111"/>
      <c r="I15" s="111"/>
      <c r="J15" s="112" t="b">
        <v>0</v>
      </c>
      <c r="K15" s="112" t="b">
        <v>0</v>
      </c>
      <c r="L15" s="111" t="str">
        <f t="shared" ref="L15:M15" si="17">CONCAT(CONCAT("Screenshot (",A15),").png")</f>
        <v>Screenshot (278).png</v>
      </c>
      <c r="M15" s="113" t="str">
        <f t="shared" si="17"/>
        <v>Screenshot (279).png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>
      <c r="A16" s="12">
        <f t="shared" si="5"/>
        <v>280</v>
      </c>
      <c r="B16" s="12">
        <f t="shared" si="2"/>
        <v>281</v>
      </c>
      <c r="C16" s="12">
        <v>15.0</v>
      </c>
      <c r="D16" s="22"/>
      <c r="E16" s="106">
        <f t="shared" si="3"/>
        <v>8</v>
      </c>
      <c r="F16" s="22" t="s">
        <v>47</v>
      </c>
      <c r="G16" s="107">
        <v>36.0</v>
      </c>
      <c r="H16" s="107" t="s">
        <v>65</v>
      </c>
      <c r="I16" s="107">
        <f>$I$2</f>
        <v>256</v>
      </c>
      <c r="J16" s="108" t="b">
        <v>0</v>
      </c>
      <c r="K16" s="108" t="b">
        <v>0</v>
      </c>
      <c r="L16" s="22" t="str">
        <f t="shared" ref="L16:M16" si="18">CONCAT(CONCAT("Screenshot (",A16),").png")</f>
        <v>Screenshot (280).png</v>
      </c>
      <c r="M16" s="109" t="str">
        <f t="shared" si="18"/>
        <v>Screenshot (281).png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>
      <c r="A17" s="12">
        <f t="shared" si="5"/>
        <v>282</v>
      </c>
      <c r="B17" s="12">
        <f t="shared" si="2"/>
        <v>283</v>
      </c>
      <c r="C17" s="12">
        <v>16.0</v>
      </c>
      <c r="D17" s="22"/>
      <c r="E17" s="106">
        <f t="shared" si="3"/>
        <v>8</v>
      </c>
      <c r="F17" s="12" t="s">
        <v>66</v>
      </c>
      <c r="G17" s="22"/>
      <c r="H17" s="22"/>
      <c r="I17" s="22"/>
      <c r="J17" s="108" t="b">
        <v>0</v>
      </c>
      <c r="K17" s="108" t="b">
        <v>0</v>
      </c>
      <c r="L17" s="22" t="str">
        <f t="shared" ref="L17:M17" si="19">CONCAT(CONCAT("Screenshot (",A17),").png")</f>
        <v>Screenshot (282).png</v>
      </c>
      <c r="M17" s="109" t="str">
        <f t="shared" si="19"/>
        <v>Screenshot (283).png</v>
      </c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>
      <c r="A18" s="12">
        <f t="shared" si="5"/>
        <v>284</v>
      </c>
      <c r="B18" s="12">
        <f t="shared" si="2"/>
        <v>285</v>
      </c>
      <c r="C18" s="12">
        <v>17.0</v>
      </c>
      <c r="D18" s="22"/>
      <c r="E18" s="114">
        <f t="shared" si="3"/>
        <v>9</v>
      </c>
      <c r="F18" s="115" t="s">
        <v>47</v>
      </c>
      <c r="G18" s="116">
        <v>36.0</v>
      </c>
      <c r="H18" s="116" t="s">
        <v>67</v>
      </c>
      <c r="I18" s="116">
        <f>$I$2</f>
        <v>256</v>
      </c>
      <c r="J18" s="117" t="b">
        <v>0</v>
      </c>
      <c r="K18" s="117" t="b">
        <v>0</v>
      </c>
      <c r="L18" s="115" t="str">
        <f t="shared" ref="L18:M18" si="20">CONCAT(CONCAT("Screenshot (",A18),").png")</f>
        <v>Screenshot (284).png</v>
      </c>
      <c r="M18" s="118" t="str">
        <f t="shared" si="20"/>
        <v>Screenshot (285).png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>
      <c r="A19" s="12">
        <f t="shared" si="5"/>
        <v>286</v>
      </c>
      <c r="B19" s="12">
        <f t="shared" si="2"/>
        <v>287</v>
      </c>
      <c r="C19" s="12">
        <v>18.0</v>
      </c>
      <c r="D19" s="22"/>
      <c r="E19" s="110">
        <f t="shared" si="3"/>
        <v>9</v>
      </c>
      <c r="F19" s="17" t="s">
        <v>66</v>
      </c>
      <c r="G19" s="111"/>
      <c r="H19" s="111"/>
      <c r="I19" s="111"/>
      <c r="J19" s="112" t="b">
        <v>0</v>
      </c>
      <c r="K19" s="112" t="b">
        <v>0</v>
      </c>
      <c r="L19" s="111" t="str">
        <f t="shared" ref="L19:M19" si="21">CONCAT(CONCAT("Screenshot (",A19),").png")</f>
        <v>Screenshot (286).png</v>
      </c>
      <c r="M19" s="113" t="str">
        <f t="shared" si="21"/>
        <v>Screenshot (287).png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>
      <c r="A20" s="12">
        <f t="shared" si="5"/>
        <v>288</v>
      </c>
      <c r="B20" s="12">
        <f t="shared" si="2"/>
        <v>289</v>
      </c>
      <c r="C20" s="12">
        <v>19.0</v>
      </c>
      <c r="D20" s="22"/>
      <c r="E20" s="106">
        <f t="shared" si="3"/>
        <v>10</v>
      </c>
      <c r="F20" s="22" t="s">
        <v>47</v>
      </c>
      <c r="G20" s="107">
        <v>36.0</v>
      </c>
      <c r="H20" s="107" t="s">
        <v>68</v>
      </c>
      <c r="I20" s="107">
        <f>$I$2</f>
        <v>256</v>
      </c>
      <c r="J20" s="108" t="b">
        <v>0</v>
      </c>
      <c r="K20" s="108" t="b">
        <v>0</v>
      </c>
      <c r="L20" s="22" t="str">
        <f t="shared" ref="L20:M20" si="22">CONCAT(CONCAT("Screenshot (",A20),").png")</f>
        <v>Screenshot (288).png</v>
      </c>
      <c r="M20" s="109" t="str">
        <f t="shared" si="22"/>
        <v>Screenshot (289).png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>
      <c r="A21" s="12">
        <f t="shared" si="5"/>
        <v>290</v>
      </c>
      <c r="B21" s="12">
        <f t="shared" si="2"/>
        <v>291</v>
      </c>
      <c r="C21" s="12">
        <v>20.0</v>
      </c>
      <c r="D21" s="22"/>
      <c r="E21" s="106">
        <f t="shared" si="3"/>
        <v>10</v>
      </c>
      <c r="F21" s="12" t="s">
        <v>66</v>
      </c>
      <c r="G21" s="22"/>
      <c r="H21" s="22"/>
      <c r="I21" s="22"/>
      <c r="J21" s="108" t="b">
        <v>0</v>
      </c>
      <c r="K21" s="108" t="b">
        <v>0</v>
      </c>
      <c r="L21" s="22" t="str">
        <f t="shared" ref="L21:M21" si="23">CONCAT(CONCAT("Screenshot (",A21),").png")</f>
        <v>Screenshot (290).png</v>
      </c>
      <c r="M21" s="109" t="str">
        <f t="shared" si="23"/>
        <v>Screenshot (291).png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>
      <c r="A22" s="12">
        <f t="shared" si="5"/>
        <v>292</v>
      </c>
      <c r="B22" s="12">
        <f t="shared" si="2"/>
        <v>293</v>
      </c>
      <c r="C22" s="12">
        <v>21.0</v>
      </c>
      <c r="D22" s="22"/>
      <c r="E22" s="114">
        <f t="shared" si="3"/>
        <v>11</v>
      </c>
      <c r="F22" s="115" t="s">
        <v>47</v>
      </c>
      <c r="G22" s="116">
        <v>36.0</v>
      </c>
      <c r="H22" s="116" t="s">
        <v>69</v>
      </c>
      <c r="I22" s="116">
        <f>$I$2</f>
        <v>256</v>
      </c>
      <c r="J22" s="117" t="b">
        <v>0</v>
      </c>
      <c r="K22" s="117" t="b">
        <v>0</v>
      </c>
      <c r="L22" s="115" t="str">
        <f t="shared" ref="L22:M22" si="24">CONCAT(CONCAT("Screenshot (",A22),").png")</f>
        <v>Screenshot (292).png</v>
      </c>
      <c r="M22" s="118" t="str">
        <f t="shared" si="24"/>
        <v>Screenshot (293).png</v>
      </c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>
      <c r="A23" s="12">
        <f t="shared" si="5"/>
        <v>294</v>
      </c>
      <c r="B23" s="12">
        <f t="shared" si="2"/>
        <v>295</v>
      </c>
      <c r="C23" s="12">
        <v>22.0</v>
      </c>
      <c r="D23" s="22"/>
      <c r="E23" s="110">
        <f t="shared" si="3"/>
        <v>11</v>
      </c>
      <c r="F23" s="17" t="s">
        <v>66</v>
      </c>
      <c r="G23" s="111"/>
      <c r="H23" s="111"/>
      <c r="I23" s="111"/>
      <c r="J23" s="112" t="b">
        <v>0</v>
      </c>
      <c r="K23" s="112" t="b">
        <v>0</v>
      </c>
      <c r="L23" s="111" t="str">
        <f t="shared" ref="L23:M23" si="25">CONCAT(CONCAT("Screenshot (",A23),").png")</f>
        <v>Screenshot (294).png</v>
      </c>
      <c r="M23" s="113" t="str">
        <f t="shared" si="25"/>
        <v>Screenshot (295).png</v>
      </c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>
      <c r="A24" s="12">
        <f t="shared" si="5"/>
        <v>296</v>
      </c>
      <c r="B24" s="12">
        <f t="shared" si="2"/>
        <v>297</v>
      </c>
      <c r="C24" s="12">
        <v>23.0</v>
      </c>
      <c r="D24" s="22"/>
      <c r="E24" s="106">
        <f t="shared" si="3"/>
        <v>12</v>
      </c>
      <c r="F24" s="22" t="s">
        <v>47</v>
      </c>
      <c r="G24" s="107">
        <v>36.0</v>
      </c>
      <c r="H24" s="107" t="s">
        <v>70</v>
      </c>
      <c r="I24" s="107">
        <f>$I$2</f>
        <v>256</v>
      </c>
      <c r="J24" s="108" t="b">
        <v>0</v>
      </c>
      <c r="K24" s="108" t="b">
        <v>0</v>
      </c>
      <c r="L24" s="22" t="str">
        <f t="shared" ref="L24:M24" si="26">CONCAT(CONCAT("Screenshot (",A24),").png")</f>
        <v>Screenshot (296).png</v>
      </c>
      <c r="M24" s="109" t="str">
        <f t="shared" si="26"/>
        <v>Screenshot (297).png</v>
      </c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>
      <c r="A25" s="12">
        <f t="shared" si="5"/>
        <v>298</v>
      </c>
      <c r="B25" s="12">
        <f t="shared" si="2"/>
        <v>299</v>
      </c>
      <c r="C25" s="12">
        <v>24.0</v>
      </c>
      <c r="D25" s="22"/>
      <c r="E25" s="106">
        <f t="shared" si="3"/>
        <v>12</v>
      </c>
      <c r="F25" s="12" t="s">
        <v>66</v>
      </c>
      <c r="G25" s="22"/>
      <c r="H25" s="22"/>
      <c r="I25" s="22"/>
      <c r="J25" s="108" t="b">
        <v>0</v>
      </c>
      <c r="K25" s="108" t="b">
        <v>0</v>
      </c>
      <c r="L25" s="22" t="str">
        <f t="shared" ref="L25:M25" si="27">CONCAT(CONCAT("Screenshot (",A25),").png")</f>
        <v>Screenshot (298).png</v>
      </c>
      <c r="M25" s="109" t="str">
        <f t="shared" si="27"/>
        <v>Screenshot (299).png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>
      <c r="A26" s="12">
        <f t="shared" si="5"/>
        <v>300</v>
      </c>
      <c r="B26" s="12">
        <f t="shared" si="2"/>
        <v>301</v>
      </c>
      <c r="C26" s="12">
        <v>25.0</v>
      </c>
      <c r="D26" s="22"/>
      <c r="E26" s="114">
        <f t="shared" si="3"/>
        <v>13</v>
      </c>
      <c r="F26" s="115" t="s">
        <v>47</v>
      </c>
      <c r="G26" s="116">
        <v>36.0</v>
      </c>
      <c r="H26" s="116" t="s">
        <v>71</v>
      </c>
      <c r="I26" s="116">
        <f>$I$2</f>
        <v>256</v>
      </c>
      <c r="J26" s="117" t="b">
        <v>0</v>
      </c>
      <c r="K26" s="117" t="b">
        <v>0</v>
      </c>
      <c r="L26" s="115" t="str">
        <f t="shared" ref="L26:M26" si="28">CONCAT(CONCAT("Screenshot (",A26),").png")</f>
        <v>Screenshot (300).png</v>
      </c>
      <c r="M26" s="118" t="str">
        <f t="shared" si="28"/>
        <v>Screenshot (301).png</v>
      </c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>
      <c r="A27" s="12">
        <f t="shared" si="5"/>
        <v>302</v>
      </c>
      <c r="B27" s="12">
        <f t="shared" si="2"/>
        <v>303</v>
      </c>
      <c r="C27" s="12">
        <v>26.0</v>
      </c>
      <c r="D27" s="22"/>
      <c r="E27" s="110">
        <f t="shared" si="3"/>
        <v>13</v>
      </c>
      <c r="F27" s="17" t="s">
        <v>66</v>
      </c>
      <c r="G27" s="111"/>
      <c r="H27" s="111"/>
      <c r="I27" s="111"/>
      <c r="J27" s="112" t="b">
        <v>0</v>
      </c>
      <c r="K27" s="112" t="b">
        <v>0</v>
      </c>
      <c r="L27" s="111" t="str">
        <f t="shared" ref="L27:M27" si="29">CONCAT(CONCAT("Screenshot (",A27),").png")</f>
        <v>Screenshot (302).png</v>
      </c>
      <c r="M27" s="113" t="str">
        <f t="shared" si="29"/>
        <v>Screenshot (303).png</v>
      </c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</row>
    <row r="28">
      <c r="A28" s="12">
        <f t="shared" si="5"/>
        <v>304</v>
      </c>
      <c r="B28" s="12">
        <f t="shared" si="2"/>
        <v>305</v>
      </c>
      <c r="C28" s="12">
        <v>27.0</v>
      </c>
      <c r="D28" s="22"/>
      <c r="E28" s="106">
        <f t="shared" si="3"/>
        <v>14</v>
      </c>
      <c r="F28" s="22" t="s">
        <v>47</v>
      </c>
      <c r="G28" s="107">
        <v>36.0</v>
      </c>
      <c r="H28" s="107" t="s">
        <v>72</v>
      </c>
      <c r="I28" s="107">
        <f>$I$2</f>
        <v>256</v>
      </c>
      <c r="J28" s="108" t="b">
        <v>0</v>
      </c>
      <c r="K28" s="108" t="b">
        <v>0</v>
      </c>
      <c r="L28" s="22" t="str">
        <f t="shared" ref="L28:M28" si="30">CONCAT(CONCAT("Screenshot (",A28),").png")</f>
        <v>Screenshot (304).png</v>
      </c>
      <c r="M28" s="109" t="str">
        <f t="shared" si="30"/>
        <v>Screenshot (305).png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>
      <c r="A29" s="12">
        <f t="shared" si="5"/>
        <v>306</v>
      </c>
      <c r="B29" s="12">
        <f t="shared" si="2"/>
        <v>307</v>
      </c>
      <c r="C29" s="12">
        <v>28.0</v>
      </c>
      <c r="D29" s="22"/>
      <c r="E29" s="106">
        <f t="shared" si="3"/>
        <v>14</v>
      </c>
      <c r="F29" s="12" t="s">
        <v>66</v>
      </c>
      <c r="G29" s="22"/>
      <c r="H29" s="22"/>
      <c r="I29" s="22"/>
      <c r="J29" s="108" t="b">
        <v>0</v>
      </c>
      <c r="K29" s="108" t="b">
        <v>0</v>
      </c>
      <c r="L29" s="22" t="str">
        <f t="shared" ref="L29:M29" si="31">CONCAT(CONCAT("Screenshot (",A29),").png")</f>
        <v>Screenshot (306).png</v>
      </c>
      <c r="M29" s="109" t="str">
        <f t="shared" si="31"/>
        <v>Screenshot (307).png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>
      <c r="A30" s="12">
        <f t="shared" si="5"/>
        <v>308</v>
      </c>
      <c r="B30" s="12">
        <f t="shared" si="2"/>
        <v>309</v>
      </c>
      <c r="C30" s="12">
        <v>29.0</v>
      </c>
      <c r="D30" s="22"/>
      <c r="E30" s="114">
        <f t="shared" si="3"/>
        <v>15</v>
      </c>
      <c r="F30" s="115" t="s">
        <v>47</v>
      </c>
      <c r="G30" s="116">
        <v>64.0</v>
      </c>
      <c r="H30" s="116" t="s">
        <v>65</v>
      </c>
      <c r="I30" s="116">
        <f>$I$2</f>
        <v>256</v>
      </c>
      <c r="J30" s="117" t="b">
        <v>0</v>
      </c>
      <c r="K30" s="117" t="b">
        <v>0</v>
      </c>
      <c r="L30" s="115" t="str">
        <f t="shared" ref="L30:M30" si="32">CONCAT(CONCAT("Screenshot (",A30),").png")</f>
        <v>Screenshot (308).png</v>
      </c>
      <c r="M30" s="118" t="str">
        <f t="shared" si="32"/>
        <v>Screenshot (309).png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>
      <c r="A31" s="12">
        <f t="shared" si="5"/>
        <v>310</v>
      </c>
      <c r="B31" s="12">
        <f t="shared" si="2"/>
        <v>311</v>
      </c>
      <c r="C31" s="12">
        <v>30.0</v>
      </c>
      <c r="D31" s="22"/>
      <c r="E31" s="110">
        <f t="shared" si="3"/>
        <v>15</v>
      </c>
      <c r="F31" s="17" t="s">
        <v>66</v>
      </c>
      <c r="G31" s="111"/>
      <c r="H31" s="111"/>
      <c r="I31" s="111"/>
      <c r="J31" s="112" t="b">
        <v>0</v>
      </c>
      <c r="K31" s="112" t="b">
        <v>0</v>
      </c>
      <c r="L31" s="111" t="str">
        <f t="shared" ref="L31:M31" si="33">CONCAT(CONCAT("Screenshot (",A31),").png")</f>
        <v>Screenshot (310).png</v>
      </c>
      <c r="M31" s="113" t="str">
        <f t="shared" si="33"/>
        <v>Screenshot (311).png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>
      <c r="A32" s="12">
        <f t="shared" si="5"/>
        <v>312</v>
      </c>
      <c r="B32" s="12">
        <f t="shared" si="2"/>
        <v>313</v>
      </c>
      <c r="C32" s="12">
        <v>31.0</v>
      </c>
      <c r="D32" s="22"/>
      <c r="E32" s="106">
        <f t="shared" si="3"/>
        <v>16</v>
      </c>
      <c r="F32" s="22" t="s">
        <v>47</v>
      </c>
      <c r="G32" s="107">
        <v>64.0</v>
      </c>
      <c r="H32" s="107" t="s">
        <v>67</v>
      </c>
      <c r="I32" s="107">
        <f>$I$2</f>
        <v>256</v>
      </c>
      <c r="J32" s="108" t="b">
        <v>0</v>
      </c>
      <c r="K32" s="108" t="b">
        <v>0</v>
      </c>
      <c r="L32" s="22" t="str">
        <f t="shared" ref="L32:M32" si="34">CONCAT(CONCAT("Screenshot (",A32),").png")</f>
        <v>Screenshot (312).png</v>
      </c>
      <c r="M32" s="109" t="str">
        <f t="shared" si="34"/>
        <v>Screenshot (313).png</v>
      </c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</row>
    <row r="33">
      <c r="A33" s="12">
        <f t="shared" si="5"/>
        <v>314</v>
      </c>
      <c r="B33" s="12">
        <f t="shared" si="2"/>
        <v>315</v>
      </c>
      <c r="C33" s="12">
        <v>32.0</v>
      </c>
      <c r="D33" s="22"/>
      <c r="E33" s="106">
        <f t="shared" si="3"/>
        <v>16</v>
      </c>
      <c r="F33" s="12" t="s">
        <v>66</v>
      </c>
      <c r="G33" s="22"/>
      <c r="H33" s="22"/>
      <c r="I33" s="22"/>
      <c r="J33" s="108" t="b">
        <v>0</v>
      </c>
      <c r="K33" s="108" t="b">
        <v>0</v>
      </c>
      <c r="L33" s="22" t="str">
        <f t="shared" ref="L33:M33" si="35">CONCAT(CONCAT("Screenshot (",A33),").png")</f>
        <v>Screenshot (314).png</v>
      </c>
      <c r="M33" s="109" t="str">
        <f t="shared" si="35"/>
        <v>Screenshot (315).png</v>
      </c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</row>
    <row r="34">
      <c r="A34" s="12">
        <f t="shared" si="5"/>
        <v>316</v>
      </c>
      <c r="B34" s="12">
        <f t="shared" si="2"/>
        <v>317</v>
      </c>
      <c r="C34" s="12">
        <v>33.0</v>
      </c>
      <c r="D34" s="22"/>
      <c r="E34" s="114">
        <f t="shared" si="3"/>
        <v>17</v>
      </c>
      <c r="F34" s="115" t="s">
        <v>47</v>
      </c>
      <c r="G34" s="116">
        <v>64.0</v>
      </c>
      <c r="H34" s="116" t="s">
        <v>68</v>
      </c>
      <c r="I34" s="116">
        <f>$I$2</f>
        <v>256</v>
      </c>
      <c r="J34" s="117" t="b">
        <v>0</v>
      </c>
      <c r="K34" s="117" t="b">
        <v>0</v>
      </c>
      <c r="L34" s="115" t="str">
        <f t="shared" ref="L34:M34" si="36">CONCAT(CONCAT("Screenshot (",A34),").png")</f>
        <v>Screenshot (316).png</v>
      </c>
      <c r="M34" s="118" t="str">
        <f t="shared" si="36"/>
        <v>Screenshot (317).png</v>
      </c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</row>
    <row r="35">
      <c r="A35" s="12">
        <f t="shared" si="5"/>
        <v>318</v>
      </c>
      <c r="B35" s="12">
        <f t="shared" si="2"/>
        <v>319</v>
      </c>
      <c r="C35" s="12">
        <v>34.0</v>
      </c>
      <c r="D35" s="22"/>
      <c r="E35" s="110">
        <f t="shared" si="3"/>
        <v>17</v>
      </c>
      <c r="F35" s="17" t="s">
        <v>66</v>
      </c>
      <c r="G35" s="111"/>
      <c r="H35" s="111"/>
      <c r="I35" s="111"/>
      <c r="J35" s="112" t="b">
        <v>0</v>
      </c>
      <c r="K35" s="112" t="b">
        <v>0</v>
      </c>
      <c r="L35" s="111" t="str">
        <f t="shared" ref="L35:M35" si="37">CONCAT(CONCAT("Screenshot (",A35),").png")</f>
        <v>Screenshot (318).png</v>
      </c>
      <c r="M35" s="113" t="str">
        <f t="shared" si="37"/>
        <v>Screenshot (319).png</v>
      </c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</row>
    <row r="36">
      <c r="A36" s="12">
        <f t="shared" si="5"/>
        <v>320</v>
      </c>
      <c r="B36" s="12">
        <f t="shared" si="2"/>
        <v>321</v>
      </c>
      <c r="C36" s="12">
        <v>35.0</v>
      </c>
      <c r="D36" s="22"/>
      <c r="E36" s="106">
        <f t="shared" si="3"/>
        <v>18</v>
      </c>
      <c r="F36" s="22" t="s">
        <v>47</v>
      </c>
      <c r="G36" s="107">
        <v>64.0</v>
      </c>
      <c r="H36" s="107" t="s">
        <v>69</v>
      </c>
      <c r="I36" s="107">
        <f>$I$2</f>
        <v>256</v>
      </c>
      <c r="J36" s="108" t="b">
        <v>0</v>
      </c>
      <c r="K36" s="108" t="b">
        <v>0</v>
      </c>
      <c r="L36" s="22" t="str">
        <f t="shared" ref="L36:M36" si="38">CONCAT(CONCAT("Screenshot (",A36),").png")</f>
        <v>Screenshot (320).png</v>
      </c>
      <c r="M36" s="109" t="str">
        <f t="shared" si="38"/>
        <v>Screenshot (321).png</v>
      </c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</row>
    <row r="37">
      <c r="A37" s="12">
        <f t="shared" si="5"/>
        <v>322</v>
      </c>
      <c r="B37" s="12">
        <f t="shared" si="2"/>
        <v>323</v>
      </c>
      <c r="C37" s="12">
        <v>36.0</v>
      </c>
      <c r="D37" s="22"/>
      <c r="E37" s="106">
        <f t="shared" si="3"/>
        <v>18</v>
      </c>
      <c r="F37" s="12" t="s">
        <v>66</v>
      </c>
      <c r="G37" s="22"/>
      <c r="H37" s="22"/>
      <c r="I37" s="22"/>
      <c r="J37" s="108" t="b">
        <v>0</v>
      </c>
      <c r="K37" s="108" t="b">
        <v>0</v>
      </c>
      <c r="L37" s="22" t="str">
        <f t="shared" ref="L37:M37" si="39">CONCAT(CONCAT("Screenshot (",A37),").png")</f>
        <v>Screenshot (322).png</v>
      </c>
      <c r="M37" s="109" t="str">
        <f t="shared" si="39"/>
        <v>Screenshot (323).png</v>
      </c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</row>
    <row r="38">
      <c r="A38" s="12">
        <f t="shared" si="5"/>
        <v>324</v>
      </c>
      <c r="B38" s="12">
        <f t="shared" si="2"/>
        <v>325</v>
      </c>
      <c r="C38" s="12">
        <v>37.0</v>
      </c>
      <c r="D38" s="22"/>
      <c r="E38" s="114">
        <f t="shared" si="3"/>
        <v>19</v>
      </c>
      <c r="F38" s="115" t="s">
        <v>47</v>
      </c>
      <c r="G38" s="116">
        <v>64.0</v>
      </c>
      <c r="H38" s="116" t="s">
        <v>70</v>
      </c>
      <c r="I38" s="116">
        <f>$I$2</f>
        <v>256</v>
      </c>
      <c r="J38" s="117" t="b">
        <v>0</v>
      </c>
      <c r="K38" s="117" t="b">
        <v>0</v>
      </c>
      <c r="L38" s="115" t="str">
        <f t="shared" ref="L38:M38" si="40">CONCAT(CONCAT("Screenshot (",A38),").png")</f>
        <v>Screenshot (324).png</v>
      </c>
      <c r="M38" s="118" t="str">
        <f t="shared" si="40"/>
        <v>Screenshot (325).png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</row>
    <row r="39">
      <c r="A39" s="12">
        <f t="shared" si="5"/>
        <v>326</v>
      </c>
      <c r="B39" s="12">
        <f t="shared" si="2"/>
        <v>327</v>
      </c>
      <c r="C39" s="12">
        <v>38.0</v>
      </c>
      <c r="D39" s="22"/>
      <c r="E39" s="110">
        <f t="shared" si="3"/>
        <v>19</v>
      </c>
      <c r="F39" s="17" t="s">
        <v>66</v>
      </c>
      <c r="G39" s="111"/>
      <c r="H39" s="111"/>
      <c r="I39" s="111"/>
      <c r="J39" s="112" t="b">
        <v>0</v>
      </c>
      <c r="K39" s="112" t="b">
        <v>0</v>
      </c>
      <c r="L39" s="111" t="str">
        <f t="shared" ref="L39:M39" si="41">CONCAT(CONCAT("Screenshot (",A39),").png")</f>
        <v>Screenshot (326).png</v>
      </c>
      <c r="M39" s="113" t="str">
        <f t="shared" si="41"/>
        <v>Screenshot (327).png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</row>
    <row r="40">
      <c r="A40" s="12">
        <f t="shared" si="5"/>
        <v>328</v>
      </c>
      <c r="B40" s="12">
        <f t="shared" si="2"/>
        <v>329</v>
      </c>
      <c r="C40" s="12">
        <v>39.0</v>
      </c>
      <c r="D40" s="22"/>
      <c r="E40" s="106">
        <f t="shared" si="3"/>
        <v>20</v>
      </c>
      <c r="F40" s="22" t="s">
        <v>47</v>
      </c>
      <c r="G40" s="107">
        <v>64.0</v>
      </c>
      <c r="H40" s="107" t="s">
        <v>71</v>
      </c>
      <c r="I40" s="107">
        <f>$I$2</f>
        <v>256</v>
      </c>
      <c r="J40" s="108" t="b">
        <v>0</v>
      </c>
      <c r="K40" s="108" t="b">
        <v>0</v>
      </c>
      <c r="L40" s="22" t="str">
        <f t="shared" ref="L40:M40" si="42">CONCAT(CONCAT("Screenshot (",A40),").png")</f>
        <v>Screenshot (328).png</v>
      </c>
      <c r="M40" s="109" t="str">
        <f t="shared" si="42"/>
        <v>Screenshot (329).png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>
      <c r="A41" s="12">
        <f t="shared" si="5"/>
        <v>330</v>
      </c>
      <c r="B41" s="12">
        <f t="shared" si="2"/>
        <v>331</v>
      </c>
      <c r="C41" s="12">
        <v>40.0</v>
      </c>
      <c r="D41" s="22"/>
      <c r="E41" s="106">
        <f t="shared" si="3"/>
        <v>20</v>
      </c>
      <c r="F41" s="12" t="s">
        <v>66</v>
      </c>
      <c r="G41" s="22"/>
      <c r="H41" s="22"/>
      <c r="I41" s="22"/>
      <c r="J41" s="108" t="b">
        <v>0</v>
      </c>
      <c r="K41" s="108" t="b">
        <v>0</v>
      </c>
      <c r="L41" s="22" t="str">
        <f t="shared" ref="L41:M41" si="43">CONCAT(CONCAT("Screenshot (",A41),").png")</f>
        <v>Screenshot (330).png</v>
      </c>
      <c r="M41" s="109" t="str">
        <f t="shared" si="43"/>
        <v>Screenshot (331).png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</row>
    <row r="42">
      <c r="A42" s="12">
        <f t="shared" si="5"/>
        <v>332</v>
      </c>
      <c r="B42" s="12">
        <f t="shared" si="2"/>
        <v>333</v>
      </c>
      <c r="C42" s="12">
        <v>41.0</v>
      </c>
      <c r="D42" s="22"/>
      <c r="E42" s="114">
        <f t="shared" si="3"/>
        <v>21</v>
      </c>
      <c r="F42" s="115" t="s">
        <v>47</v>
      </c>
      <c r="G42" s="116">
        <v>64.0</v>
      </c>
      <c r="H42" s="116" t="s">
        <v>72</v>
      </c>
      <c r="I42" s="116">
        <f>$I$2</f>
        <v>256</v>
      </c>
      <c r="J42" s="117" t="b">
        <v>0</v>
      </c>
      <c r="K42" s="117" t="b">
        <v>0</v>
      </c>
      <c r="L42" s="115" t="str">
        <f t="shared" ref="L42:M42" si="44">CONCAT(CONCAT("Screenshot (",A42),").png")</f>
        <v>Screenshot (332).png</v>
      </c>
      <c r="M42" s="118" t="str">
        <f t="shared" si="44"/>
        <v>Screenshot (333).png</v>
      </c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</row>
    <row r="43">
      <c r="A43" s="12">
        <f t="shared" si="5"/>
        <v>334</v>
      </c>
      <c r="B43" s="12">
        <f t="shared" si="2"/>
        <v>335</v>
      </c>
      <c r="C43" s="12">
        <v>42.0</v>
      </c>
      <c r="D43" s="22"/>
      <c r="E43" s="119">
        <f t="shared" si="3"/>
        <v>21</v>
      </c>
      <c r="F43" s="120" t="s">
        <v>66</v>
      </c>
      <c r="G43" s="121"/>
      <c r="H43" s="121"/>
      <c r="I43" s="121"/>
      <c r="J43" s="122" t="b">
        <v>0</v>
      </c>
      <c r="K43" s="122" t="b">
        <v>0</v>
      </c>
      <c r="L43" s="121" t="str">
        <f t="shared" ref="L43:M43" si="45">CONCAT(CONCAT("Screenshot (",A43),").png")</f>
        <v>Screenshot (334).png</v>
      </c>
      <c r="M43" s="123" t="str">
        <f t="shared" si="45"/>
        <v>Screenshot (335).png</v>
      </c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</row>
    <row r="1001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6" max="6" width="8.0"/>
    <col customWidth="1" min="10" max="11" width="6.38"/>
    <col customWidth="1" min="12" max="12" width="17.25"/>
    <col customWidth="1" min="13" max="13" width="19.38"/>
  </cols>
  <sheetData>
    <row r="1">
      <c r="A1" s="22" t="s">
        <v>59</v>
      </c>
      <c r="B1" s="41">
        <v>336.0</v>
      </c>
      <c r="C1" s="22"/>
      <c r="D1" s="22"/>
      <c r="E1" s="124" t="s">
        <v>73</v>
      </c>
      <c r="F1" s="125" t="s">
        <v>0</v>
      </c>
      <c r="G1" s="125" t="s">
        <v>61</v>
      </c>
      <c r="H1" s="125" t="s">
        <v>62</v>
      </c>
      <c r="I1" s="125" t="s">
        <v>1</v>
      </c>
      <c r="J1" s="125" t="s">
        <v>63</v>
      </c>
      <c r="K1" s="125" t="s">
        <v>64</v>
      </c>
      <c r="L1" s="126"/>
      <c r="M1" s="127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>
      <c r="A2" s="12">
        <f>$B$1-1+C2</f>
        <v>336</v>
      </c>
      <c r="B2" s="12">
        <f t="shared" ref="B2:B22" si="2">A2+1</f>
        <v>337</v>
      </c>
      <c r="C2" s="12">
        <v>1.0</v>
      </c>
      <c r="D2" s="22"/>
      <c r="E2" s="128">
        <f t="shared" ref="E2:E22" si="3">C2</f>
        <v>1</v>
      </c>
      <c r="F2" s="129" t="s">
        <v>74</v>
      </c>
      <c r="G2" s="130">
        <v>16.0</v>
      </c>
      <c r="H2" s="130" t="s">
        <v>65</v>
      </c>
      <c r="I2" s="131">
        <v>64.0</v>
      </c>
      <c r="J2" s="132" t="b">
        <v>0</v>
      </c>
      <c r="K2" s="132" t="b">
        <v>0</v>
      </c>
      <c r="L2" s="126" t="str">
        <f t="shared" ref="L2:M2" si="1">CONCAT(CONCAT("Screenshot (",A2),").png")</f>
        <v>Screenshot (336).png</v>
      </c>
      <c r="M2" s="127" t="str">
        <f t="shared" si="1"/>
        <v>Screenshot (337).png</v>
      </c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>
      <c r="A3" s="12">
        <f t="shared" ref="A3:A22" si="5">B2+1</f>
        <v>338</v>
      </c>
      <c r="B3" s="12">
        <f t="shared" si="2"/>
        <v>339</v>
      </c>
      <c r="C3" s="41">
        <v>2.0</v>
      </c>
      <c r="D3" s="22"/>
      <c r="E3" s="106">
        <f t="shared" si="3"/>
        <v>2</v>
      </c>
      <c r="F3" s="133" t="s">
        <v>74</v>
      </c>
      <c r="G3" s="107">
        <v>16.0</v>
      </c>
      <c r="H3" s="107" t="s">
        <v>67</v>
      </c>
      <c r="I3" s="134">
        <v>64.0</v>
      </c>
      <c r="J3" s="108" t="b">
        <v>0</v>
      </c>
      <c r="K3" s="108" t="b">
        <v>0</v>
      </c>
      <c r="L3" s="22" t="str">
        <f t="shared" ref="L3:M3" si="4">CONCAT(CONCAT("Screenshot (",A3),").png")</f>
        <v>Screenshot (338).png</v>
      </c>
      <c r="M3" s="109" t="str">
        <f t="shared" si="4"/>
        <v>Screenshot (339).png</v>
      </c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>
      <c r="A4" s="12">
        <f t="shared" si="5"/>
        <v>340</v>
      </c>
      <c r="B4" s="12">
        <f t="shared" si="2"/>
        <v>341</v>
      </c>
      <c r="C4" s="12">
        <v>3.0</v>
      </c>
      <c r="D4" s="22"/>
      <c r="E4" s="106">
        <f t="shared" si="3"/>
        <v>3</v>
      </c>
      <c r="F4" s="133" t="s">
        <v>74</v>
      </c>
      <c r="G4" s="107">
        <v>16.0</v>
      </c>
      <c r="H4" s="107" t="s">
        <v>68</v>
      </c>
      <c r="I4" s="134">
        <v>64.0</v>
      </c>
      <c r="J4" s="108" t="b">
        <v>0</v>
      </c>
      <c r="K4" s="108" t="b">
        <v>0</v>
      </c>
      <c r="L4" s="22" t="str">
        <f t="shared" ref="L4:M4" si="6">CONCAT(CONCAT("Screenshot (",A4),").png")</f>
        <v>Screenshot (340).png</v>
      </c>
      <c r="M4" s="109" t="str">
        <f t="shared" si="6"/>
        <v>Screenshot (341).png</v>
      </c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>
      <c r="A5" s="12">
        <f t="shared" si="5"/>
        <v>342</v>
      </c>
      <c r="B5" s="12">
        <f t="shared" si="2"/>
        <v>343</v>
      </c>
      <c r="C5" s="41">
        <v>4.0</v>
      </c>
      <c r="D5" s="22"/>
      <c r="E5" s="106">
        <f t="shared" si="3"/>
        <v>4</v>
      </c>
      <c r="F5" s="133" t="s">
        <v>74</v>
      </c>
      <c r="G5" s="107">
        <v>16.0</v>
      </c>
      <c r="H5" s="107" t="s">
        <v>69</v>
      </c>
      <c r="I5" s="134">
        <v>64.0</v>
      </c>
      <c r="J5" s="108" t="b">
        <v>0</v>
      </c>
      <c r="K5" s="108" t="b">
        <v>0</v>
      </c>
      <c r="L5" s="22" t="str">
        <f t="shared" ref="L5:M5" si="7">CONCAT(CONCAT("Screenshot (",A5),").png")</f>
        <v>Screenshot (342).png</v>
      </c>
      <c r="M5" s="109" t="str">
        <f t="shared" si="7"/>
        <v>Screenshot (343).png</v>
      </c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>
      <c r="A6" s="12">
        <f t="shared" si="5"/>
        <v>344</v>
      </c>
      <c r="B6" s="12">
        <f t="shared" si="2"/>
        <v>345</v>
      </c>
      <c r="C6" s="12">
        <v>5.0</v>
      </c>
      <c r="D6" s="22"/>
      <c r="E6" s="106">
        <f t="shared" si="3"/>
        <v>5</v>
      </c>
      <c r="F6" s="133" t="s">
        <v>74</v>
      </c>
      <c r="G6" s="107">
        <v>16.0</v>
      </c>
      <c r="H6" s="107" t="s">
        <v>70</v>
      </c>
      <c r="I6" s="134">
        <v>64.0</v>
      </c>
      <c r="J6" s="108" t="b">
        <v>0</v>
      </c>
      <c r="K6" s="108" t="b">
        <v>0</v>
      </c>
      <c r="L6" s="22" t="str">
        <f t="shared" ref="L6:M6" si="8">CONCAT(CONCAT("Screenshot (",A6),").png")</f>
        <v>Screenshot (344).png</v>
      </c>
      <c r="M6" s="109" t="str">
        <f t="shared" si="8"/>
        <v>Screenshot (345).png</v>
      </c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>
      <c r="A7" s="12">
        <f t="shared" si="5"/>
        <v>346</v>
      </c>
      <c r="B7" s="12">
        <f t="shared" si="2"/>
        <v>347</v>
      </c>
      <c r="C7" s="41">
        <v>6.0</v>
      </c>
      <c r="D7" s="22"/>
      <c r="E7" s="106">
        <f t="shared" si="3"/>
        <v>6</v>
      </c>
      <c r="F7" s="133" t="s">
        <v>74</v>
      </c>
      <c r="G7" s="107">
        <v>16.0</v>
      </c>
      <c r="H7" s="107" t="s">
        <v>71</v>
      </c>
      <c r="I7" s="134">
        <v>64.0</v>
      </c>
      <c r="J7" s="108" t="b">
        <v>0</v>
      </c>
      <c r="K7" s="108" t="b">
        <v>0</v>
      </c>
      <c r="L7" s="22" t="str">
        <f t="shared" ref="L7:M7" si="9">CONCAT(CONCAT("Screenshot (",A7),").png")</f>
        <v>Screenshot (346).png</v>
      </c>
      <c r="M7" s="109" t="str">
        <f t="shared" si="9"/>
        <v>Screenshot (347).png</v>
      </c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>
      <c r="A8" s="12">
        <f t="shared" si="5"/>
        <v>348</v>
      </c>
      <c r="B8" s="12">
        <f t="shared" si="2"/>
        <v>349</v>
      </c>
      <c r="C8" s="12">
        <v>7.0</v>
      </c>
      <c r="D8" s="22"/>
      <c r="E8" s="106">
        <f t="shared" si="3"/>
        <v>7</v>
      </c>
      <c r="F8" s="133" t="s">
        <v>74</v>
      </c>
      <c r="G8" s="107">
        <v>16.0</v>
      </c>
      <c r="H8" s="107" t="s">
        <v>72</v>
      </c>
      <c r="I8" s="134">
        <v>64.0</v>
      </c>
      <c r="J8" s="108" t="b">
        <v>0</v>
      </c>
      <c r="K8" s="108" t="b">
        <v>0</v>
      </c>
      <c r="L8" s="22" t="str">
        <f t="shared" ref="L8:M8" si="10">CONCAT(CONCAT("Screenshot (",A8),").png")</f>
        <v>Screenshot (348).png</v>
      </c>
      <c r="M8" s="109" t="str">
        <f t="shared" si="10"/>
        <v>Screenshot (349).png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>
      <c r="A9" s="12">
        <f t="shared" si="5"/>
        <v>350</v>
      </c>
      <c r="B9" s="12">
        <f t="shared" si="2"/>
        <v>351</v>
      </c>
      <c r="C9" s="41">
        <v>8.0</v>
      </c>
      <c r="D9" s="22"/>
      <c r="E9" s="114">
        <f t="shared" si="3"/>
        <v>8</v>
      </c>
      <c r="F9" s="135" t="s">
        <v>74</v>
      </c>
      <c r="G9" s="116">
        <v>36.0</v>
      </c>
      <c r="H9" s="116" t="s">
        <v>65</v>
      </c>
      <c r="I9" s="136">
        <v>64.0</v>
      </c>
      <c r="J9" s="117" t="b">
        <v>0</v>
      </c>
      <c r="K9" s="117" t="b">
        <v>0</v>
      </c>
      <c r="L9" s="115" t="str">
        <f t="shared" ref="L9:M9" si="11">CONCAT(CONCAT("Screenshot (",A9),").png")</f>
        <v>Screenshot (350).png</v>
      </c>
      <c r="M9" s="118" t="str">
        <f t="shared" si="11"/>
        <v>Screenshot (351).png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>
      <c r="A10" s="12">
        <f t="shared" si="5"/>
        <v>352</v>
      </c>
      <c r="B10" s="12">
        <f t="shared" si="2"/>
        <v>353</v>
      </c>
      <c r="C10" s="12">
        <v>9.0</v>
      </c>
      <c r="D10" s="22"/>
      <c r="E10" s="106">
        <f t="shared" si="3"/>
        <v>9</v>
      </c>
      <c r="F10" s="133" t="s">
        <v>74</v>
      </c>
      <c r="G10" s="107">
        <v>36.0</v>
      </c>
      <c r="H10" s="107" t="s">
        <v>67</v>
      </c>
      <c r="I10" s="134">
        <v>64.0</v>
      </c>
      <c r="J10" s="108" t="b">
        <v>0</v>
      </c>
      <c r="K10" s="108" t="b">
        <v>0</v>
      </c>
      <c r="L10" s="22" t="str">
        <f t="shared" ref="L10:M10" si="12">CONCAT(CONCAT("Screenshot (",A10),").png")</f>
        <v>Screenshot (352).png</v>
      </c>
      <c r="M10" s="109" t="str">
        <f t="shared" si="12"/>
        <v>Screenshot (353).png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>
      <c r="A11" s="12">
        <f t="shared" si="5"/>
        <v>354</v>
      </c>
      <c r="B11" s="12">
        <f t="shared" si="2"/>
        <v>355</v>
      </c>
      <c r="C11" s="41">
        <v>10.0</v>
      </c>
      <c r="D11" s="22"/>
      <c r="E11" s="106">
        <f t="shared" si="3"/>
        <v>10</v>
      </c>
      <c r="F11" s="133" t="s">
        <v>74</v>
      </c>
      <c r="G11" s="107">
        <v>36.0</v>
      </c>
      <c r="H11" s="107" t="s">
        <v>68</v>
      </c>
      <c r="I11" s="134">
        <v>64.0</v>
      </c>
      <c r="J11" s="108" t="b">
        <v>0</v>
      </c>
      <c r="K11" s="108" t="b">
        <v>0</v>
      </c>
      <c r="L11" s="22" t="str">
        <f t="shared" ref="L11:M11" si="13">CONCAT(CONCAT("Screenshot (",A11),").png")</f>
        <v>Screenshot (354).png</v>
      </c>
      <c r="M11" s="109" t="str">
        <f t="shared" si="13"/>
        <v>Screenshot (355).png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>
      <c r="A12" s="12">
        <f t="shared" si="5"/>
        <v>356</v>
      </c>
      <c r="B12" s="12">
        <f t="shared" si="2"/>
        <v>357</v>
      </c>
      <c r="C12" s="12">
        <v>11.0</v>
      </c>
      <c r="D12" s="22"/>
      <c r="E12" s="106">
        <f t="shared" si="3"/>
        <v>11</v>
      </c>
      <c r="F12" s="133" t="s">
        <v>74</v>
      </c>
      <c r="G12" s="107">
        <v>36.0</v>
      </c>
      <c r="H12" s="107" t="s">
        <v>69</v>
      </c>
      <c r="I12" s="134">
        <v>64.0</v>
      </c>
      <c r="J12" s="108" t="b">
        <v>0</v>
      </c>
      <c r="K12" s="108" t="b">
        <v>0</v>
      </c>
      <c r="L12" s="22" t="str">
        <f t="shared" ref="L12:M12" si="14">CONCAT(CONCAT("Screenshot (",A12),").png")</f>
        <v>Screenshot (356).png</v>
      </c>
      <c r="M12" s="109" t="str">
        <f t="shared" si="14"/>
        <v>Screenshot (357).png</v>
      </c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>
      <c r="A13" s="12">
        <f t="shared" si="5"/>
        <v>358</v>
      </c>
      <c r="B13" s="12">
        <f t="shared" si="2"/>
        <v>359</v>
      </c>
      <c r="C13" s="41">
        <v>12.0</v>
      </c>
      <c r="D13" s="22"/>
      <c r="E13" s="106">
        <f t="shared" si="3"/>
        <v>12</v>
      </c>
      <c r="F13" s="133" t="s">
        <v>74</v>
      </c>
      <c r="G13" s="107">
        <v>36.0</v>
      </c>
      <c r="H13" s="107" t="s">
        <v>70</v>
      </c>
      <c r="I13" s="134">
        <v>64.0</v>
      </c>
      <c r="J13" s="108" t="b">
        <v>0</v>
      </c>
      <c r="K13" s="108" t="b">
        <v>0</v>
      </c>
      <c r="L13" s="22" t="str">
        <f t="shared" ref="L13:M13" si="15">CONCAT(CONCAT("Screenshot (",A13),").png")</f>
        <v>Screenshot (358).png</v>
      </c>
      <c r="M13" s="109" t="str">
        <f t="shared" si="15"/>
        <v>Screenshot (359).png</v>
      </c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>
      <c r="A14" s="12">
        <f t="shared" si="5"/>
        <v>360</v>
      </c>
      <c r="B14" s="12">
        <f t="shared" si="2"/>
        <v>361</v>
      </c>
      <c r="C14" s="12">
        <v>13.0</v>
      </c>
      <c r="D14" s="22"/>
      <c r="E14" s="106">
        <f t="shared" si="3"/>
        <v>13</v>
      </c>
      <c r="F14" s="133" t="s">
        <v>74</v>
      </c>
      <c r="G14" s="107">
        <v>36.0</v>
      </c>
      <c r="H14" s="107" t="s">
        <v>71</v>
      </c>
      <c r="I14" s="134">
        <v>64.0</v>
      </c>
      <c r="J14" s="108" t="b">
        <v>0</v>
      </c>
      <c r="K14" s="108" t="b">
        <v>0</v>
      </c>
      <c r="L14" s="22" t="str">
        <f t="shared" ref="L14:M14" si="16">CONCAT(CONCAT("Screenshot (",A14),").png")</f>
        <v>Screenshot (360).png</v>
      </c>
      <c r="M14" s="109" t="str">
        <f t="shared" si="16"/>
        <v>Screenshot (361).png</v>
      </c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>
      <c r="A15" s="12">
        <f t="shared" si="5"/>
        <v>362</v>
      </c>
      <c r="B15" s="12">
        <f t="shared" si="2"/>
        <v>363</v>
      </c>
      <c r="C15" s="41">
        <v>14.0</v>
      </c>
      <c r="D15" s="22"/>
      <c r="E15" s="110">
        <f t="shared" si="3"/>
        <v>14</v>
      </c>
      <c r="F15" s="137" t="s">
        <v>74</v>
      </c>
      <c r="G15" s="138">
        <v>36.0</v>
      </c>
      <c r="H15" s="138" t="s">
        <v>72</v>
      </c>
      <c r="I15" s="139">
        <v>64.0</v>
      </c>
      <c r="J15" s="112" t="b">
        <v>0</v>
      </c>
      <c r="K15" s="112" t="b">
        <v>0</v>
      </c>
      <c r="L15" s="111" t="str">
        <f t="shared" ref="L15:M15" si="17">CONCAT(CONCAT("Screenshot (",A15),").png")</f>
        <v>Screenshot (362).png</v>
      </c>
      <c r="M15" s="113" t="str">
        <f t="shared" si="17"/>
        <v>Screenshot (363).png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>
      <c r="A16" s="12">
        <f t="shared" si="5"/>
        <v>364</v>
      </c>
      <c r="B16" s="12">
        <f t="shared" si="2"/>
        <v>365</v>
      </c>
      <c r="C16" s="12">
        <v>15.0</v>
      </c>
      <c r="D16" s="22"/>
      <c r="E16" s="106">
        <f t="shared" si="3"/>
        <v>15</v>
      </c>
      <c r="F16" s="133" t="s">
        <v>74</v>
      </c>
      <c r="G16" s="107">
        <v>64.0</v>
      </c>
      <c r="H16" s="107" t="s">
        <v>65</v>
      </c>
      <c r="I16" s="134">
        <v>64.0</v>
      </c>
      <c r="J16" s="108" t="b">
        <v>0</v>
      </c>
      <c r="K16" s="108" t="b">
        <v>0</v>
      </c>
      <c r="L16" s="22" t="str">
        <f t="shared" ref="L16:M16" si="18">CONCAT(CONCAT("Screenshot (",A16),").png")</f>
        <v>Screenshot (364).png</v>
      </c>
      <c r="M16" s="109" t="str">
        <f t="shared" si="18"/>
        <v>Screenshot (365).png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>
      <c r="A17" s="12">
        <f t="shared" si="5"/>
        <v>366</v>
      </c>
      <c r="B17" s="12">
        <f t="shared" si="2"/>
        <v>367</v>
      </c>
      <c r="C17" s="41">
        <v>16.0</v>
      </c>
      <c r="D17" s="22"/>
      <c r="E17" s="106">
        <f t="shared" si="3"/>
        <v>16</v>
      </c>
      <c r="F17" s="133" t="s">
        <v>74</v>
      </c>
      <c r="G17" s="107">
        <v>64.0</v>
      </c>
      <c r="H17" s="107" t="s">
        <v>67</v>
      </c>
      <c r="I17" s="134">
        <v>64.0</v>
      </c>
      <c r="J17" s="108" t="b">
        <v>0</v>
      </c>
      <c r="K17" s="108" t="b">
        <v>0</v>
      </c>
      <c r="L17" s="22" t="str">
        <f t="shared" ref="L17:M17" si="19">CONCAT(CONCAT("Screenshot (",A17),").png")</f>
        <v>Screenshot (366).png</v>
      </c>
      <c r="M17" s="109" t="str">
        <f t="shared" si="19"/>
        <v>Screenshot (367).png</v>
      </c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>
      <c r="A18" s="12">
        <f t="shared" si="5"/>
        <v>368</v>
      </c>
      <c r="B18" s="12">
        <f t="shared" si="2"/>
        <v>369</v>
      </c>
      <c r="C18" s="12">
        <v>17.0</v>
      </c>
      <c r="D18" s="22"/>
      <c r="E18" s="106">
        <f t="shared" si="3"/>
        <v>17</v>
      </c>
      <c r="F18" s="133" t="s">
        <v>74</v>
      </c>
      <c r="G18" s="107">
        <v>64.0</v>
      </c>
      <c r="H18" s="107" t="s">
        <v>68</v>
      </c>
      <c r="I18" s="134">
        <v>64.0</v>
      </c>
      <c r="J18" s="108" t="b">
        <v>0</v>
      </c>
      <c r="K18" s="108" t="b">
        <v>0</v>
      </c>
      <c r="L18" s="22" t="str">
        <f t="shared" ref="L18:M18" si="20">CONCAT(CONCAT("Screenshot (",A18),").png")</f>
        <v>Screenshot (368).png</v>
      </c>
      <c r="M18" s="109" t="str">
        <f t="shared" si="20"/>
        <v>Screenshot (369).png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>
      <c r="A19" s="12">
        <f t="shared" si="5"/>
        <v>370</v>
      </c>
      <c r="B19" s="12">
        <f t="shared" si="2"/>
        <v>371</v>
      </c>
      <c r="C19" s="41">
        <v>18.0</v>
      </c>
      <c r="D19" s="22"/>
      <c r="E19" s="106">
        <f t="shared" si="3"/>
        <v>18</v>
      </c>
      <c r="F19" s="133" t="s">
        <v>74</v>
      </c>
      <c r="G19" s="107">
        <v>64.0</v>
      </c>
      <c r="H19" s="107" t="s">
        <v>69</v>
      </c>
      <c r="I19" s="134">
        <v>64.0</v>
      </c>
      <c r="J19" s="108" t="b">
        <v>0</v>
      </c>
      <c r="K19" s="108" t="b">
        <v>0</v>
      </c>
      <c r="L19" s="22" t="str">
        <f t="shared" ref="L19:M19" si="21">CONCAT(CONCAT("Screenshot (",A19),").png")</f>
        <v>Screenshot (370).png</v>
      </c>
      <c r="M19" s="109" t="str">
        <f t="shared" si="21"/>
        <v>Screenshot (371).png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>
      <c r="A20" s="12">
        <f t="shared" si="5"/>
        <v>372</v>
      </c>
      <c r="B20" s="12">
        <f t="shared" si="2"/>
        <v>373</v>
      </c>
      <c r="C20" s="12">
        <v>19.0</v>
      </c>
      <c r="D20" s="22"/>
      <c r="E20" s="106">
        <f t="shared" si="3"/>
        <v>19</v>
      </c>
      <c r="F20" s="133" t="s">
        <v>74</v>
      </c>
      <c r="G20" s="107">
        <v>64.0</v>
      </c>
      <c r="H20" s="107" t="s">
        <v>70</v>
      </c>
      <c r="I20" s="134">
        <v>64.0</v>
      </c>
      <c r="J20" s="108" t="b">
        <v>0</v>
      </c>
      <c r="K20" s="108" t="b">
        <v>0</v>
      </c>
      <c r="L20" s="22" t="str">
        <f t="shared" ref="L20:M20" si="22">CONCAT(CONCAT("Screenshot (",A20),").png")</f>
        <v>Screenshot (372).png</v>
      </c>
      <c r="M20" s="109" t="str">
        <f t="shared" si="22"/>
        <v>Screenshot (373).png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>
      <c r="A21" s="12">
        <f t="shared" si="5"/>
        <v>374</v>
      </c>
      <c r="B21" s="12">
        <f t="shared" si="2"/>
        <v>375</v>
      </c>
      <c r="C21" s="41">
        <v>20.0</v>
      </c>
      <c r="D21" s="22"/>
      <c r="E21" s="106">
        <f t="shared" si="3"/>
        <v>20</v>
      </c>
      <c r="F21" s="133" t="s">
        <v>74</v>
      </c>
      <c r="G21" s="107">
        <v>64.0</v>
      </c>
      <c r="H21" s="107" t="s">
        <v>71</v>
      </c>
      <c r="I21" s="134">
        <v>64.0</v>
      </c>
      <c r="J21" s="108" t="b">
        <v>0</v>
      </c>
      <c r="K21" s="108" t="b">
        <v>0</v>
      </c>
      <c r="L21" s="22" t="str">
        <f t="shared" ref="L21:M21" si="23">CONCAT(CONCAT("Screenshot (",A21),").png")</f>
        <v>Screenshot (374).png</v>
      </c>
      <c r="M21" s="109" t="str">
        <f t="shared" si="23"/>
        <v>Screenshot (375).png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>
      <c r="A22" s="12">
        <f t="shared" si="5"/>
        <v>376</v>
      </c>
      <c r="B22" s="12">
        <f t="shared" si="2"/>
        <v>377</v>
      </c>
      <c r="C22" s="12">
        <v>21.0</v>
      </c>
      <c r="D22" s="22"/>
      <c r="E22" s="119">
        <f t="shared" si="3"/>
        <v>21</v>
      </c>
      <c r="F22" s="140" t="s">
        <v>74</v>
      </c>
      <c r="G22" s="141">
        <v>64.0</v>
      </c>
      <c r="H22" s="141" t="s">
        <v>72</v>
      </c>
      <c r="I22" s="142">
        <v>64.0</v>
      </c>
      <c r="J22" s="122" t="b">
        <v>0</v>
      </c>
      <c r="K22" s="122" t="b">
        <v>0</v>
      </c>
      <c r="L22" s="121" t="str">
        <f t="shared" ref="L22:M22" si="24">CONCAT(CONCAT("Screenshot (",A22),").png")</f>
        <v>Screenshot (376).png</v>
      </c>
      <c r="M22" s="123" t="str">
        <f t="shared" si="24"/>
        <v>Screenshot (377).png</v>
      </c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>
      <c r="A23" s="12"/>
      <c r="B23" s="12"/>
      <c r="C23" s="41"/>
      <c r="D23" s="22"/>
      <c r="E23" s="124" t="s">
        <v>73</v>
      </c>
      <c r="F23" s="125" t="s">
        <v>0</v>
      </c>
      <c r="G23" s="125" t="s">
        <v>61</v>
      </c>
      <c r="H23" s="125" t="s">
        <v>62</v>
      </c>
      <c r="I23" s="125" t="s">
        <v>1</v>
      </c>
      <c r="J23" s="125" t="s">
        <v>63</v>
      </c>
      <c r="K23" s="125" t="s">
        <v>64</v>
      </c>
      <c r="L23" s="126"/>
      <c r="M23" s="127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>
      <c r="A24" s="12">
        <f>B22+1</f>
        <v>378</v>
      </c>
      <c r="B24" s="12">
        <f t="shared" ref="B24:B44" si="26">A24+1</f>
        <v>379</v>
      </c>
      <c r="C24" s="41">
        <v>1.0</v>
      </c>
      <c r="D24" s="22"/>
      <c r="E24" s="128">
        <f t="shared" ref="E24:E44" si="27">C24</f>
        <v>1</v>
      </c>
      <c r="F24" s="129" t="s">
        <v>74</v>
      </c>
      <c r="G24" s="130">
        <v>16.0</v>
      </c>
      <c r="H24" s="130" t="s">
        <v>65</v>
      </c>
      <c r="I24" s="131">
        <v>256.0</v>
      </c>
      <c r="J24" s="132" t="b">
        <v>0</v>
      </c>
      <c r="K24" s="132" t="b">
        <v>0</v>
      </c>
      <c r="L24" s="126" t="str">
        <f t="shared" ref="L24:M24" si="25">CONCAT(CONCAT("Screenshot (",A24),").png")</f>
        <v>Screenshot (378).png</v>
      </c>
      <c r="M24" s="127" t="str">
        <f t="shared" si="25"/>
        <v>Screenshot (379).png</v>
      </c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>
      <c r="A25" s="12">
        <f t="shared" ref="A25:A44" si="29">B24+1</f>
        <v>380</v>
      </c>
      <c r="B25" s="12">
        <f t="shared" si="26"/>
        <v>381</v>
      </c>
      <c r="C25" s="41">
        <v>2.0</v>
      </c>
      <c r="D25" s="22"/>
      <c r="E25" s="106">
        <f t="shared" si="27"/>
        <v>2</v>
      </c>
      <c r="F25" s="133" t="s">
        <v>74</v>
      </c>
      <c r="G25" s="107">
        <v>16.0</v>
      </c>
      <c r="H25" s="107" t="s">
        <v>67</v>
      </c>
      <c r="I25" s="134">
        <v>256.0</v>
      </c>
      <c r="J25" s="108" t="b">
        <v>0</v>
      </c>
      <c r="K25" s="108" t="b">
        <v>0</v>
      </c>
      <c r="L25" s="22" t="str">
        <f t="shared" ref="L25:M25" si="28">CONCAT(CONCAT("Screenshot (",A25),").png")</f>
        <v>Screenshot (380).png</v>
      </c>
      <c r="M25" s="109" t="str">
        <f t="shared" si="28"/>
        <v>Screenshot (381).png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>
      <c r="A26" s="12">
        <f t="shared" si="29"/>
        <v>382</v>
      </c>
      <c r="B26" s="12">
        <f t="shared" si="26"/>
        <v>383</v>
      </c>
      <c r="C26" s="41">
        <v>3.0</v>
      </c>
      <c r="D26" s="22"/>
      <c r="E26" s="106">
        <f t="shared" si="27"/>
        <v>3</v>
      </c>
      <c r="F26" s="133" t="s">
        <v>74</v>
      </c>
      <c r="G26" s="107">
        <v>16.0</v>
      </c>
      <c r="H26" s="107" t="s">
        <v>68</v>
      </c>
      <c r="I26" s="134">
        <v>256.0</v>
      </c>
      <c r="J26" s="108" t="b">
        <v>0</v>
      </c>
      <c r="K26" s="108" t="b">
        <v>0</v>
      </c>
      <c r="L26" s="22" t="str">
        <f t="shared" ref="L26:M26" si="30">CONCAT(CONCAT("Screenshot (",A26),").png")</f>
        <v>Screenshot (382).png</v>
      </c>
      <c r="M26" s="109" t="str">
        <f t="shared" si="30"/>
        <v>Screenshot (383).png</v>
      </c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>
      <c r="A27" s="12">
        <f t="shared" si="29"/>
        <v>384</v>
      </c>
      <c r="B27" s="12">
        <f t="shared" si="26"/>
        <v>385</v>
      </c>
      <c r="C27" s="41">
        <v>4.0</v>
      </c>
      <c r="D27" s="22"/>
      <c r="E27" s="106">
        <f t="shared" si="27"/>
        <v>4</v>
      </c>
      <c r="F27" s="133" t="s">
        <v>74</v>
      </c>
      <c r="G27" s="107">
        <v>16.0</v>
      </c>
      <c r="H27" s="107" t="s">
        <v>69</v>
      </c>
      <c r="I27" s="134">
        <v>256.0</v>
      </c>
      <c r="J27" s="108" t="b">
        <v>0</v>
      </c>
      <c r="K27" s="108" t="b">
        <v>0</v>
      </c>
      <c r="L27" s="22" t="str">
        <f t="shared" ref="L27:M27" si="31">CONCAT(CONCAT("Screenshot (",A27),").png")</f>
        <v>Screenshot (384).png</v>
      </c>
      <c r="M27" s="109" t="str">
        <f t="shared" si="31"/>
        <v>Screenshot (385).png</v>
      </c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</row>
    <row r="28">
      <c r="A28" s="12">
        <f t="shared" si="29"/>
        <v>386</v>
      </c>
      <c r="B28" s="12">
        <f t="shared" si="26"/>
        <v>387</v>
      </c>
      <c r="C28" s="41">
        <v>5.0</v>
      </c>
      <c r="D28" s="22"/>
      <c r="E28" s="106">
        <f t="shared" si="27"/>
        <v>5</v>
      </c>
      <c r="F28" s="133" t="s">
        <v>74</v>
      </c>
      <c r="G28" s="107">
        <v>16.0</v>
      </c>
      <c r="H28" s="107" t="s">
        <v>70</v>
      </c>
      <c r="I28" s="134">
        <v>256.0</v>
      </c>
      <c r="J28" s="108" t="b">
        <v>0</v>
      </c>
      <c r="K28" s="108" t="b">
        <v>0</v>
      </c>
      <c r="L28" s="22" t="str">
        <f t="shared" ref="L28:M28" si="32">CONCAT(CONCAT("Screenshot (",A28),").png")</f>
        <v>Screenshot (386).png</v>
      </c>
      <c r="M28" s="109" t="str">
        <f t="shared" si="32"/>
        <v>Screenshot (387).png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>
      <c r="A29" s="12">
        <f t="shared" si="29"/>
        <v>388</v>
      </c>
      <c r="B29" s="12">
        <f t="shared" si="26"/>
        <v>389</v>
      </c>
      <c r="C29" s="41">
        <v>6.0</v>
      </c>
      <c r="D29" s="22"/>
      <c r="E29" s="106">
        <f t="shared" si="27"/>
        <v>6</v>
      </c>
      <c r="F29" s="133" t="s">
        <v>74</v>
      </c>
      <c r="G29" s="107">
        <v>16.0</v>
      </c>
      <c r="H29" s="107" t="s">
        <v>71</v>
      </c>
      <c r="I29" s="134">
        <v>256.0</v>
      </c>
      <c r="J29" s="108" t="b">
        <v>0</v>
      </c>
      <c r="K29" s="108" t="b">
        <v>0</v>
      </c>
      <c r="L29" s="22" t="str">
        <f t="shared" ref="L29:M29" si="33">CONCAT(CONCAT("Screenshot (",A29),").png")</f>
        <v>Screenshot (388).png</v>
      </c>
      <c r="M29" s="109" t="str">
        <f t="shared" si="33"/>
        <v>Screenshot (389).png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>
      <c r="A30" s="12">
        <f t="shared" si="29"/>
        <v>390</v>
      </c>
      <c r="B30" s="12">
        <f t="shared" si="26"/>
        <v>391</v>
      </c>
      <c r="C30" s="41">
        <v>7.0</v>
      </c>
      <c r="D30" s="22"/>
      <c r="E30" s="106">
        <f t="shared" si="27"/>
        <v>7</v>
      </c>
      <c r="F30" s="133" t="s">
        <v>74</v>
      </c>
      <c r="G30" s="107">
        <v>16.0</v>
      </c>
      <c r="H30" s="107" t="s">
        <v>72</v>
      </c>
      <c r="I30" s="134">
        <v>256.0</v>
      </c>
      <c r="J30" s="108" t="b">
        <v>0</v>
      </c>
      <c r="K30" s="108" t="b">
        <v>0</v>
      </c>
      <c r="L30" s="22" t="str">
        <f t="shared" ref="L30:M30" si="34">CONCAT(CONCAT("Screenshot (",A30),").png")</f>
        <v>Screenshot (390).png</v>
      </c>
      <c r="M30" s="109" t="str">
        <f t="shared" si="34"/>
        <v>Screenshot (391).png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>
      <c r="A31" s="12">
        <f t="shared" si="29"/>
        <v>392</v>
      </c>
      <c r="B31" s="12">
        <f t="shared" si="26"/>
        <v>393</v>
      </c>
      <c r="C31" s="41">
        <v>8.0</v>
      </c>
      <c r="D31" s="22"/>
      <c r="E31" s="114">
        <f t="shared" si="27"/>
        <v>8</v>
      </c>
      <c r="F31" s="135" t="s">
        <v>74</v>
      </c>
      <c r="G31" s="116">
        <v>36.0</v>
      </c>
      <c r="H31" s="116" t="s">
        <v>65</v>
      </c>
      <c r="I31" s="136">
        <v>256.0</v>
      </c>
      <c r="J31" s="117" t="b">
        <v>0</v>
      </c>
      <c r="K31" s="117" t="b">
        <v>0</v>
      </c>
      <c r="L31" s="115" t="str">
        <f t="shared" ref="L31:M31" si="35">CONCAT(CONCAT("Screenshot (",A31),").png")</f>
        <v>Screenshot (392).png</v>
      </c>
      <c r="M31" s="118" t="str">
        <f t="shared" si="35"/>
        <v>Screenshot (393).png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>
      <c r="A32" s="12">
        <f t="shared" si="29"/>
        <v>394</v>
      </c>
      <c r="B32" s="12">
        <f t="shared" si="26"/>
        <v>395</v>
      </c>
      <c r="C32" s="41">
        <v>9.0</v>
      </c>
      <c r="D32" s="22"/>
      <c r="E32" s="106">
        <f t="shared" si="27"/>
        <v>9</v>
      </c>
      <c r="F32" s="133" t="s">
        <v>74</v>
      </c>
      <c r="G32" s="107">
        <v>36.0</v>
      </c>
      <c r="H32" s="107" t="s">
        <v>67</v>
      </c>
      <c r="I32" s="134">
        <v>256.0</v>
      </c>
      <c r="J32" s="108" t="b">
        <v>0</v>
      </c>
      <c r="K32" s="108" t="b">
        <v>0</v>
      </c>
      <c r="L32" s="22" t="str">
        <f t="shared" ref="L32:M32" si="36">CONCAT(CONCAT("Screenshot (",A32),").png")</f>
        <v>Screenshot (394).png</v>
      </c>
      <c r="M32" s="109" t="str">
        <f t="shared" si="36"/>
        <v>Screenshot (395).png</v>
      </c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</row>
    <row r="33">
      <c r="A33" s="12">
        <f t="shared" si="29"/>
        <v>396</v>
      </c>
      <c r="B33" s="12">
        <f t="shared" si="26"/>
        <v>397</v>
      </c>
      <c r="C33" s="41">
        <v>10.0</v>
      </c>
      <c r="D33" s="22"/>
      <c r="E33" s="106">
        <f t="shared" si="27"/>
        <v>10</v>
      </c>
      <c r="F33" s="133" t="s">
        <v>74</v>
      </c>
      <c r="G33" s="107">
        <v>36.0</v>
      </c>
      <c r="H33" s="107" t="s">
        <v>68</v>
      </c>
      <c r="I33" s="134">
        <v>256.0</v>
      </c>
      <c r="J33" s="108" t="b">
        <v>0</v>
      </c>
      <c r="K33" s="108" t="b">
        <v>0</v>
      </c>
      <c r="L33" s="22" t="str">
        <f t="shared" ref="L33:M33" si="37">CONCAT(CONCAT("Screenshot (",A33),").png")</f>
        <v>Screenshot (396).png</v>
      </c>
      <c r="M33" s="109" t="str">
        <f t="shared" si="37"/>
        <v>Screenshot (397).png</v>
      </c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</row>
    <row r="34">
      <c r="A34" s="12">
        <f t="shared" si="29"/>
        <v>398</v>
      </c>
      <c r="B34" s="12">
        <f t="shared" si="26"/>
        <v>399</v>
      </c>
      <c r="C34" s="41">
        <v>11.0</v>
      </c>
      <c r="D34" s="22"/>
      <c r="E34" s="106">
        <f t="shared" si="27"/>
        <v>11</v>
      </c>
      <c r="F34" s="133" t="s">
        <v>74</v>
      </c>
      <c r="G34" s="107">
        <v>36.0</v>
      </c>
      <c r="H34" s="107" t="s">
        <v>69</v>
      </c>
      <c r="I34" s="134">
        <v>256.0</v>
      </c>
      <c r="J34" s="108" t="b">
        <v>0</v>
      </c>
      <c r="K34" s="108" t="b">
        <v>0</v>
      </c>
      <c r="L34" s="22" t="str">
        <f t="shared" ref="L34:M34" si="38">CONCAT(CONCAT("Screenshot (",A34),").png")</f>
        <v>Screenshot (398).png</v>
      </c>
      <c r="M34" s="109" t="str">
        <f t="shared" si="38"/>
        <v>Screenshot (399).png</v>
      </c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</row>
    <row r="35">
      <c r="A35" s="12">
        <f t="shared" si="29"/>
        <v>400</v>
      </c>
      <c r="B35" s="12">
        <f t="shared" si="26"/>
        <v>401</v>
      </c>
      <c r="C35" s="41">
        <v>12.0</v>
      </c>
      <c r="D35" s="22"/>
      <c r="E35" s="106">
        <f t="shared" si="27"/>
        <v>12</v>
      </c>
      <c r="F35" s="133" t="s">
        <v>74</v>
      </c>
      <c r="G35" s="107">
        <v>36.0</v>
      </c>
      <c r="H35" s="107" t="s">
        <v>70</v>
      </c>
      <c r="I35" s="134">
        <v>256.0</v>
      </c>
      <c r="J35" s="108" t="b">
        <v>0</v>
      </c>
      <c r="K35" s="108" t="b">
        <v>0</v>
      </c>
      <c r="L35" s="22" t="str">
        <f t="shared" ref="L35:M35" si="39">CONCAT(CONCAT("Screenshot (",A35),").png")</f>
        <v>Screenshot (400).png</v>
      </c>
      <c r="M35" s="109" t="str">
        <f t="shared" si="39"/>
        <v>Screenshot (401).png</v>
      </c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</row>
    <row r="36">
      <c r="A36" s="12">
        <f t="shared" si="29"/>
        <v>402</v>
      </c>
      <c r="B36" s="12">
        <f t="shared" si="26"/>
        <v>403</v>
      </c>
      <c r="C36" s="41">
        <v>13.0</v>
      </c>
      <c r="D36" s="22"/>
      <c r="E36" s="106">
        <f t="shared" si="27"/>
        <v>13</v>
      </c>
      <c r="F36" s="133" t="s">
        <v>74</v>
      </c>
      <c r="G36" s="107">
        <v>36.0</v>
      </c>
      <c r="H36" s="107" t="s">
        <v>71</v>
      </c>
      <c r="I36" s="134">
        <v>256.0</v>
      </c>
      <c r="J36" s="108" t="b">
        <v>0</v>
      </c>
      <c r="K36" s="108" t="b">
        <v>0</v>
      </c>
      <c r="L36" s="22" t="str">
        <f t="shared" ref="L36:M36" si="40">CONCAT(CONCAT("Screenshot (",A36),").png")</f>
        <v>Screenshot (402).png</v>
      </c>
      <c r="M36" s="109" t="str">
        <f t="shared" si="40"/>
        <v>Screenshot (403).png</v>
      </c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</row>
    <row r="37">
      <c r="A37" s="12">
        <f t="shared" si="29"/>
        <v>404</v>
      </c>
      <c r="B37" s="12">
        <f t="shared" si="26"/>
        <v>405</v>
      </c>
      <c r="C37" s="41">
        <v>14.0</v>
      </c>
      <c r="D37" s="22"/>
      <c r="E37" s="110">
        <f t="shared" si="27"/>
        <v>14</v>
      </c>
      <c r="F37" s="137" t="s">
        <v>74</v>
      </c>
      <c r="G37" s="138">
        <v>36.0</v>
      </c>
      <c r="H37" s="138" t="s">
        <v>72</v>
      </c>
      <c r="I37" s="139">
        <v>256.0</v>
      </c>
      <c r="J37" s="112" t="b">
        <v>0</v>
      </c>
      <c r="K37" s="112" t="b">
        <v>0</v>
      </c>
      <c r="L37" s="111" t="str">
        <f t="shared" ref="L37:M37" si="41">CONCAT(CONCAT("Screenshot (",A37),").png")</f>
        <v>Screenshot (404).png</v>
      </c>
      <c r="M37" s="113" t="str">
        <f t="shared" si="41"/>
        <v>Screenshot (405).png</v>
      </c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</row>
    <row r="38">
      <c r="A38" s="12">
        <f t="shared" si="29"/>
        <v>406</v>
      </c>
      <c r="B38" s="12">
        <f t="shared" si="26"/>
        <v>407</v>
      </c>
      <c r="C38" s="41">
        <v>15.0</v>
      </c>
      <c r="D38" s="22"/>
      <c r="E38" s="106">
        <f t="shared" si="27"/>
        <v>15</v>
      </c>
      <c r="F38" s="133" t="s">
        <v>74</v>
      </c>
      <c r="G38" s="107">
        <v>64.0</v>
      </c>
      <c r="H38" s="107" t="s">
        <v>65</v>
      </c>
      <c r="I38" s="134">
        <v>256.0</v>
      </c>
      <c r="J38" s="108" t="b">
        <v>0</v>
      </c>
      <c r="K38" s="108" t="b">
        <v>0</v>
      </c>
      <c r="L38" s="22" t="str">
        <f t="shared" ref="L38:M38" si="42">CONCAT(CONCAT("Screenshot (",A38),").png")</f>
        <v>Screenshot (406).png</v>
      </c>
      <c r="M38" s="109" t="str">
        <f t="shared" si="42"/>
        <v>Screenshot (407).png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</row>
    <row r="39">
      <c r="A39" s="12">
        <f t="shared" si="29"/>
        <v>408</v>
      </c>
      <c r="B39" s="12">
        <f t="shared" si="26"/>
        <v>409</v>
      </c>
      <c r="C39" s="41">
        <v>16.0</v>
      </c>
      <c r="D39" s="22"/>
      <c r="E39" s="106">
        <f t="shared" si="27"/>
        <v>16</v>
      </c>
      <c r="F39" s="133" t="s">
        <v>74</v>
      </c>
      <c r="G39" s="107">
        <v>64.0</v>
      </c>
      <c r="H39" s="107" t="s">
        <v>67</v>
      </c>
      <c r="I39" s="134">
        <v>256.0</v>
      </c>
      <c r="J39" s="108" t="b">
        <v>0</v>
      </c>
      <c r="K39" s="108" t="b">
        <v>0</v>
      </c>
      <c r="L39" s="22" t="str">
        <f t="shared" ref="L39:M39" si="43">CONCAT(CONCAT("Screenshot (",A39),").png")</f>
        <v>Screenshot (408).png</v>
      </c>
      <c r="M39" s="109" t="str">
        <f t="shared" si="43"/>
        <v>Screenshot (409).png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</row>
    <row r="40">
      <c r="A40" s="12">
        <f t="shared" si="29"/>
        <v>410</v>
      </c>
      <c r="B40" s="12">
        <f t="shared" si="26"/>
        <v>411</v>
      </c>
      <c r="C40" s="41">
        <v>17.0</v>
      </c>
      <c r="D40" s="22"/>
      <c r="E40" s="106">
        <f t="shared" si="27"/>
        <v>17</v>
      </c>
      <c r="F40" s="133" t="s">
        <v>74</v>
      </c>
      <c r="G40" s="107">
        <v>64.0</v>
      </c>
      <c r="H40" s="107" t="s">
        <v>68</v>
      </c>
      <c r="I40" s="134">
        <v>256.0</v>
      </c>
      <c r="J40" s="108" t="b">
        <v>0</v>
      </c>
      <c r="K40" s="108" t="b">
        <v>0</v>
      </c>
      <c r="L40" s="22" t="str">
        <f t="shared" ref="L40:M40" si="44">CONCAT(CONCAT("Screenshot (",A40),").png")</f>
        <v>Screenshot (410).png</v>
      </c>
      <c r="M40" s="109" t="str">
        <f t="shared" si="44"/>
        <v>Screenshot (411).png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>
      <c r="A41" s="12">
        <f t="shared" si="29"/>
        <v>412</v>
      </c>
      <c r="B41" s="12">
        <f t="shared" si="26"/>
        <v>413</v>
      </c>
      <c r="C41" s="41">
        <v>18.0</v>
      </c>
      <c r="D41" s="22"/>
      <c r="E41" s="106">
        <f t="shared" si="27"/>
        <v>18</v>
      </c>
      <c r="F41" s="133" t="s">
        <v>74</v>
      </c>
      <c r="G41" s="107">
        <v>64.0</v>
      </c>
      <c r="H41" s="107" t="s">
        <v>69</v>
      </c>
      <c r="I41" s="134">
        <v>256.0</v>
      </c>
      <c r="J41" s="108" t="b">
        <v>0</v>
      </c>
      <c r="K41" s="108" t="b">
        <v>0</v>
      </c>
      <c r="L41" s="22" t="str">
        <f t="shared" ref="L41:M41" si="45">CONCAT(CONCAT("Screenshot (",A41),").png")</f>
        <v>Screenshot (412).png</v>
      </c>
      <c r="M41" s="109" t="str">
        <f t="shared" si="45"/>
        <v>Screenshot (413).png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</row>
    <row r="42">
      <c r="A42" s="12">
        <f t="shared" si="29"/>
        <v>414</v>
      </c>
      <c r="B42" s="12">
        <f t="shared" si="26"/>
        <v>415</v>
      </c>
      <c r="C42" s="41">
        <v>19.0</v>
      </c>
      <c r="D42" s="22"/>
      <c r="E42" s="106">
        <f t="shared" si="27"/>
        <v>19</v>
      </c>
      <c r="F42" s="133" t="s">
        <v>74</v>
      </c>
      <c r="G42" s="107">
        <v>64.0</v>
      </c>
      <c r="H42" s="107" t="s">
        <v>70</v>
      </c>
      <c r="I42" s="134">
        <v>256.0</v>
      </c>
      <c r="J42" s="108" t="b">
        <v>0</v>
      </c>
      <c r="K42" s="108" t="b">
        <v>0</v>
      </c>
      <c r="L42" s="22" t="str">
        <f t="shared" ref="L42:M42" si="46">CONCAT(CONCAT("Screenshot (",A42),").png")</f>
        <v>Screenshot (414).png</v>
      </c>
      <c r="M42" s="109" t="str">
        <f t="shared" si="46"/>
        <v>Screenshot (415).png</v>
      </c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</row>
    <row r="43">
      <c r="A43" s="12">
        <f t="shared" si="29"/>
        <v>416</v>
      </c>
      <c r="B43" s="12">
        <f t="shared" si="26"/>
        <v>417</v>
      </c>
      <c r="C43" s="41">
        <v>20.0</v>
      </c>
      <c r="D43" s="22"/>
      <c r="E43" s="106">
        <f t="shared" si="27"/>
        <v>20</v>
      </c>
      <c r="F43" s="133" t="s">
        <v>74</v>
      </c>
      <c r="G43" s="107">
        <v>64.0</v>
      </c>
      <c r="H43" s="107" t="s">
        <v>71</v>
      </c>
      <c r="I43" s="134">
        <v>256.0</v>
      </c>
      <c r="J43" s="108" t="b">
        <v>0</v>
      </c>
      <c r="K43" s="108" t="b">
        <v>0</v>
      </c>
      <c r="L43" s="22" t="str">
        <f t="shared" ref="L43:M43" si="47">CONCAT(CONCAT("Screenshot (",A43),").png")</f>
        <v>Screenshot (416).png</v>
      </c>
      <c r="M43" s="109" t="str">
        <f t="shared" si="47"/>
        <v>Screenshot (417).png</v>
      </c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>
      <c r="A44" s="12">
        <f t="shared" si="29"/>
        <v>418</v>
      </c>
      <c r="B44" s="12">
        <f t="shared" si="26"/>
        <v>419</v>
      </c>
      <c r="C44" s="41">
        <v>21.0</v>
      </c>
      <c r="D44" s="22"/>
      <c r="E44" s="119">
        <f t="shared" si="27"/>
        <v>21</v>
      </c>
      <c r="F44" s="140" t="s">
        <v>74</v>
      </c>
      <c r="G44" s="141">
        <v>64.0</v>
      </c>
      <c r="H44" s="141" t="s">
        <v>72</v>
      </c>
      <c r="I44" s="142">
        <v>256.0</v>
      </c>
      <c r="J44" s="122" t="b">
        <v>0</v>
      </c>
      <c r="K44" s="122" t="b">
        <v>0</v>
      </c>
      <c r="L44" s="121" t="str">
        <f t="shared" ref="L44:M44" si="48">CONCAT(CONCAT("Screenshot (",A44),").png")</f>
        <v>Screenshot (418).png</v>
      </c>
      <c r="M44" s="123" t="str">
        <f t="shared" si="48"/>
        <v>Screenshot (419).png</v>
      </c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</row>
    <row r="982">
      <c r="A982" s="22"/>
      <c r="B982" s="22"/>
      <c r="C982" s="22"/>
      <c r="D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</row>
    <row r="983">
      <c r="A983" s="22"/>
      <c r="B983" s="22"/>
      <c r="C983" s="22"/>
      <c r="D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</row>
    <row r="984">
      <c r="A984" s="22"/>
      <c r="B984" s="22"/>
      <c r="C984" s="22"/>
      <c r="D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</row>
    <row r="985">
      <c r="A985" s="22"/>
      <c r="B985" s="22"/>
      <c r="C985" s="22"/>
      <c r="D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</row>
    <row r="986">
      <c r="A986" s="22"/>
      <c r="B986" s="22"/>
      <c r="C986" s="22"/>
      <c r="D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</row>
    <row r="987">
      <c r="A987" s="22"/>
      <c r="B987" s="22"/>
      <c r="C987" s="22"/>
      <c r="D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</row>
    <row r="988">
      <c r="A988" s="22"/>
      <c r="B988" s="22"/>
      <c r="C988" s="22"/>
      <c r="D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</row>
    <row r="989">
      <c r="A989" s="22"/>
      <c r="B989" s="22"/>
      <c r="C989" s="22"/>
      <c r="D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</row>
    <row r="990">
      <c r="A990" s="22"/>
      <c r="B990" s="22"/>
      <c r="C990" s="22"/>
      <c r="D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</row>
    <row r="991">
      <c r="A991" s="22"/>
      <c r="B991" s="22"/>
      <c r="C991" s="22"/>
      <c r="D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</row>
    <row r="992">
      <c r="A992" s="22"/>
      <c r="B992" s="22"/>
      <c r="C992" s="22"/>
      <c r="D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</row>
    <row r="993">
      <c r="A993" s="22"/>
      <c r="B993" s="22"/>
      <c r="C993" s="22"/>
      <c r="D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</row>
    <row r="994">
      <c r="A994" s="22"/>
      <c r="B994" s="22"/>
      <c r="C994" s="22"/>
      <c r="D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</row>
    <row r="995">
      <c r="A995" s="22"/>
      <c r="B995" s="22"/>
      <c r="C995" s="22"/>
      <c r="D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</row>
    <row r="996">
      <c r="A996" s="22"/>
      <c r="B996" s="22"/>
      <c r="C996" s="22"/>
      <c r="D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</row>
    <row r="997">
      <c r="A997" s="22"/>
      <c r="B997" s="22"/>
      <c r="C997" s="22"/>
      <c r="D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</row>
    <row r="998">
      <c r="A998" s="22"/>
      <c r="B998" s="22"/>
      <c r="C998" s="22"/>
      <c r="D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</row>
    <row r="999">
      <c r="A999" s="22"/>
      <c r="B999" s="22"/>
      <c r="C999" s="22"/>
      <c r="D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</row>
    <row r="1000">
      <c r="A1000" s="22"/>
      <c r="B1000" s="22"/>
      <c r="C1000" s="22"/>
      <c r="D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9.63"/>
    <col customWidth="1" min="3" max="3" width="7.38"/>
    <col customWidth="1" min="4" max="4" width="9.25"/>
    <col customWidth="1" min="5" max="5" width="6.5"/>
    <col customWidth="1" min="6" max="6" width="5.25"/>
    <col customWidth="1" min="7" max="7" width="19.88"/>
    <col customWidth="1" min="8" max="8" width="10.25"/>
  </cols>
  <sheetData>
    <row r="1">
      <c r="A1" s="37" t="s">
        <v>75</v>
      </c>
      <c r="B1" s="37" t="s">
        <v>76</v>
      </c>
      <c r="C1" s="37" t="s">
        <v>77</v>
      </c>
      <c r="D1" s="37" t="s">
        <v>78</v>
      </c>
      <c r="E1" s="37" t="s">
        <v>79</v>
      </c>
      <c r="F1" s="37" t="s">
        <v>80</v>
      </c>
      <c r="G1" s="37" t="s">
        <v>81</v>
      </c>
      <c r="H1" s="37" t="s">
        <v>82</v>
      </c>
      <c r="I1" s="37" t="s">
        <v>83</v>
      </c>
      <c r="J1" s="37" t="s">
        <v>84</v>
      </c>
      <c r="K1" s="37" t="s">
        <v>85</v>
      </c>
    </row>
    <row r="2">
      <c r="A2" s="37">
        <v>1.0</v>
      </c>
      <c r="B2" s="37" t="s">
        <v>74</v>
      </c>
      <c r="C2" s="37">
        <v>16.0</v>
      </c>
      <c r="D2" s="37" t="s">
        <v>65</v>
      </c>
      <c r="E2" s="37">
        <v>64.0</v>
      </c>
      <c r="F2" s="37">
        <f t="shared" ref="F2:F85" si="1">MOD(M2,2)+1</f>
        <v>1</v>
      </c>
      <c r="G2" s="37" t="s">
        <v>86</v>
      </c>
      <c r="H2" s="143">
        <v>4.8</v>
      </c>
      <c r="I2" s="144">
        <v>0.0875</v>
      </c>
      <c r="J2" s="37" t="s">
        <v>87</v>
      </c>
      <c r="K2" s="37" t="s">
        <v>88</v>
      </c>
    </row>
    <row r="3">
      <c r="A3" s="37">
        <v>1.0</v>
      </c>
      <c r="B3" s="37" t="s">
        <v>74</v>
      </c>
      <c r="C3" s="37">
        <v>16.0</v>
      </c>
      <c r="D3" s="37" t="s">
        <v>65</v>
      </c>
      <c r="E3" s="37">
        <v>64.0</v>
      </c>
      <c r="F3" s="37">
        <f t="shared" si="1"/>
        <v>1</v>
      </c>
      <c r="G3" s="37" t="s">
        <v>89</v>
      </c>
      <c r="H3" s="143">
        <v>4.9</v>
      </c>
      <c r="I3" s="144">
        <v>0.04236111111111111</v>
      </c>
      <c r="J3" s="37" t="s">
        <v>87</v>
      </c>
      <c r="K3" s="37" t="s">
        <v>88</v>
      </c>
    </row>
    <row r="4">
      <c r="A4" s="37">
        <v>2.0</v>
      </c>
      <c r="B4" s="37" t="s">
        <v>74</v>
      </c>
      <c r="C4" s="37">
        <v>16.0</v>
      </c>
      <c r="D4" s="37" t="s">
        <v>67</v>
      </c>
      <c r="E4" s="37">
        <v>64.0</v>
      </c>
      <c r="F4" s="37">
        <f t="shared" si="1"/>
        <v>1</v>
      </c>
      <c r="G4" s="37" t="s">
        <v>90</v>
      </c>
      <c r="H4" s="143">
        <v>2.6</v>
      </c>
      <c r="I4" s="144">
        <v>0.01597222222222222</v>
      </c>
      <c r="J4" s="37" t="s">
        <v>87</v>
      </c>
      <c r="K4" s="37" t="s">
        <v>88</v>
      </c>
    </row>
    <row r="5">
      <c r="A5" s="37">
        <v>2.0</v>
      </c>
      <c r="B5" s="37" t="s">
        <v>74</v>
      </c>
      <c r="C5" s="37">
        <v>16.0</v>
      </c>
      <c r="D5" s="37" t="s">
        <v>67</v>
      </c>
      <c r="E5" s="37">
        <v>64.0</v>
      </c>
      <c r="F5" s="37">
        <f t="shared" si="1"/>
        <v>1</v>
      </c>
      <c r="G5" s="37" t="s">
        <v>91</v>
      </c>
      <c r="H5" s="143">
        <v>2.6</v>
      </c>
      <c r="I5" s="144">
        <v>0.01597222222222222</v>
      </c>
      <c r="J5" s="37" t="s">
        <v>87</v>
      </c>
      <c r="K5" s="37" t="s">
        <v>88</v>
      </c>
    </row>
    <row r="6">
      <c r="A6" s="37">
        <v>3.0</v>
      </c>
      <c r="B6" s="37" t="s">
        <v>74</v>
      </c>
      <c r="C6" s="37">
        <v>16.0</v>
      </c>
      <c r="D6" s="37" t="s">
        <v>68</v>
      </c>
      <c r="E6" s="37">
        <v>64.0</v>
      </c>
      <c r="F6" s="37">
        <f t="shared" si="1"/>
        <v>1</v>
      </c>
      <c r="G6" s="37" t="s">
        <v>92</v>
      </c>
      <c r="H6" s="143">
        <v>1.2</v>
      </c>
      <c r="I6" s="144">
        <v>0.035416666666666666</v>
      </c>
      <c r="J6" s="37" t="s">
        <v>87</v>
      </c>
      <c r="K6" s="37" t="s">
        <v>88</v>
      </c>
    </row>
    <row r="7">
      <c r="A7" s="37">
        <v>3.0</v>
      </c>
      <c r="B7" s="37" t="s">
        <v>74</v>
      </c>
      <c r="C7" s="37">
        <v>16.0</v>
      </c>
      <c r="D7" s="37" t="s">
        <v>68</v>
      </c>
      <c r="E7" s="37">
        <v>64.0</v>
      </c>
      <c r="F7" s="37">
        <f t="shared" si="1"/>
        <v>1</v>
      </c>
      <c r="G7" s="37" t="s">
        <v>93</v>
      </c>
      <c r="H7" s="143">
        <v>1.2</v>
      </c>
      <c r="I7" s="144">
        <v>0.034722222222222224</v>
      </c>
      <c r="J7" s="37" t="s">
        <v>87</v>
      </c>
      <c r="K7" s="37" t="s">
        <v>88</v>
      </c>
    </row>
    <row r="8">
      <c r="A8" s="37">
        <v>4.0</v>
      </c>
      <c r="B8" s="37" t="s">
        <v>74</v>
      </c>
      <c r="C8" s="37">
        <v>16.0</v>
      </c>
      <c r="D8" s="37" t="s">
        <v>69</v>
      </c>
      <c r="E8" s="37">
        <v>64.0</v>
      </c>
      <c r="F8" s="37">
        <f t="shared" si="1"/>
        <v>1</v>
      </c>
      <c r="G8" s="37" t="s">
        <v>94</v>
      </c>
      <c r="H8" s="143">
        <v>0.6</v>
      </c>
      <c r="I8" s="144">
        <v>0.034722222222222224</v>
      </c>
      <c r="J8" s="37" t="s">
        <v>87</v>
      </c>
      <c r="K8" s="37" t="s">
        <v>88</v>
      </c>
    </row>
    <row r="9">
      <c r="A9" s="37">
        <v>4.0</v>
      </c>
      <c r="B9" s="37" t="s">
        <v>74</v>
      </c>
      <c r="C9" s="37">
        <v>16.0</v>
      </c>
      <c r="D9" s="37" t="s">
        <v>69</v>
      </c>
      <c r="E9" s="37">
        <v>64.0</v>
      </c>
      <c r="F9" s="37">
        <f t="shared" si="1"/>
        <v>1</v>
      </c>
      <c r="G9" s="37" t="s">
        <v>95</v>
      </c>
      <c r="H9" s="143">
        <v>0.6</v>
      </c>
      <c r="I9" s="144">
        <v>0.034027777777777775</v>
      </c>
      <c r="J9" s="37" t="s">
        <v>87</v>
      </c>
      <c r="K9" s="37" t="s">
        <v>88</v>
      </c>
    </row>
    <row r="10">
      <c r="A10" s="37">
        <v>5.0</v>
      </c>
      <c r="B10" s="37" t="s">
        <v>74</v>
      </c>
      <c r="C10" s="37">
        <v>16.0</v>
      </c>
      <c r="D10" s="37" t="s">
        <v>70</v>
      </c>
      <c r="E10" s="37">
        <v>64.0</v>
      </c>
      <c r="F10" s="37">
        <f t="shared" si="1"/>
        <v>1</v>
      </c>
      <c r="G10" s="37" t="s">
        <v>96</v>
      </c>
      <c r="H10" s="143">
        <v>0.3</v>
      </c>
      <c r="I10" s="144">
        <v>0.1423611111111111</v>
      </c>
      <c r="J10" s="37" t="s">
        <v>87</v>
      </c>
      <c r="K10" s="37" t="s">
        <v>88</v>
      </c>
    </row>
    <row r="11">
      <c r="A11" s="37">
        <v>5.0</v>
      </c>
      <c r="B11" s="37" t="s">
        <v>74</v>
      </c>
      <c r="C11" s="37">
        <v>16.0</v>
      </c>
      <c r="D11" s="37" t="s">
        <v>70</v>
      </c>
      <c r="E11" s="37">
        <v>64.0</v>
      </c>
      <c r="F11" s="37">
        <f t="shared" si="1"/>
        <v>1</v>
      </c>
      <c r="G11" s="37" t="s">
        <v>97</v>
      </c>
      <c r="H11" s="143">
        <v>0.3</v>
      </c>
      <c r="I11" s="144">
        <v>0.07152777777777777</v>
      </c>
      <c r="J11" s="37" t="s">
        <v>87</v>
      </c>
      <c r="K11" s="37" t="s">
        <v>88</v>
      </c>
    </row>
    <row r="12">
      <c r="A12" s="37">
        <v>6.0</v>
      </c>
      <c r="B12" s="37" t="s">
        <v>74</v>
      </c>
      <c r="C12" s="37">
        <v>16.0</v>
      </c>
      <c r="D12" s="37" t="s">
        <v>71</v>
      </c>
      <c r="E12" s="37">
        <v>64.0</v>
      </c>
      <c r="F12" s="37">
        <f t="shared" si="1"/>
        <v>1</v>
      </c>
      <c r="G12" s="37" t="s">
        <v>98</v>
      </c>
      <c r="H12" s="143">
        <v>0.1</v>
      </c>
      <c r="I12" s="37" t="s">
        <v>99</v>
      </c>
      <c r="J12" s="144">
        <v>0.022916666666666665</v>
      </c>
      <c r="K12" s="144">
        <v>0.15138888888888888</v>
      </c>
    </row>
    <row r="13">
      <c r="A13" s="37">
        <v>6.0</v>
      </c>
      <c r="B13" s="37" t="s">
        <v>74</v>
      </c>
      <c r="C13" s="37">
        <v>16.0</v>
      </c>
      <c r="D13" s="37" t="s">
        <v>71</v>
      </c>
      <c r="E13" s="37">
        <v>64.0</v>
      </c>
      <c r="F13" s="37">
        <f t="shared" si="1"/>
        <v>1</v>
      </c>
      <c r="G13" s="37" t="s">
        <v>100</v>
      </c>
      <c r="H13" s="143">
        <v>0.1</v>
      </c>
      <c r="I13" s="37" t="s">
        <v>99</v>
      </c>
      <c r="J13" s="144">
        <v>0.022916666666666665</v>
      </c>
      <c r="K13" s="144">
        <v>0.15138888888888888</v>
      </c>
    </row>
    <row r="14">
      <c r="A14" s="37">
        <v>7.0</v>
      </c>
      <c r="B14" s="37" t="s">
        <v>74</v>
      </c>
      <c r="C14" s="37">
        <v>16.0</v>
      </c>
      <c r="D14" s="37" t="s">
        <v>72</v>
      </c>
      <c r="E14" s="37">
        <v>64.0</v>
      </c>
      <c r="F14" s="37">
        <f t="shared" si="1"/>
        <v>1</v>
      </c>
      <c r="G14" s="37" t="s">
        <v>101</v>
      </c>
      <c r="H14" s="143">
        <v>0.1</v>
      </c>
      <c r="I14" s="37" t="s">
        <v>99</v>
      </c>
      <c r="J14" s="144">
        <v>0.011111111111111112</v>
      </c>
      <c r="K14" s="144">
        <v>0.3638888888888889</v>
      </c>
    </row>
    <row r="15">
      <c r="A15" s="37">
        <v>7.0</v>
      </c>
      <c r="B15" s="37" t="s">
        <v>74</v>
      </c>
      <c r="C15" s="37">
        <v>16.0</v>
      </c>
      <c r="D15" s="37" t="s">
        <v>72</v>
      </c>
      <c r="E15" s="37">
        <v>64.0</v>
      </c>
      <c r="F15" s="37">
        <f t="shared" si="1"/>
        <v>1</v>
      </c>
      <c r="G15" s="37" t="s">
        <v>102</v>
      </c>
      <c r="H15" s="143">
        <v>0.1</v>
      </c>
      <c r="I15" s="37" t="s">
        <v>99</v>
      </c>
      <c r="J15" s="144">
        <v>0.011111111111111112</v>
      </c>
      <c r="K15" s="144">
        <v>0.3638888888888889</v>
      </c>
    </row>
    <row r="16">
      <c r="A16" s="37">
        <v>8.0</v>
      </c>
      <c r="B16" s="37" t="s">
        <v>74</v>
      </c>
      <c r="C16" s="37">
        <v>36.0</v>
      </c>
      <c r="D16" s="37" t="s">
        <v>65</v>
      </c>
      <c r="E16" s="37">
        <v>64.0</v>
      </c>
      <c r="F16" s="37">
        <f t="shared" si="1"/>
        <v>1</v>
      </c>
      <c r="G16" s="37" t="s">
        <v>103</v>
      </c>
      <c r="H16" s="143">
        <v>2.3</v>
      </c>
      <c r="I16" s="144">
        <v>0.008333333333333333</v>
      </c>
      <c r="J16" s="37" t="s">
        <v>87</v>
      </c>
      <c r="K16" s="37" t="s">
        <v>88</v>
      </c>
    </row>
    <row r="17">
      <c r="A17" s="37">
        <v>8.0</v>
      </c>
      <c r="B17" s="37" t="s">
        <v>74</v>
      </c>
      <c r="C17" s="37">
        <v>36.0</v>
      </c>
      <c r="D17" s="37" t="s">
        <v>65</v>
      </c>
      <c r="E17" s="37">
        <v>64.0</v>
      </c>
      <c r="F17" s="37">
        <f t="shared" si="1"/>
        <v>1</v>
      </c>
      <c r="G17" s="37" t="s">
        <v>104</v>
      </c>
      <c r="H17" s="143">
        <v>2.3</v>
      </c>
      <c r="I17" s="144">
        <v>0.009027777777777777</v>
      </c>
      <c r="J17" s="37" t="s">
        <v>87</v>
      </c>
      <c r="K17" s="37" t="s">
        <v>88</v>
      </c>
    </row>
    <row r="18">
      <c r="A18" s="37">
        <v>9.0</v>
      </c>
      <c r="B18" s="37" t="s">
        <v>74</v>
      </c>
      <c r="C18" s="37">
        <v>36.0</v>
      </c>
      <c r="D18" s="37" t="s">
        <v>67</v>
      </c>
      <c r="E18" s="37">
        <v>64.0</v>
      </c>
      <c r="F18" s="37">
        <f t="shared" si="1"/>
        <v>1</v>
      </c>
      <c r="G18" s="37" t="s">
        <v>105</v>
      </c>
      <c r="H18" s="143">
        <v>1.2</v>
      </c>
      <c r="I18" s="144">
        <v>0.016666666666666666</v>
      </c>
      <c r="J18" s="37" t="s">
        <v>87</v>
      </c>
      <c r="K18" s="37" t="s">
        <v>88</v>
      </c>
    </row>
    <row r="19">
      <c r="A19" s="37">
        <v>9.0</v>
      </c>
      <c r="B19" s="37" t="s">
        <v>74</v>
      </c>
      <c r="C19" s="37">
        <v>36.0</v>
      </c>
      <c r="D19" s="37" t="s">
        <v>67</v>
      </c>
      <c r="E19" s="37">
        <v>64.0</v>
      </c>
      <c r="F19" s="37">
        <f t="shared" si="1"/>
        <v>1</v>
      </c>
      <c r="G19" s="37" t="s">
        <v>106</v>
      </c>
      <c r="H19" s="143">
        <v>1.2</v>
      </c>
      <c r="I19" s="144">
        <v>0.016666666666666666</v>
      </c>
      <c r="J19" s="37" t="s">
        <v>87</v>
      </c>
      <c r="K19" s="37" t="s">
        <v>88</v>
      </c>
    </row>
    <row r="20">
      <c r="A20" s="37">
        <v>10.0</v>
      </c>
      <c r="B20" s="37" t="s">
        <v>74</v>
      </c>
      <c r="C20" s="37">
        <v>36.0</v>
      </c>
      <c r="D20" s="37" t="s">
        <v>68</v>
      </c>
      <c r="E20" s="37">
        <v>64.0</v>
      </c>
      <c r="F20" s="37">
        <f t="shared" si="1"/>
        <v>1</v>
      </c>
      <c r="G20" s="37" t="s">
        <v>107</v>
      </c>
      <c r="H20" s="143">
        <v>0.5</v>
      </c>
      <c r="I20" s="37" t="s">
        <v>99</v>
      </c>
      <c r="J20" s="144">
        <v>0.022916666666666665</v>
      </c>
      <c r="K20" s="144">
        <v>0.016666666666666666</v>
      </c>
    </row>
    <row r="21">
      <c r="A21" s="37">
        <v>10.0</v>
      </c>
      <c r="B21" s="37" t="s">
        <v>74</v>
      </c>
      <c r="C21" s="37">
        <v>36.0</v>
      </c>
      <c r="D21" s="37" t="s">
        <v>68</v>
      </c>
      <c r="E21" s="37">
        <v>64.0</v>
      </c>
      <c r="F21" s="37">
        <f t="shared" si="1"/>
        <v>1</v>
      </c>
      <c r="G21" s="37" t="s">
        <v>108</v>
      </c>
      <c r="H21" s="143">
        <v>0.5</v>
      </c>
      <c r="I21" s="37" t="s">
        <v>99</v>
      </c>
      <c r="J21" s="144">
        <v>0.004861111111111111</v>
      </c>
      <c r="K21" s="144">
        <v>0.034722222222222224</v>
      </c>
    </row>
    <row r="22">
      <c r="A22" s="37">
        <v>11.0</v>
      </c>
      <c r="B22" s="37" t="s">
        <v>74</v>
      </c>
      <c r="C22" s="37">
        <v>36.0</v>
      </c>
      <c r="D22" s="37" t="s">
        <v>69</v>
      </c>
      <c r="E22" s="37">
        <v>64.0</v>
      </c>
      <c r="F22" s="37">
        <f t="shared" si="1"/>
        <v>1</v>
      </c>
      <c r="G22" s="37" t="s">
        <v>109</v>
      </c>
      <c r="H22" s="143">
        <v>0.2</v>
      </c>
      <c r="I22" s="37" t="s">
        <v>99</v>
      </c>
      <c r="J22" s="144">
        <v>0.02638888888888889</v>
      </c>
      <c r="K22" s="144">
        <v>0.08541666666666667</v>
      </c>
    </row>
    <row r="23">
      <c r="A23" s="37">
        <v>11.0</v>
      </c>
      <c r="B23" s="37" t="s">
        <v>74</v>
      </c>
      <c r="C23" s="37">
        <v>36.0</v>
      </c>
      <c r="D23" s="37" t="s">
        <v>69</v>
      </c>
      <c r="E23" s="37">
        <v>64.0</v>
      </c>
      <c r="F23" s="37">
        <f t="shared" si="1"/>
        <v>1</v>
      </c>
      <c r="G23" s="37" t="s">
        <v>110</v>
      </c>
      <c r="H23" s="143">
        <v>0.2</v>
      </c>
      <c r="I23" s="37" t="s">
        <v>99</v>
      </c>
      <c r="J23" s="144">
        <v>0.02638888888888889</v>
      </c>
      <c r="K23" s="144">
        <v>0.08541666666666667</v>
      </c>
    </row>
    <row r="24">
      <c r="A24" s="37">
        <v>12.0</v>
      </c>
      <c r="B24" s="37" t="s">
        <v>74</v>
      </c>
      <c r="C24" s="37">
        <v>36.0</v>
      </c>
      <c r="D24" s="37" t="s">
        <v>70</v>
      </c>
      <c r="E24" s="37">
        <v>64.0</v>
      </c>
      <c r="F24" s="37">
        <f t="shared" si="1"/>
        <v>1</v>
      </c>
      <c r="G24" s="37" t="s">
        <v>111</v>
      </c>
      <c r="H24" s="143">
        <v>0.1</v>
      </c>
      <c r="I24" s="37" t="s">
        <v>99</v>
      </c>
      <c r="J24" s="144">
        <v>0.00625</v>
      </c>
      <c r="K24" s="144">
        <v>0.15138888888888888</v>
      </c>
    </row>
    <row r="25">
      <c r="A25" s="37">
        <v>12.0</v>
      </c>
      <c r="B25" s="37" t="s">
        <v>74</v>
      </c>
      <c r="C25" s="37">
        <v>36.0</v>
      </c>
      <c r="D25" s="37" t="s">
        <v>70</v>
      </c>
      <c r="E25" s="37">
        <v>64.0</v>
      </c>
      <c r="F25" s="37">
        <f t="shared" si="1"/>
        <v>1</v>
      </c>
      <c r="G25" s="37" t="s">
        <v>112</v>
      </c>
      <c r="H25" s="143">
        <v>0.1</v>
      </c>
      <c r="I25" s="37" t="s">
        <v>99</v>
      </c>
      <c r="J25" s="144">
        <v>0.007638888888888889</v>
      </c>
      <c r="K25" s="144">
        <v>0.15</v>
      </c>
    </row>
    <row r="26">
      <c r="A26" s="37">
        <v>13.0</v>
      </c>
      <c r="B26" s="37" t="s">
        <v>74</v>
      </c>
      <c r="C26" s="37">
        <v>36.0</v>
      </c>
      <c r="D26" s="37" t="s">
        <v>71</v>
      </c>
      <c r="E26" s="37">
        <v>64.0</v>
      </c>
      <c r="F26" s="37">
        <f t="shared" si="1"/>
        <v>1</v>
      </c>
      <c r="G26" s="37" t="s">
        <v>113</v>
      </c>
      <c r="H26" s="143">
        <v>0.1</v>
      </c>
      <c r="I26" s="37" t="s">
        <v>99</v>
      </c>
      <c r="J26" s="144">
        <v>0.01597222222222222</v>
      </c>
      <c r="K26" s="144">
        <v>0.1423611111111111</v>
      </c>
    </row>
    <row r="27">
      <c r="A27" s="37">
        <v>13.0</v>
      </c>
      <c r="B27" s="37" t="s">
        <v>74</v>
      </c>
      <c r="C27" s="37">
        <v>36.0</v>
      </c>
      <c r="D27" s="37" t="s">
        <v>71</v>
      </c>
      <c r="E27" s="37">
        <v>64.0</v>
      </c>
      <c r="F27" s="37">
        <f t="shared" si="1"/>
        <v>1</v>
      </c>
      <c r="G27" s="37" t="s">
        <v>114</v>
      </c>
      <c r="H27" s="143">
        <v>0.1</v>
      </c>
      <c r="I27" s="37" t="s">
        <v>99</v>
      </c>
      <c r="J27" s="144">
        <v>0.01597222222222222</v>
      </c>
      <c r="K27" s="144">
        <v>0.1423611111111111</v>
      </c>
    </row>
    <row r="28">
      <c r="A28" s="37">
        <v>14.0</v>
      </c>
      <c r="B28" s="37" t="s">
        <v>74</v>
      </c>
      <c r="C28" s="37">
        <v>36.0</v>
      </c>
      <c r="D28" s="37" t="s">
        <v>72</v>
      </c>
      <c r="E28" s="37">
        <v>64.0</v>
      </c>
      <c r="F28" s="37">
        <f t="shared" si="1"/>
        <v>1</v>
      </c>
      <c r="G28" s="37" t="s">
        <v>115</v>
      </c>
      <c r="H28" s="143">
        <v>0.1</v>
      </c>
      <c r="I28" s="37" t="s">
        <v>99</v>
      </c>
      <c r="J28" s="144">
        <v>0.01597222222222222</v>
      </c>
      <c r="K28" s="144">
        <v>0.1423611111111111</v>
      </c>
    </row>
    <row r="29">
      <c r="A29" s="37">
        <v>14.0</v>
      </c>
      <c r="B29" s="37" t="s">
        <v>74</v>
      </c>
      <c r="C29" s="37">
        <v>36.0</v>
      </c>
      <c r="D29" s="37" t="s">
        <v>72</v>
      </c>
      <c r="E29" s="37">
        <v>64.0</v>
      </c>
      <c r="F29" s="37">
        <f t="shared" si="1"/>
        <v>1</v>
      </c>
      <c r="G29" s="37" t="s">
        <v>116</v>
      </c>
      <c r="H29" s="143">
        <v>0.1</v>
      </c>
      <c r="I29" s="37" t="s">
        <v>99</v>
      </c>
      <c r="J29" s="144">
        <v>0.018055555555555554</v>
      </c>
      <c r="K29" s="144">
        <v>0.14097222222222222</v>
      </c>
    </row>
    <row r="30">
      <c r="A30" s="37">
        <v>15.0</v>
      </c>
      <c r="B30" s="37" t="s">
        <v>74</v>
      </c>
      <c r="C30" s="37">
        <v>64.0</v>
      </c>
      <c r="D30" s="37" t="s">
        <v>65</v>
      </c>
      <c r="E30" s="37">
        <v>64.0</v>
      </c>
      <c r="F30" s="37">
        <f t="shared" si="1"/>
        <v>1</v>
      </c>
      <c r="G30" s="37" t="s">
        <v>117</v>
      </c>
      <c r="H30" s="143">
        <v>1.3</v>
      </c>
      <c r="I30" s="144">
        <v>0.01597222222222222</v>
      </c>
      <c r="J30" s="37" t="s">
        <v>87</v>
      </c>
      <c r="K30" s="37" t="s">
        <v>88</v>
      </c>
    </row>
    <row r="31">
      <c r="A31" s="37">
        <v>15.0</v>
      </c>
      <c r="B31" s="37" t="s">
        <v>74</v>
      </c>
      <c r="C31" s="37">
        <v>64.0</v>
      </c>
      <c r="D31" s="37" t="s">
        <v>65</v>
      </c>
      <c r="E31" s="37">
        <v>64.0</v>
      </c>
      <c r="F31" s="37">
        <f t="shared" si="1"/>
        <v>1</v>
      </c>
      <c r="G31" s="37" t="s">
        <v>118</v>
      </c>
      <c r="H31" s="143">
        <v>1.3</v>
      </c>
      <c r="I31" s="144">
        <v>0.01597222222222222</v>
      </c>
      <c r="J31" s="37" t="s">
        <v>87</v>
      </c>
      <c r="K31" s="37" t="s">
        <v>88</v>
      </c>
    </row>
    <row r="32">
      <c r="A32" s="37">
        <v>16.0</v>
      </c>
      <c r="B32" s="37" t="s">
        <v>74</v>
      </c>
      <c r="C32" s="37">
        <v>64.0</v>
      </c>
      <c r="D32" s="37" t="s">
        <v>67</v>
      </c>
      <c r="E32" s="37">
        <v>64.0</v>
      </c>
      <c r="F32" s="37">
        <f t="shared" si="1"/>
        <v>1</v>
      </c>
      <c r="G32" s="37" t="s">
        <v>119</v>
      </c>
      <c r="H32" s="143">
        <v>0.7</v>
      </c>
      <c r="I32" s="37" t="s">
        <v>99</v>
      </c>
      <c r="J32" s="144">
        <v>0.004861111111111111</v>
      </c>
      <c r="K32" s="144">
        <v>0.024305555555555556</v>
      </c>
    </row>
    <row r="33">
      <c r="A33" s="37">
        <v>16.0</v>
      </c>
      <c r="B33" s="37" t="s">
        <v>74</v>
      </c>
      <c r="C33" s="37">
        <v>64.0</v>
      </c>
      <c r="D33" s="37" t="s">
        <v>67</v>
      </c>
      <c r="E33" s="37">
        <v>64.0</v>
      </c>
      <c r="F33" s="37">
        <f t="shared" si="1"/>
        <v>1</v>
      </c>
      <c r="G33" s="37" t="s">
        <v>120</v>
      </c>
      <c r="H33" s="143">
        <v>0.7</v>
      </c>
      <c r="I33" s="37" t="s">
        <v>99</v>
      </c>
      <c r="J33" s="144">
        <v>0.004861111111111111</v>
      </c>
      <c r="K33" s="144">
        <v>0.024305555555555556</v>
      </c>
    </row>
    <row r="34">
      <c r="A34" s="37">
        <v>17.0</v>
      </c>
      <c r="B34" s="37" t="s">
        <v>74</v>
      </c>
      <c r="C34" s="37">
        <v>64.0</v>
      </c>
      <c r="D34" s="37" t="s">
        <v>68</v>
      </c>
      <c r="E34" s="37">
        <v>64.0</v>
      </c>
      <c r="F34" s="37">
        <f t="shared" si="1"/>
        <v>1</v>
      </c>
      <c r="G34" s="37" t="s">
        <v>121</v>
      </c>
      <c r="H34" s="143">
        <v>0.3</v>
      </c>
      <c r="I34" s="37" t="s">
        <v>99</v>
      </c>
      <c r="J34" s="144">
        <v>0.003472222222222222</v>
      </c>
      <c r="K34" s="144">
        <v>0.06805555555555555</v>
      </c>
    </row>
    <row r="35">
      <c r="A35" s="37">
        <v>17.0</v>
      </c>
      <c r="B35" s="37" t="s">
        <v>74</v>
      </c>
      <c r="C35" s="37">
        <v>64.0</v>
      </c>
      <c r="D35" s="37" t="s">
        <v>68</v>
      </c>
      <c r="E35" s="37">
        <v>64.0</v>
      </c>
      <c r="F35" s="37">
        <f t="shared" si="1"/>
        <v>1</v>
      </c>
      <c r="G35" s="37" t="s">
        <v>122</v>
      </c>
      <c r="H35" s="143">
        <v>0.3</v>
      </c>
      <c r="I35" s="37" t="s">
        <v>99</v>
      </c>
      <c r="J35" s="144">
        <v>0.004166666666666667</v>
      </c>
      <c r="K35" s="144">
        <v>0.06736111111111111</v>
      </c>
    </row>
    <row r="36">
      <c r="A36" s="37">
        <v>18.0</v>
      </c>
      <c r="B36" s="37" t="s">
        <v>74</v>
      </c>
      <c r="C36" s="37">
        <v>64.0</v>
      </c>
      <c r="D36" s="37" t="s">
        <v>69</v>
      </c>
      <c r="E36" s="37">
        <v>64.0</v>
      </c>
      <c r="F36" s="37">
        <f t="shared" si="1"/>
        <v>1</v>
      </c>
      <c r="G36" s="37" t="s">
        <v>123</v>
      </c>
      <c r="H36" s="143">
        <v>0.1</v>
      </c>
      <c r="I36" s="37" t="s">
        <v>99</v>
      </c>
      <c r="J36" s="144">
        <v>0.011111111111111112</v>
      </c>
      <c r="K36" s="144">
        <v>0.13194444444444445</v>
      </c>
    </row>
    <row r="37">
      <c r="A37" s="37">
        <v>18.0</v>
      </c>
      <c r="B37" s="37" t="s">
        <v>74</v>
      </c>
      <c r="C37" s="37">
        <v>64.0</v>
      </c>
      <c r="D37" s="37" t="s">
        <v>69</v>
      </c>
      <c r="E37" s="37">
        <v>64.0</v>
      </c>
      <c r="F37" s="37">
        <f t="shared" si="1"/>
        <v>1</v>
      </c>
      <c r="G37" s="37" t="s">
        <v>124</v>
      </c>
      <c r="H37" s="143">
        <v>0.1</v>
      </c>
      <c r="I37" s="37" t="s">
        <v>99</v>
      </c>
      <c r="J37" s="144">
        <v>0.011111111111111112</v>
      </c>
      <c r="K37" s="144">
        <v>0.13194444444444445</v>
      </c>
    </row>
    <row r="38">
      <c r="A38" s="37">
        <v>19.0</v>
      </c>
      <c r="B38" s="37" t="s">
        <v>74</v>
      </c>
      <c r="C38" s="37">
        <v>64.0</v>
      </c>
      <c r="D38" s="37" t="s">
        <v>70</v>
      </c>
      <c r="E38" s="37">
        <v>64.0</v>
      </c>
      <c r="F38" s="37">
        <f t="shared" si="1"/>
        <v>1</v>
      </c>
      <c r="G38" s="37" t="s">
        <v>125</v>
      </c>
      <c r="H38" s="143">
        <v>0.1</v>
      </c>
      <c r="I38" s="37" t="s">
        <v>99</v>
      </c>
      <c r="J38" s="144">
        <v>0.014583333333333334</v>
      </c>
      <c r="K38" s="144">
        <v>0.12986111111111112</v>
      </c>
    </row>
    <row r="39">
      <c r="A39" s="37">
        <v>19.0</v>
      </c>
      <c r="B39" s="37" t="s">
        <v>74</v>
      </c>
      <c r="C39" s="37">
        <v>64.0</v>
      </c>
      <c r="D39" s="37" t="s">
        <v>70</v>
      </c>
      <c r="E39" s="37">
        <v>64.0</v>
      </c>
      <c r="F39" s="37">
        <f t="shared" si="1"/>
        <v>1</v>
      </c>
      <c r="G39" s="37" t="s">
        <v>126</v>
      </c>
      <c r="H39" s="143">
        <v>0.1</v>
      </c>
      <c r="I39" s="37" t="s">
        <v>99</v>
      </c>
      <c r="J39" s="144">
        <v>0.014583333333333334</v>
      </c>
      <c r="K39" s="144">
        <v>0.12986111111111112</v>
      </c>
    </row>
    <row r="40">
      <c r="A40" s="37">
        <v>20.0</v>
      </c>
      <c r="B40" s="37" t="s">
        <v>74</v>
      </c>
      <c r="C40" s="37">
        <v>64.0</v>
      </c>
      <c r="D40" s="37" t="s">
        <v>71</v>
      </c>
      <c r="E40" s="37">
        <v>64.0</v>
      </c>
      <c r="F40" s="37">
        <f t="shared" si="1"/>
        <v>1</v>
      </c>
      <c r="G40" s="37" t="s">
        <v>127</v>
      </c>
      <c r="H40" s="143">
        <v>0.1</v>
      </c>
      <c r="I40" s="37" t="s">
        <v>99</v>
      </c>
      <c r="J40" s="144">
        <v>0.014583333333333334</v>
      </c>
      <c r="K40" s="144">
        <v>0.12986111111111112</v>
      </c>
    </row>
    <row r="41">
      <c r="A41" s="37">
        <v>20.0</v>
      </c>
      <c r="B41" s="37" t="s">
        <v>74</v>
      </c>
      <c r="C41" s="37">
        <v>64.0</v>
      </c>
      <c r="D41" s="37" t="s">
        <v>71</v>
      </c>
      <c r="E41" s="37">
        <v>64.0</v>
      </c>
      <c r="F41" s="37">
        <f t="shared" si="1"/>
        <v>1</v>
      </c>
      <c r="G41" s="37" t="s">
        <v>128</v>
      </c>
      <c r="H41" s="143">
        <v>0.1</v>
      </c>
      <c r="I41" s="37" t="s">
        <v>99</v>
      </c>
      <c r="J41" s="144">
        <v>0.014583333333333334</v>
      </c>
      <c r="K41" s="144">
        <v>0.12986111111111112</v>
      </c>
    </row>
    <row r="42">
      <c r="A42" s="37">
        <v>21.0</v>
      </c>
      <c r="B42" s="37" t="s">
        <v>74</v>
      </c>
      <c r="C42" s="37">
        <v>64.0</v>
      </c>
      <c r="D42" s="37" t="s">
        <v>72</v>
      </c>
      <c r="E42" s="37">
        <v>64.0</v>
      </c>
      <c r="F42" s="37">
        <f t="shared" si="1"/>
        <v>1</v>
      </c>
      <c r="G42" s="37" t="s">
        <v>129</v>
      </c>
      <c r="H42" s="143">
        <v>0.1</v>
      </c>
      <c r="I42" s="37" t="s">
        <v>99</v>
      </c>
      <c r="J42" s="144">
        <v>0.018055555555555554</v>
      </c>
      <c r="K42" s="144">
        <v>0.12777777777777777</v>
      </c>
    </row>
    <row r="43">
      <c r="A43" s="37">
        <v>21.0</v>
      </c>
      <c r="B43" s="37" t="s">
        <v>74</v>
      </c>
      <c r="C43" s="37">
        <v>64.0</v>
      </c>
      <c r="D43" s="37" t="s">
        <v>72</v>
      </c>
      <c r="E43" s="37">
        <v>64.0</v>
      </c>
      <c r="F43" s="37">
        <f t="shared" si="1"/>
        <v>1</v>
      </c>
      <c r="G43" s="37" t="s">
        <v>130</v>
      </c>
      <c r="H43" s="143">
        <v>0.1</v>
      </c>
      <c r="I43" s="37" t="s">
        <v>99</v>
      </c>
      <c r="J43" s="144">
        <v>0.018055555555555554</v>
      </c>
      <c r="K43" s="144">
        <v>0.12777777777777777</v>
      </c>
    </row>
    <row r="44">
      <c r="A44" s="37">
        <v>1.0</v>
      </c>
      <c r="B44" s="37" t="s">
        <v>74</v>
      </c>
      <c r="C44" s="37">
        <v>16.0</v>
      </c>
      <c r="D44" s="37" t="s">
        <v>65</v>
      </c>
      <c r="E44" s="37">
        <v>256.0</v>
      </c>
      <c r="F44" s="37">
        <f t="shared" si="1"/>
        <v>1</v>
      </c>
      <c r="G44" s="37" t="s">
        <v>131</v>
      </c>
      <c r="H44" s="143">
        <v>13.9</v>
      </c>
      <c r="I44" s="144">
        <v>0.014583333333333334</v>
      </c>
      <c r="J44" s="37" t="s">
        <v>87</v>
      </c>
      <c r="K44" s="37" t="s">
        <v>88</v>
      </c>
    </row>
    <row r="45">
      <c r="A45" s="37">
        <v>1.0</v>
      </c>
      <c r="B45" s="37" t="s">
        <v>74</v>
      </c>
      <c r="C45" s="37">
        <v>16.0</v>
      </c>
      <c r="D45" s="37" t="s">
        <v>65</v>
      </c>
      <c r="E45" s="37">
        <v>256.0</v>
      </c>
      <c r="F45" s="37">
        <f t="shared" si="1"/>
        <v>1</v>
      </c>
      <c r="G45" s="37" t="s">
        <v>132</v>
      </c>
      <c r="H45" s="143">
        <v>13.9</v>
      </c>
      <c r="I45" s="144">
        <v>0.014583333333333334</v>
      </c>
      <c r="J45" s="37" t="s">
        <v>87</v>
      </c>
      <c r="K45" s="37" t="s">
        <v>88</v>
      </c>
    </row>
    <row r="46">
      <c r="A46" s="37">
        <v>2.0</v>
      </c>
      <c r="B46" s="37" t="s">
        <v>74</v>
      </c>
      <c r="C46" s="37">
        <v>16.0</v>
      </c>
      <c r="D46" s="37" t="s">
        <v>67</v>
      </c>
      <c r="E46" s="37">
        <v>256.0</v>
      </c>
      <c r="F46" s="37">
        <f t="shared" si="1"/>
        <v>1</v>
      </c>
      <c r="G46" s="37" t="s">
        <v>133</v>
      </c>
      <c r="H46" s="143">
        <v>8.8</v>
      </c>
      <c r="I46" s="144">
        <v>0.02361111111111111</v>
      </c>
      <c r="J46" s="37" t="s">
        <v>87</v>
      </c>
      <c r="K46" s="37" t="s">
        <v>88</v>
      </c>
    </row>
    <row r="47">
      <c r="A47" s="37">
        <v>2.0</v>
      </c>
      <c r="B47" s="37" t="s">
        <v>74</v>
      </c>
      <c r="C47" s="37">
        <v>16.0</v>
      </c>
      <c r="D47" s="37" t="s">
        <v>67</v>
      </c>
      <c r="E47" s="37">
        <v>256.0</v>
      </c>
      <c r="F47" s="37">
        <f t="shared" si="1"/>
        <v>1</v>
      </c>
      <c r="G47" s="37" t="s">
        <v>134</v>
      </c>
      <c r="H47" s="143">
        <v>8.8</v>
      </c>
      <c r="I47" s="144">
        <v>0.02361111111111111</v>
      </c>
      <c r="J47" s="37" t="s">
        <v>87</v>
      </c>
      <c r="K47" s="37" t="s">
        <v>88</v>
      </c>
    </row>
    <row r="48">
      <c r="A48" s="37">
        <v>3.0</v>
      </c>
      <c r="B48" s="37" t="s">
        <v>74</v>
      </c>
      <c r="C48" s="37">
        <v>16.0</v>
      </c>
      <c r="D48" s="37" t="s">
        <v>68</v>
      </c>
      <c r="E48" s="37">
        <v>256.0</v>
      </c>
      <c r="F48" s="37">
        <f t="shared" si="1"/>
        <v>1</v>
      </c>
      <c r="G48" s="37" t="s">
        <v>135</v>
      </c>
      <c r="H48" s="143">
        <v>4.3</v>
      </c>
      <c r="I48" s="144">
        <v>0.04861111111111111</v>
      </c>
      <c r="J48" s="37" t="s">
        <v>87</v>
      </c>
      <c r="K48" s="37" t="s">
        <v>88</v>
      </c>
    </row>
    <row r="49">
      <c r="A49" s="37">
        <v>3.0</v>
      </c>
      <c r="B49" s="37" t="s">
        <v>74</v>
      </c>
      <c r="C49" s="37">
        <v>16.0</v>
      </c>
      <c r="D49" s="37" t="s">
        <v>68</v>
      </c>
      <c r="E49" s="37">
        <v>256.0</v>
      </c>
      <c r="F49" s="37">
        <f t="shared" si="1"/>
        <v>1</v>
      </c>
      <c r="G49" s="37" t="s">
        <v>136</v>
      </c>
      <c r="H49" s="143">
        <v>4.3</v>
      </c>
      <c r="I49" s="144">
        <v>0.04861111111111111</v>
      </c>
      <c r="J49" s="37" t="s">
        <v>87</v>
      </c>
      <c r="K49" s="37" t="s">
        <v>88</v>
      </c>
    </row>
    <row r="50">
      <c r="A50" s="37">
        <v>4.0</v>
      </c>
      <c r="B50" s="37" t="s">
        <v>74</v>
      </c>
      <c r="C50" s="37">
        <v>16.0</v>
      </c>
      <c r="D50" s="37" t="s">
        <v>69</v>
      </c>
      <c r="E50" s="37">
        <v>256.0</v>
      </c>
      <c r="F50" s="37">
        <f t="shared" si="1"/>
        <v>1</v>
      </c>
      <c r="G50" s="37" t="s">
        <v>137</v>
      </c>
      <c r="H50" s="143">
        <v>2.3</v>
      </c>
      <c r="I50" s="144">
        <v>0.09166666666666666</v>
      </c>
      <c r="J50" s="37" t="s">
        <v>87</v>
      </c>
      <c r="K50" s="37" t="s">
        <v>88</v>
      </c>
    </row>
    <row r="51">
      <c r="A51" s="37">
        <v>4.0</v>
      </c>
      <c r="B51" s="37" t="s">
        <v>74</v>
      </c>
      <c r="C51" s="37">
        <v>16.0</v>
      </c>
      <c r="D51" s="37" t="s">
        <v>69</v>
      </c>
      <c r="E51" s="37">
        <v>256.0</v>
      </c>
      <c r="F51" s="37">
        <f t="shared" si="1"/>
        <v>1</v>
      </c>
      <c r="G51" s="37" t="s">
        <v>138</v>
      </c>
      <c r="H51" s="143">
        <v>2.3</v>
      </c>
      <c r="I51" s="144">
        <v>0.09166666666666666</v>
      </c>
      <c r="J51" s="37" t="s">
        <v>87</v>
      </c>
      <c r="K51" s="37" t="s">
        <v>88</v>
      </c>
    </row>
    <row r="52">
      <c r="A52" s="37">
        <v>5.0</v>
      </c>
      <c r="B52" s="37" t="s">
        <v>74</v>
      </c>
      <c r="C52" s="37">
        <v>16.0</v>
      </c>
      <c r="D52" s="37" t="s">
        <v>70</v>
      </c>
      <c r="E52" s="37">
        <v>256.0</v>
      </c>
      <c r="F52" s="37">
        <f t="shared" si="1"/>
        <v>1</v>
      </c>
      <c r="G52" s="37" t="s">
        <v>139</v>
      </c>
      <c r="H52" s="143">
        <v>1.1</v>
      </c>
      <c r="I52" s="144">
        <v>0.01875</v>
      </c>
      <c r="J52" s="37" t="s">
        <v>87</v>
      </c>
      <c r="K52" s="37" t="s">
        <v>88</v>
      </c>
    </row>
    <row r="53">
      <c r="A53" s="37">
        <v>5.0</v>
      </c>
      <c r="B53" s="37" t="s">
        <v>74</v>
      </c>
      <c r="C53" s="37">
        <v>16.0</v>
      </c>
      <c r="D53" s="37" t="s">
        <v>70</v>
      </c>
      <c r="E53" s="37">
        <v>256.0</v>
      </c>
      <c r="F53" s="37">
        <f t="shared" si="1"/>
        <v>1</v>
      </c>
      <c r="G53" s="37" t="s">
        <v>140</v>
      </c>
      <c r="H53" s="143">
        <v>1.1</v>
      </c>
      <c r="I53" s="144">
        <v>0.01875</v>
      </c>
      <c r="J53" s="37" t="s">
        <v>87</v>
      </c>
      <c r="K53" s="37" t="s">
        <v>88</v>
      </c>
    </row>
    <row r="54">
      <c r="A54" s="37">
        <v>6.0</v>
      </c>
      <c r="B54" s="37" t="s">
        <v>74</v>
      </c>
      <c r="C54" s="37">
        <v>16.0</v>
      </c>
      <c r="D54" s="37" t="s">
        <v>71</v>
      </c>
      <c r="E54" s="37">
        <v>256.0</v>
      </c>
      <c r="F54" s="37">
        <f t="shared" si="1"/>
        <v>1</v>
      </c>
      <c r="G54" s="37" t="s">
        <v>141</v>
      </c>
      <c r="H54" s="143">
        <v>0.4</v>
      </c>
      <c r="I54" s="37" t="s">
        <v>99</v>
      </c>
      <c r="J54" s="144">
        <v>0.00625</v>
      </c>
      <c r="K54" s="144">
        <v>0.03958333333333333</v>
      </c>
    </row>
    <row r="55">
      <c r="A55" s="37">
        <v>6.0</v>
      </c>
      <c r="B55" s="37" t="s">
        <v>74</v>
      </c>
      <c r="C55" s="37">
        <v>16.0</v>
      </c>
      <c r="D55" s="37" t="s">
        <v>71</v>
      </c>
      <c r="E55" s="37">
        <v>256.0</v>
      </c>
      <c r="F55" s="37">
        <f t="shared" si="1"/>
        <v>1</v>
      </c>
      <c r="G55" s="37" t="s">
        <v>142</v>
      </c>
      <c r="H55" s="143">
        <v>0.4</v>
      </c>
      <c r="I55" s="37" t="s">
        <v>99</v>
      </c>
      <c r="J55" s="144">
        <v>0.00625</v>
      </c>
      <c r="K55" s="144">
        <v>0.03958333333333333</v>
      </c>
    </row>
    <row r="56">
      <c r="A56" s="37">
        <v>7.0</v>
      </c>
      <c r="B56" s="37" t="s">
        <v>74</v>
      </c>
      <c r="C56" s="37">
        <v>16.0</v>
      </c>
      <c r="D56" s="37" t="s">
        <v>72</v>
      </c>
      <c r="E56" s="37">
        <v>256.0</v>
      </c>
      <c r="F56" s="37">
        <f t="shared" si="1"/>
        <v>1</v>
      </c>
      <c r="G56" s="37" t="s">
        <v>143</v>
      </c>
      <c r="H56" s="143">
        <v>0.2</v>
      </c>
      <c r="I56" s="37" t="s">
        <v>99</v>
      </c>
      <c r="J56" s="144">
        <v>0.011805555555555555</v>
      </c>
      <c r="K56" s="144">
        <v>0.09375</v>
      </c>
    </row>
    <row r="57">
      <c r="A57" s="37">
        <v>7.0</v>
      </c>
      <c r="B57" s="37" t="s">
        <v>74</v>
      </c>
      <c r="C57" s="37">
        <v>16.0</v>
      </c>
      <c r="D57" s="37" t="s">
        <v>72</v>
      </c>
      <c r="E57" s="37">
        <v>256.0</v>
      </c>
      <c r="F57" s="37">
        <f t="shared" si="1"/>
        <v>1</v>
      </c>
      <c r="G57" s="37" t="s">
        <v>144</v>
      </c>
      <c r="H57" s="143">
        <v>0.2</v>
      </c>
      <c r="I57" s="37" t="s">
        <v>99</v>
      </c>
      <c r="J57" s="144">
        <v>0.011805555555555555</v>
      </c>
      <c r="K57" s="144">
        <v>0.09375</v>
      </c>
    </row>
    <row r="58">
      <c r="A58" s="37">
        <v>8.0</v>
      </c>
      <c r="B58" s="37" t="s">
        <v>74</v>
      </c>
      <c r="C58" s="37">
        <v>36.0</v>
      </c>
      <c r="D58" s="37" t="s">
        <v>65</v>
      </c>
      <c r="E58" s="37">
        <v>256.0</v>
      </c>
      <c r="F58" s="37">
        <f t="shared" si="1"/>
        <v>1</v>
      </c>
      <c r="G58" s="37" t="s">
        <v>145</v>
      </c>
      <c r="H58" s="143">
        <v>6.5</v>
      </c>
      <c r="I58" s="144">
        <v>0.002777777777777778</v>
      </c>
      <c r="J58" s="37" t="s">
        <v>87</v>
      </c>
      <c r="K58" s="37" t="s">
        <v>88</v>
      </c>
    </row>
    <row r="59">
      <c r="A59" s="37">
        <v>8.0</v>
      </c>
      <c r="B59" s="37" t="s">
        <v>74</v>
      </c>
      <c r="C59" s="37">
        <v>36.0</v>
      </c>
      <c r="D59" s="37" t="s">
        <v>65</v>
      </c>
      <c r="E59" s="37">
        <v>256.0</v>
      </c>
      <c r="F59" s="37">
        <f t="shared" si="1"/>
        <v>1</v>
      </c>
      <c r="G59" s="37" t="s">
        <v>146</v>
      </c>
      <c r="H59" s="143">
        <v>6.5</v>
      </c>
      <c r="I59" s="144">
        <v>0.002777777777777778</v>
      </c>
      <c r="J59" s="37" t="s">
        <v>87</v>
      </c>
      <c r="K59" s="37" t="s">
        <v>88</v>
      </c>
    </row>
    <row r="60">
      <c r="A60" s="37">
        <v>9.0</v>
      </c>
      <c r="B60" s="37" t="s">
        <v>74</v>
      </c>
      <c r="C60" s="37">
        <v>36.0</v>
      </c>
      <c r="D60" s="37" t="s">
        <v>67</v>
      </c>
      <c r="E60" s="37">
        <v>256.0</v>
      </c>
      <c r="F60" s="37">
        <f t="shared" si="1"/>
        <v>1</v>
      </c>
      <c r="G60" s="37" t="s">
        <v>147</v>
      </c>
      <c r="H60" s="143">
        <v>4.1</v>
      </c>
      <c r="I60" s="144">
        <v>0.004861111111111111</v>
      </c>
      <c r="J60" s="37" t="s">
        <v>87</v>
      </c>
      <c r="K60" s="37" t="s">
        <v>88</v>
      </c>
    </row>
    <row r="61">
      <c r="A61" s="37">
        <v>9.0</v>
      </c>
      <c r="B61" s="37" t="s">
        <v>74</v>
      </c>
      <c r="C61" s="37">
        <v>36.0</v>
      </c>
      <c r="D61" s="37" t="s">
        <v>67</v>
      </c>
      <c r="E61" s="37">
        <v>256.0</v>
      </c>
      <c r="F61" s="37">
        <f t="shared" si="1"/>
        <v>1</v>
      </c>
      <c r="G61" s="37" t="s">
        <v>148</v>
      </c>
      <c r="H61" s="143">
        <v>4.1</v>
      </c>
      <c r="I61" s="144">
        <v>0.004861111111111111</v>
      </c>
      <c r="J61" s="37" t="s">
        <v>87</v>
      </c>
      <c r="K61" s="37" t="s">
        <v>88</v>
      </c>
    </row>
    <row r="62">
      <c r="A62" s="37">
        <v>10.0</v>
      </c>
      <c r="B62" s="37" t="s">
        <v>74</v>
      </c>
      <c r="C62" s="37">
        <v>36.0</v>
      </c>
      <c r="D62" s="37" t="s">
        <v>68</v>
      </c>
      <c r="E62" s="37">
        <v>256.0</v>
      </c>
      <c r="F62" s="37">
        <f t="shared" si="1"/>
        <v>1</v>
      </c>
      <c r="G62" s="37" t="s">
        <v>149</v>
      </c>
      <c r="H62" s="143">
        <v>1.9</v>
      </c>
      <c r="I62" s="144">
        <v>0.010416666666666666</v>
      </c>
      <c r="J62" s="37" t="s">
        <v>87</v>
      </c>
      <c r="K62" s="37" t="s">
        <v>88</v>
      </c>
    </row>
    <row r="63">
      <c r="A63" s="37">
        <v>10.0</v>
      </c>
      <c r="B63" s="37" t="s">
        <v>74</v>
      </c>
      <c r="C63" s="37">
        <v>36.0</v>
      </c>
      <c r="D63" s="37" t="s">
        <v>68</v>
      </c>
      <c r="E63" s="37">
        <v>256.0</v>
      </c>
      <c r="F63" s="37">
        <f t="shared" si="1"/>
        <v>1</v>
      </c>
      <c r="G63" s="37" t="s">
        <v>150</v>
      </c>
      <c r="H63" s="143">
        <v>1.9</v>
      </c>
      <c r="I63" s="144">
        <v>0.010416666666666666</v>
      </c>
      <c r="J63" s="37" t="s">
        <v>87</v>
      </c>
      <c r="K63" s="37" t="s">
        <v>88</v>
      </c>
    </row>
    <row r="64">
      <c r="A64" s="37">
        <v>11.0</v>
      </c>
      <c r="B64" s="37" t="s">
        <v>74</v>
      </c>
      <c r="C64" s="37">
        <v>36.0</v>
      </c>
      <c r="D64" s="37" t="s">
        <v>69</v>
      </c>
      <c r="E64" s="37">
        <v>256.0</v>
      </c>
      <c r="F64" s="37">
        <f t="shared" si="1"/>
        <v>1</v>
      </c>
      <c r="G64" s="37" t="s">
        <v>151</v>
      </c>
      <c r="H64" s="143">
        <v>1.0</v>
      </c>
      <c r="I64" s="144">
        <v>0.020833333333333332</v>
      </c>
      <c r="J64" s="37" t="s">
        <v>87</v>
      </c>
      <c r="K64" s="37" t="s">
        <v>88</v>
      </c>
    </row>
    <row r="65">
      <c r="A65" s="37">
        <v>11.0</v>
      </c>
      <c r="B65" s="37" t="s">
        <v>74</v>
      </c>
      <c r="C65" s="37">
        <v>36.0</v>
      </c>
      <c r="D65" s="37" t="s">
        <v>69</v>
      </c>
      <c r="E65" s="37">
        <v>256.0</v>
      </c>
      <c r="F65" s="37">
        <f t="shared" si="1"/>
        <v>1</v>
      </c>
      <c r="G65" s="37" t="s">
        <v>152</v>
      </c>
      <c r="H65" s="143">
        <v>1.0</v>
      </c>
      <c r="I65" s="144">
        <v>0.020833333333333332</v>
      </c>
      <c r="J65" s="37" t="s">
        <v>87</v>
      </c>
      <c r="K65" s="37" t="s">
        <v>88</v>
      </c>
    </row>
    <row r="66">
      <c r="A66" s="37">
        <v>12.0</v>
      </c>
      <c r="B66" s="37" t="s">
        <v>74</v>
      </c>
      <c r="C66" s="37">
        <v>36.0</v>
      </c>
      <c r="D66" s="37" t="s">
        <v>70</v>
      </c>
      <c r="E66" s="37">
        <v>256.0</v>
      </c>
      <c r="F66" s="37">
        <f t="shared" si="1"/>
        <v>1</v>
      </c>
      <c r="G66" s="37" t="s">
        <v>153</v>
      </c>
      <c r="H66" s="143">
        <v>0.5</v>
      </c>
      <c r="I66" s="37" t="s">
        <v>99</v>
      </c>
      <c r="J66" s="144">
        <v>0.013194444444444444</v>
      </c>
      <c r="K66" s="144">
        <v>0.027777777777777776</v>
      </c>
    </row>
    <row r="67">
      <c r="A67" s="37">
        <v>12.0</v>
      </c>
      <c r="B67" s="37" t="s">
        <v>74</v>
      </c>
      <c r="C67" s="37">
        <v>36.0</v>
      </c>
      <c r="D67" s="37" t="s">
        <v>70</v>
      </c>
      <c r="E67" s="37">
        <v>256.0</v>
      </c>
      <c r="F67" s="37">
        <f t="shared" si="1"/>
        <v>1</v>
      </c>
      <c r="G67" s="37" t="s">
        <v>154</v>
      </c>
      <c r="H67" s="143">
        <v>0.5</v>
      </c>
      <c r="I67" s="37" t="s">
        <v>99</v>
      </c>
      <c r="J67" s="144">
        <v>0.014583333333333334</v>
      </c>
      <c r="K67" s="144">
        <v>0.025694444444444443</v>
      </c>
    </row>
    <row r="68">
      <c r="A68" s="37">
        <v>13.0</v>
      </c>
      <c r="B68" s="37" t="s">
        <v>74</v>
      </c>
      <c r="C68" s="37">
        <v>36.0</v>
      </c>
      <c r="D68" s="37" t="s">
        <v>71</v>
      </c>
      <c r="E68" s="37">
        <v>256.0</v>
      </c>
      <c r="F68" s="37">
        <f t="shared" si="1"/>
        <v>1</v>
      </c>
      <c r="G68" s="37" t="s">
        <v>155</v>
      </c>
      <c r="H68" s="143">
        <v>0.2</v>
      </c>
      <c r="I68" s="37" t="s">
        <v>99</v>
      </c>
      <c r="J68" s="144">
        <v>0.004861111111111111</v>
      </c>
      <c r="K68" s="144">
        <v>0.1</v>
      </c>
    </row>
    <row r="69">
      <c r="A69" s="37">
        <v>13.0</v>
      </c>
      <c r="B69" s="37" t="s">
        <v>74</v>
      </c>
      <c r="C69" s="37">
        <v>36.0</v>
      </c>
      <c r="D69" s="37" t="s">
        <v>71</v>
      </c>
      <c r="E69" s="37">
        <v>256.0</v>
      </c>
      <c r="F69" s="37">
        <f t="shared" si="1"/>
        <v>1</v>
      </c>
      <c r="G69" s="37" t="s">
        <v>156</v>
      </c>
      <c r="H69" s="143">
        <v>0.2</v>
      </c>
      <c r="I69" s="37" t="s">
        <v>99</v>
      </c>
      <c r="J69" s="144">
        <v>0.004861111111111111</v>
      </c>
      <c r="K69" s="144">
        <v>0.1</v>
      </c>
    </row>
    <row r="70">
      <c r="A70" s="37">
        <v>14.0</v>
      </c>
      <c r="B70" s="37" t="s">
        <v>74</v>
      </c>
      <c r="C70" s="37">
        <v>36.0</v>
      </c>
      <c r="D70" s="37" t="s">
        <v>72</v>
      </c>
      <c r="E70" s="37">
        <v>256.0</v>
      </c>
      <c r="F70" s="37">
        <f t="shared" si="1"/>
        <v>1</v>
      </c>
      <c r="G70" s="37" t="s">
        <v>157</v>
      </c>
      <c r="H70" s="143">
        <v>0.1</v>
      </c>
      <c r="I70" s="37" t="s">
        <v>99</v>
      </c>
      <c r="J70" s="144">
        <v>0.04236111111111111</v>
      </c>
      <c r="K70" s="144">
        <v>0.18819444444444444</v>
      </c>
    </row>
    <row r="71">
      <c r="A71" s="37">
        <v>14.0</v>
      </c>
      <c r="B71" s="37" t="s">
        <v>74</v>
      </c>
      <c r="C71" s="37">
        <v>36.0</v>
      </c>
      <c r="D71" s="37" t="s">
        <v>72</v>
      </c>
      <c r="E71" s="37">
        <v>256.0</v>
      </c>
      <c r="F71" s="37">
        <f t="shared" si="1"/>
        <v>1</v>
      </c>
      <c r="G71" s="37" t="s">
        <v>158</v>
      </c>
      <c r="H71" s="143">
        <v>0.1</v>
      </c>
      <c r="I71" s="37" t="s">
        <v>99</v>
      </c>
      <c r="J71" s="144">
        <v>0.04236111111111111</v>
      </c>
      <c r="K71" s="144">
        <v>0.18819444444444444</v>
      </c>
    </row>
    <row r="72">
      <c r="A72" s="37">
        <v>15.0</v>
      </c>
      <c r="B72" s="37" t="s">
        <v>74</v>
      </c>
      <c r="C72" s="37">
        <v>64.0</v>
      </c>
      <c r="D72" s="37" t="s">
        <v>65</v>
      </c>
      <c r="E72" s="37">
        <v>256.0</v>
      </c>
      <c r="F72" s="37">
        <f t="shared" si="1"/>
        <v>1</v>
      </c>
      <c r="G72" s="37" t="s">
        <v>159</v>
      </c>
      <c r="H72" s="143">
        <v>3.7</v>
      </c>
      <c r="I72" s="144">
        <v>0.005555555555555556</v>
      </c>
      <c r="J72" s="37" t="s">
        <v>87</v>
      </c>
      <c r="K72" s="37" t="s">
        <v>88</v>
      </c>
    </row>
    <row r="73">
      <c r="A73" s="37">
        <v>15.0</v>
      </c>
      <c r="B73" s="37" t="s">
        <v>74</v>
      </c>
      <c r="C73" s="37">
        <v>64.0</v>
      </c>
      <c r="D73" s="37" t="s">
        <v>65</v>
      </c>
      <c r="E73" s="37">
        <v>256.0</v>
      </c>
      <c r="F73" s="37">
        <f t="shared" si="1"/>
        <v>1</v>
      </c>
      <c r="G73" s="37" t="s">
        <v>160</v>
      </c>
      <c r="H73" s="143">
        <v>3.7</v>
      </c>
      <c r="I73" s="144">
        <v>0.005555555555555556</v>
      </c>
      <c r="J73" s="37" t="s">
        <v>87</v>
      </c>
      <c r="K73" s="37" t="s">
        <v>88</v>
      </c>
    </row>
    <row r="74">
      <c r="A74" s="37">
        <v>16.0</v>
      </c>
      <c r="B74" s="37" t="s">
        <v>74</v>
      </c>
      <c r="C74" s="37">
        <v>64.0</v>
      </c>
      <c r="D74" s="37" t="s">
        <v>67</v>
      </c>
      <c r="E74" s="37">
        <v>256.0</v>
      </c>
      <c r="F74" s="37">
        <f t="shared" si="1"/>
        <v>1</v>
      </c>
      <c r="G74" s="37" t="s">
        <v>161</v>
      </c>
      <c r="H74" s="143">
        <v>2.3</v>
      </c>
      <c r="I74" s="144">
        <v>0.009027777777777777</v>
      </c>
      <c r="J74" s="37" t="s">
        <v>87</v>
      </c>
      <c r="K74" s="37" t="s">
        <v>88</v>
      </c>
    </row>
    <row r="75">
      <c r="A75" s="37">
        <v>16.0</v>
      </c>
      <c r="B75" s="37" t="s">
        <v>74</v>
      </c>
      <c r="C75" s="37">
        <v>64.0</v>
      </c>
      <c r="D75" s="37" t="s">
        <v>67</v>
      </c>
      <c r="E75" s="37">
        <v>256.0</v>
      </c>
      <c r="F75" s="37">
        <f t="shared" si="1"/>
        <v>1</v>
      </c>
      <c r="G75" s="37" t="s">
        <v>162</v>
      </c>
      <c r="H75" s="143">
        <v>2.3</v>
      </c>
      <c r="I75" s="144">
        <v>0.009027777777777777</v>
      </c>
      <c r="J75" s="37" t="s">
        <v>87</v>
      </c>
      <c r="K75" s="37" t="s">
        <v>88</v>
      </c>
    </row>
    <row r="76">
      <c r="A76" s="37">
        <v>17.0</v>
      </c>
      <c r="B76" s="37" t="s">
        <v>74</v>
      </c>
      <c r="C76" s="37">
        <v>64.0</v>
      </c>
      <c r="D76" s="37" t="s">
        <v>68</v>
      </c>
      <c r="E76" s="37">
        <v>256.0</v>
      </c>
      <c r="F76" s="37">
        <f t="shared" si="1"/>
        <v>1</v>
      </c>
      <c r="G76" s="37" t="s">
        <v>163</v>
      </c>
      <c r="H76" s="143">
        <v>1.1</v>
      </c>
      <c r="I76" s="144">
        <v>0.019444444444444445</v>
      </c>
      <c r="J76" s="37" t="s">
        <v>87</v>
      </c>
      <c r="K76" s="37" t="s">
        <v>88</v>
      </c>
    </row>
    <row r="77">
      <c r="A77" s="37">
        <v>17.0</v>
      </c>
      <c r="B77" s="37" t="s">
        <v>74</v>
      </c>
      <c r="C77" s="37">
        <v>64.0</v>
      </c>
      <c r="D77" s="37" t="s">
        <v>68</v>
      </c>
      <c r="E77" s="37">
        <v>256.0</v>
      </c>
      <c r="F77" s="37">
        <f t="shared" si="1"/>
        <v>1</v>
      </c>
      <c r="G77" s="37" t="s">
        <v>164</v>
      </c>
      <c r="H77" s="143">
        <v>1.1</v>
      </c>
      <c r="I77" s="144">
        <v>0.019444444444444445</v>
      </c>
      <c r="J77" s="37" t="s">
        <v>87</v>
      </c>
      <c r="K77" s="37" t="s">
        <v>88</v>
      </c>
    </row>
    <row r="78">
      <c r="A78" s="37">
        <v>18.0</v>
      </c>
      <c r="B78" s="37" t="s">
        <v>74</v>
      </c>
      <c r="C78" s="37">
        <v>64.0</v>
      </c>
      <c r="D78" s="37" t="s">
        <v>69</v>
      </c>
      <c r="E78" s="37">
        <v>256.0</v>
      </c>
      <c r="F78" s="37">
        <f t="shared" si="1"/>
        <v>1</v>
      </c>
      <c r="G78" s="37" t="s">
        <v>165</v>
      </c>
      <c r="H78" s="143">
        <v>0.5</v>
      </c>
      <c r="I78" s="37" t="s">
        <v>99</v>
      </c>
      <c r="J78" s="144">
        <v>0.004861111111111111</v>
      </c>
      <c r="K78" s="144">
        <v>0.03333333333333333</v>
      </c>
    </row>
    <row r="79">
      <c r="A79" s="37">
        <v>18.0</v>
      </c>
      <c r="B79" s="37" t="s">
        <v>74</v>
      </c>
      <c r="C79" s="37">
        <v>64.0</v>
      </c>
      <c r="D79" s="37" t="s">
        <v>69</v>
      </c>
      <c r="E79" s="37">
        <v>256.0</v>
      </c>
      <c r="F79" s="37">
        <f t="shared" si="1"/>
        <v>1</v>
      </c>
      <c r="G79" s="37" t="s">
        <v>166</v>
      </c>
      <c r="H79" s="143">
        <v>0.5</v>
      </c>
      <c r="I79" s="37" t="s">
        <v>99</v>
      </c>
      <c r="J79" s="144">
        <v>0.004861111111111111</v>
      </c>
      <c r="K79" s="144">
        <v>0.03333333333333333</v>
      </c>
    </row>
    <row r="80">
      <c r="A80" s="37">
        <v>19.0</v>
      </c>
      <c r="B80" s="37" t="s">
        <v>74</v>
      </c>
      <c r="C80" s="37">
        <v>64.0</v>
      </c>
      <c r="D80" s="37" t="s">
        <v>70</v>
      </c>
      <c r="E80" s="37">
        <v>256.0</v>
      </c>
      <c r="F80" s="37">
        <f t="shared" si="1"/>
        <v>1</v>
      </c>
      <c r="G80" s="37" t="s">
        <v>167</v>
      </c>
      <c r="H80" s="143">
        <v>0.3</v>
      </c>
      <c r="I80" s="37" t="s">
        <v>99</v>
      </c>
      <c r="J80" s="144">
        <v>0.002777777777777778</v>
      </c>
      <c r="K80" s="144">
        <v>0.06944444444444445</v>
      </c>
    </row>
    <row r="81">
      <c r="A81" s="37">
        <v>19.0</v>
      </c>
      <c r="B81" s="37" t="s">
        <v>74</v>
      </c>
      <c r="C81" s="37">
        <v>64.0</v>
      </c>
      <c r="D81" s="37" t="s">
        <v>70</v>
      </c>
      <c r="E81" s="37">
        <v>256.0</v>
      </c>
      <c r="F81" s="37">
        <f t="shared" si="1"/>
        <v>1</v>
      </c>
      <c r="G81" s="37" t="s">
        <v>168</v>
      </c>
      <c r="H81" s="143">
        <v>0.3</v>
      </c>
      <c r="I81" s="37" t="s">
        <v>99</v>
      </c>
      <c r="J81" s="144">
        <v>0.002777777777777778</v>
      </c>
      <c r="K81" s="144">
        <v>0.06944444444444445</v>
      </c>
    </row>
    <row r="82">
      <c r="A82" s="37">
        <v>20.0</v>
      </c>
      <c r="B82" s="37" t="s">
        <v>74</v>
      </c>
      <c r="C82" s="37">
        <v>64.0</v>
      </c>
      <c r="D82" s="37" t="s">
        <v>71</v>
      </c>
      <c r="E82" s="37">
        <v>256.0</v>
      </c>
      <c r="F82" s="37">
        <f t="shared" si="1"/>
        <v>1</v>
      </c>
      <c r="G82" s="37" t="s">
        <v>169</v>
      </c>
      <c r="H82" s="143">
        <v>0.1</v>
      </c>
      <c r="I82" s="37" t="s">
        <v>99</v>
      </c>
      <c r="J82" s="144">
        <v>0.0125</v>
      </c>
      <c r="K82" s="144">
        <v>0.17152777777777778</v>
      </c>
    </row>
    <row r="83">
      <c r="A83" s="37">
        <v>20.0</v>
      </c>
      <c r="B83" s="37" t="s">
        <v>74</v>
      </c>
      <c r="C83" s="37">
        <v>64.0</v>
      </c>
      <c r="D83" s="37" t="s">
        <v>71</v>
      </c>
      <c r="E83" s="37">
        <v>256.0</v>
      </c>
      <c r="F83" s="37">
        <f t="shared" si="1"/>
        <v>1</v>
      </c>
      <c r="G83" s="37" t="s">
        <v>170</v>
      </c>
      <c r="H83" s="143">
        <v>0.1</v>
      </c>
      <c r="I83" s="37" t="s">
        <v>99</v>
      </c>
      <c r="J83" s="144">
        <v>0.0125</v>
      </c>
      <c r="K83" s="144">
        <v>0.17152777777777778</v>
      </c>
    </row>
    <row r="84">
      <c r="A84" s="37">
        <v>21.0</v>
      </c>
      <c r="B84" s="37" t="s">
        <v>74</v>
      </c>
      <c r="C84" s="37">
        <v>64.0</v>
      </c>
      <c r="D84" s="37" t="s">
        <v>72</v>
      </c>
      <c r="E84" s="37">
        <v>256.0</v>
      </c>
      <c r="F84" s="37">
        <f t="shared" si="1"/>
        <v>1</v>
      </c>
      <c r="G84" s="37" t="s">
        <v>171</v>
      </c>
      <c r="H84" s="143">
        <v>0.1</v>
      </c>
      <c r="I84" s="37" t="s">
        <v>99</v>
      </c>
      <c r="J84" s="144">
        <v>0.020833333333333332</v>
      </c>
      <c r="K84" s="144">
        <v>0.1625</v>
      </c>
    </row>
    <row r="85">
      <c r="A85" s="37">
        <v>21.0</v>
      </c>
      <c r="B85" s="37" t="s">
        <v>74</v>
      </c>
      <c r="C85" s="37">
        <v>64.0</v>
      </c>
      <c r="D85" s="37" t="s">
        <v>72</v>
      </c>
      <c r="E85" s="37">
        <v>256.0</v>
      </c>
      <c r="F85" s="37">
        <f t="shared" si="1"/>
        <v>1</v>
      </c>
      <c r="G85" s="37" t="s">
        <v>172</v>
      </c>
      <c r="H85" s="143">
        <v>0.1</v>
      </c>
      <c r="I85" s="37" t="s">
        <v>99</v>
      </c>
      <c r="J85" s="144">
        <v>0.020833333333333332</v>
      </c>
      <c r="K85" s="144">
        <v>0.1625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2" t="s">
        <v>75</v>
      </c>
      <c r="B1" s="22" t="s">
        <v>76</v>
      </c>
      <c r="C1" s="22" t="s">
        <v>77</v>
      </c>
      <c r="D1" s="22" t="s">
        <v>78</v>
      </c>
      <c r="E1" s="22" t="s">
        <v>79</v>
      </c>
      <c r="F1" s="22" t="s">
        <v>80</v>
      </c>
      <c r="G1" s="22" t="s">
        <v>81</v>
      </c>
      <c r="H1" s="22" t="s">
        <v>82</v>
      </c>
      <c r="I1" s="22" t="s">
        <v>83</v>
      </c>
      <c r="J1" s="22" t="s">
        <v>84</v>
      </c>
      <c r="K1" s="22" t="s">
        <v>85</v>
      </c>
    </row>
    <row r="2">
      <c r="A2" s="12">
        <v>1.0</v>
      </c>
      <c r="B2" s="22" t="s">
        <v>173</v>
      </c>
      <c r="C2" s="12">
        <v>16.0</v>
      </c>
      <c r="D2" s="22" t="s">
        <v>65</v>
      </c>
      <c r="E2" s="12">
        <v>256.0</v>
      </c>
      <c r="F2" s="12">
        <v>1.0</v>
      </c>
      <c r="G2" s="22" t="s">
        <v>174</v>
      </c>
      <c r="H2" s="145">
        <v>33.9</v>
      </c>
      <c r="I2" s="146">
        <v>0.011805555555555555</v>
      </c>
      <c r="J2" s="22" t="s">
        <v>87</v>
      </c>
      <c r="K2" s="22" t="s">
        <v>88</v>
      </c>
    </row>
    <row r="3">
      <c r="A3" s="12">
        <v>1.0</v>
      </c>
      <c r="B3" s="22" t="s">
        <v>173</v>
      </c>
      <c r="C3" s="12">
        <v>16.0</v>
      </c>
      <c r="D3" s="22" t="s">
        <v>65</v>
      </c>
      <c r="E3" s="12">
        <v>256.0</v>
      </c>
      <c r="F3" s="12">
        <v>2.0</v>
      </c>
      <c r="G3" s="22" t="s">
        <v>175</v>
      </c>
      <c r="H3" s="145">
        <v>33.9</v>
      </c>
      <c r="I3" s="146">
        <v>0.011805555555555555</v>
      </c>
      <c r="J3" s="22" t="s">
        <v>87</v>
      </c>
      <c r="K3" s="22" t="s">
        <v>88</v>
      </c>
    </row>
    <row r="4">
      <c r="A4" s="12">
        <v>1.0</v>
      </c>
      <c r="B4" s="22" t="s">
        <v>176</v>
      </c>
      <c r="C4" s="12">
        <v>16.0</v>
      </c>
      <c r="D4" s="22" t="s">
        <v>65</v>
      </c>
      <c r="E4" s="12">
        <v>256.0</v>
      </c>
      <c r="F4" s="12">
        <v>1.0</v>
      </c>
      <c r="G4" s="22" t="s">
        <v>177</v>
      </c>
      <c r="H4" s="145">
        <v>18.8</v>
      </c>
      <c r="I4" s="147">
        <v>0.021527777777777778</v>
      </c>
      <c r="J4" s="22" t="s">
        <v>87</v>
      </c>
      <c r="K4" s="22" t="s">
        <v>88</v>
      </c>
    </row>
    <row r="5">
      <c r="A5" s="12">
        <v>1.0</v>
      </c>
      <c r="B5" s="22" t="s">
        <v>176</v>
      </c>
      <c r="C5" s="12">
        <v>16.0</v>
      </c>
      <c r="D5" s="22" t="s">
        <v>65</v>
      </c>
      <c r="E5" s="12">
        <v>256.0</v>
      </c>
      <c r="F5" s="12">
        <v>2.0</v>
      </c>
      <c r="G5" s="22" t="s">
        <v>178</v>
      </c>
      <c r="H5" s="145">
        <v>18.9</v>
      </c>
      <c r="I5" s="147">
        <v>0.021527777777777778</v>
      </c>
      <c r="J5" s="22" t="s">
        <v>87</v>
      </c>
      <c r="K5" s="22" t="s">
        <v>88</v>
      </c>
    </row>
    <row r="6">
      <c r="A6" s="12">
        <v>2.0</v>
      </c>
      <c r="B6" s="22" t="s">
        <v>173</v>
      </c>
      <c r="C6" s="12">
        <v>16.0</v>
      </c>
      <c r="D6" s="22" t="s">
        <v>67</v>
      </c>
      <c r="E6" s="12">
        <v>256.0</v>
      </c>
      <c r="F6" s="12">
        <v>1.0</v>
      </c>
      <c r="G6" s="22" t="s">
        <v>179</v>
      </c>
      <c r="H6" s="145">
        <v>30.0</v>
      </c>
      <c r="I6" s="147">
        <v>0.006944444444444444</v>
      </c>
      <c r="J6" s="22" t="s">
        <v>87</v>
      </c>
      <c r="K6" s="22" t="s">
        <v>88</v>
      </c>
    </row>
    <row r="7">
      <c r="A7" s="12">
        <v>2.0</v>
      </c>
      <c r="B7" s="22" t="s">
        <v>173</v>
      </c>
      <c r="C7" s="12">
        <v>16.0</v>
      </c>
      <c r="D7" s="22" t="s">
        <v>67</v>
      </c>
      <c r="E7" s="12">
        <v>256.0</v>
      </c>
      <c r="F7" s="12">
        <v>2.0</v>
      </c>
      <c r="G7" s="22" t="s">
        <v>180</v>
      </c>
      <c r="H7" s="145">
        <v>30.1</v>
      </c>
      <c r="I7" s="147">
        <v>0.00625</v>
      </c>
      <c r="J7" s="22" t="s">
        <v>87</v>
      </c>
      <c r="K7" s="22" t="s">
        <v>88</v>
      </c>
    </row>
    <row r="8">
      <c r="A8" s="12">
        <v>2.0</v>
      </c>
      <c r="B8" s="22" t="s">
        <v>176</v>
      </c>
      <c r="C8" s="12">
        <v>16.0</v>
      </c>
      <c r="D8" s="22" t="s">
        <v>67</v>
      </c>
      <c r="E8" s="12">
        <v>256.0</v>
      </c>
      <c r="F8" s="12">
        <v>1.0</v>
      </c>
      <c r="G8" s="22" t="s">
        <v>181</v>
      </c>
      <c r="H8" s="145">
        <v>13.7</v>
      </c>
      <c r="I8" s="147">
        <v>0.014583333333333334</v>
      </c>
      <c r="J8" s="22" t="s">
        <v>87</v>
      </c>
      <c r="K8" s="22" t="s">
        <v>88</v>
      </c>
    </row>
    <row r="9">
      <c r="A9" s="12">
        <v>2.0</v>
      </c>
      <c r="B9" s="22" t="s">
        <v>176</v>
      </c>
      <c r="C9" s="12">
        <v>16.0</v>
      </c>
      <c r="D9" s="22" t="s">
        <v>67</v>
      </c>
      <c r="E9" s="12">
        <v>256.0</v>
      </c>
      <c r="F9" s="12">
        <v>2.0</v>
      </c>
      <c r="G9" s="22" t="s">
        <v>182</v>
      </c>
      <c r="H9" s="145">
        <v>13.7</v>
      </c>
      <c r="I9" s="147">
        <v>0.014583333333333334</v>
      </c>
      <c r="J9" s="22" t="s">
        <v>87</v>
      </c>
      <c r="K9" s="22" t="s">
        <v>88</v>
      </c>
    </row>
    <row r="10">
      <c r="A10" s="12">
        <v>3.0</v>
      </c>
      <c r="B10" s="22" t="s">
        <v>173</v>
      </c>
      <c r="C10" s="12">
        <v>16.0</v>
      </c>
      <c r="D10" s="22" t="s">
        <v>68</v>
      </c>
      <c r="E10" s="12">
        <v>256.0</v>
      </c>
      <c r="F10" s="12">
        <v>1.0</v>
      </c>
      <c r="G10" s="22" t="s">
        <v>183</v>
      </c>
      <c r="H10" s="145">
        <v>22.7</v>
      </c>
      <c r="I10" s="147">
        <v>0.009027777777777777</v>
      </c>
      <c r="J10" s="22" t="s">
        <v>87</v>
      </c>
      <c r="K10" s="22" t="s">
        <v>88</v>
      </c>
    </row>
    <row r="11">
      <c r="A11" s="12">
        <v>3.0</v>
      </c>
      <c r="B11" s="22" t="s">
        <v>173</v>
      </c>
      <c r="C11" s="12">
        <v>16.0</v>
      </c>
      <c r="D11" s="22" t="s">
        <v>68</v>
      </c>
      <c r="E11" s="12">
        <v>256.0</v>
      </c>
      <c r="F11" s="12">
        <v>2.0</v>
      </c>
      <c r="G11" s="22" t="s">
        <v>184</v>
      </c>
      <c r="H11" s="145">
        <v>23.0</v>
      </c>
      <c r="I11" s="147">
        <v>0.009027777777777777</v>
      </c>
      <c r="J11" s="22" t="s">
        <v>87</v>
      </c>
      <c r="K11" s="22" t="s">
        <v>88</v>
      </c>
    </row>
    <row r="12">
      <c r="A12" s="12">
        <v>3.0</v>
      </c>
      <c r="B12" s="22" t="s">
        <v>176</v>
      </c>
      <c r="C12" s="12">
        <v>16.0</v>
      </c>
      <c r="D12" s="22" t="s">
        <v>68</v>
      </c>
      <c r="E12" s="12">
        <v>256.0</v>
      </c>
      <c r="F12" s="12">
        <v>1.0</v>
      </c>
      <c r="G12" s="22" t="s">
        <v>185</v>
      </c>
      <c r="H12" s="145">
        <v>7.2</v>
      </c>
      <c r="I12" s="147">
        <v>0.02847222222222222</v>
      </c>
      <c r="J12" s="22" t="s">
        <v>87</v>
      </c>
      <c r="K12" s="22" t="s">
        <v>88</v>
      </c>
    </row>
    <row r="13">
      <c r="A13" s="12">
        <v>3.0</v>
      </c>
      <c r="B13" s="22" t="s">
        <v>176</v>
      </c>
      <c r="C13" s="12">
        <v>16.0</v>
      </c>
      <c r="D13" s="22" t="s">
        <v>68</v>
      </c>
      <c r="E13" s="12">
        <v>256.0</v>
      </c>
      <c r="F13" s="12">
        <v>2.0</v>
      </c>
      <c r="G13" s="22" t="s">
        <v>186</v>
      </c>
      <c r="H13" s="145">
        <v>7.2</v>
      </c>
      <c r="I13" s="147">
        <v>0.02847222222222222</v>
      </c>
      <c r="J13" s="22" t="s">
        <v>87</v>
      </c>
      <c r="K13" s="22" t="s">
        <v>88</v>
      </c>
    </row>
    <row r="14">
      <c r="A14" s="12">
        <v>4.0</v>
      </c>
      <c r="B14" s="22" t="s">
        <v>173</v>
      </c>
      <c r="C14" s="12">
        <v>16.0</v>
      </c>
      <c r="D14" s="22" t="s">
        <v>69</v>
      </c>
      <c r="E14" s="12">
        <v>256.0</v>
      </c>
      <c r="F14" s="12">
        <v>1.0</v>
      </c>
      <c r="G14" s="22" t="s">
        <v>187</v>
      </c>
      <c r="H14" s="145">
        <v>14.6</v>
      </c>
      <c r="I14" s="147">
        <v>0.013888888888888888</v>
      </c>
      <c r="J14" s="22" t="s">
        <v>87</v>
      </c>
      <c r="K14" s="22" t="s">
        <v>88</v>
      </c>
    </row>
    <row r="15">
      <c r="A15" s="12">
        <v>4.0</v>
      </c>
      <c r="B15" s="22" t="s">
        <v>173</v>
      </c>
      <c r="C15" s="12">
        <v>16.0</v>
      </c>
      <c r="D15" s="22" t="s">
        <v>69</v>
      </c>
      <c r="E15" s="12">
        <v>256.0</v>
      </c>
      <c r="F15" s="12">
        <v>2.0</v>
      </c>
      <c r="G15" s="22" t="s">
        <v>188</v>
      </c>
      <c r="H15" s="145">
        <v>14.6</v>
      </c>
      <c r="I15" s="147">
        <v>0.013888888888888888</v>
      </c>
      <c r="J15" s="22" t="s">
        <v>87</v>
      </c>
      <c r="K15" s="22" t="s">
        <v>88</v>
      </c>
    </row>
    <row r="16">
      <c r="A16" s="12">
        <v>4.0</v>
      </c>
      <c r="B16" s="22" t="s">
        <v>176</v>
      </c>
      <c r="C16" s="12">
        <v>16.0</v>
      </c>
      <c r="D16" s="22" t="s">
        <v>69</v>
      </c>
      <c r="E16" s="12">
        <v>256.0</v>
      </c>
      <c r="F16" s="12">
        <v>1.0</v>
      </c>
      <c r="G16" s="22" t="s">
        <v>189</v>
      </c>
      <c r="H16" s="145">
        <v>3.9</v>
      </c>
      <c r="I16" s="147">
        <v>0.010416666666666666</v>
      </c>
      <c r="J16" s="22" t="s">
        <v>87</v>
      </c>
      <c r="K16" s="22" t="s">
        <v>88</v>
      </c>
    </row>
    <row r="17">
      <c r="A17" s="12">
        <v>4.0</v>
      </c>
      <c r="B17" s="22" t="s">
        <v>176</v>
      </c>
      <c r="C17" s="12">
        <v>16.0</v>
      </c>
      <c r="D17" s="22" t="s">
        <v>69</v>
      </c>
      <c r="E17" s="12">
        <v>256.0</v>
      </c>
      <c r="F17" s="12">
        <v>2.0</v>
      </c>
      <c r="G17" s="22" t="s">
        <v>190</v>
      </c>
      <c r="H17" s="145">
        <v>3.9</v>
      </c>
      <c r="I17" s="147">
        <v>0.010416666666666666</v>
      </c>
      <c r="J17" s="22" t="s">
        <v>87</v>
      </c>
      <c r="K17" s="22" t="s">
        <v>88</v>
      </c>
    </row>
    <row r="18">
      <c r="A18" s="12">
        <v>5.0</v>
      </c>
      <c r="B18" s="22" t="s">
        <v>173</v>
      </c>
      <c r="C18" s="12">
        <v>16.0</v>
      </c>
      <c r="D18" s="22" t="s">
        <v>70</v>
      </c>
      <c r="E18" s="12">
        <v>256.0</v>
      </c>
      <c r="F18" s="12">
        <v>1.0</v>
      </c>
      <c r="G18" s="22" t="s">
        <v>191</v>
      </c>
      <c r="H18" s="145">
        <v>6.7</v>
      </c>
      <c r="I18" s="147">
        <v>0.030555555555555555</v>
      </c>
      <c r="J18" s="22" t="s">
        <v>87</v>
      </c>
      <c r="K18" s="22" t="s">
        <v>88</v>
      </c>
    </row>
    <row r="19">
      <c r="A19" s="12">
        <v>5.0</v>
      </c>
      <c r="B19" s="22" t="s">
        <v>173</v>
      </c>
      <c r="C19" s="12">
        <v>16.0</v>
      </c>
      <c r="D19" s="22" t="s">
        <v>70</v>
      </c>
      <c r="E19" s="12">
        <v>256.0</v>
      </c>
      <c r="F19" s="12">
        <v>2.0</v>
      </c>
      <c r="G19" s="22" t="s">
        <v>192</v>
      </c>
      <c r="H19" s="145">
        <v>6.4</v>
      </c>
      <c r="I19" s="147">
        <v>0.03194444444444444</v>
      </c>
      <c r="J19" s="22" t="s">
        <v>87</v>
      </c>
      <c r="K19" s="22" t="s">
        <v>88</v>
      </c>
    </row>
    <row r="20">
      <c r="A20" s="12">
        <v>5.0</v>
      </c>
      <c r="B20" s="22" t="s">
        <v>176</v>
      </c>
      <c r="C20" s="12">
        <v>16.0</v>
      </c>
      <c r="D20" s="22" t="s">
        <v>70</v>
      </c>
      <c r="E20" s="12">
        <v>256.0</v>
      </c>
      <c r="F20" s="12">
        <v>1.0</v>
      </c>
      <c r="G20" s="22" t="s">
        <v>193</v>
      </c>
      <c r="H20" s="145">
        <v>2.2</v>
      </c>
      <c r="I20" s="147">
        <v>0.01875</v>
      </c>
      <c r="J20" s="22" t="s">
        <v>87</v>
      </c>
      <c r="K20" s="22" t="s">
        <v>88</v>
      </c>
    </row>
    <row r="21">
      <c r="A21" s="12">
        <v>5.0</v>
      </c>
      <c r="B21" s="22" t="s">
        <v>176</v>
      </c>
      <c r="C21" s="12">
        <v>16.0</v>
      </c>
      <c r="D21" s="22" t="s">
        <v>70</v>
      </c>
      <c r="E21" s="12">
        <v>256.0</v>
      </c>
      <c r="F21" s="12">
        <v>2.0</v>
      </c>
      <c r="G21" s="22" t="s">
        <v>194</v>
      </c>
      <c r="H21" s="145">
        <v>2.1</v>
      </c>
      <c r="I21" s="147">
        <v>0.019444444444444445</v>
      </c>
      <c r="J21" s="22" t="s">
        <v>87</v>
      </c>
      <c r="K21" s="22" t="s">
        <v>88</v>
      </c>
    </row>
    <row r="22">
      <c r="A22" s="12">
        <v>6.0</v>
      </c>
      <c r="B22" s="22" t="s">
        <v>173</v>
      </c>
      <c r="C22" s="12">
        <v>16.0</v>
      </c>
      <c r="D22" s="22" t="s">
        <v>71</v>
      </c>
      <c r="E22" s="12">
        <v>256.0</v>
      </c>
      <c r="F22" s="12">
        <v>1.0</v>
      </c>
      <c r="G22" s="22" t="s">
        <v>195</v>
      </c>
      <c r="H22" s="145">
        <v>1.6</v>
      </c>
      <c r="I22" s="147">
        <v>0.02638888888888889</v>
      </c>
      <c r="J22" s="22" t="s">
        <v>87</v>
      </c>
      <c r="K22" s="22" t="s">
        <v>88</v>
      </c>
    </row>
    <row r="23">
      <c r="A23" s="12">
        <v>6.0</v>
      </c>
      <c r="B23" s="22" t="s">
        <v>173</v>
      </c>
      <c r="C23" s="12">
        <v>16.0</v>
      </c>
      <c r="D23" s="22" t="s">
        <v>71</v>
      </c>
      <c r="E23" s="12">
        <v>256.0</v>
      </c>
      <c r="F23" s="12">
        <v>2.0</v>
      </c>
      <c r="G23" s="22" t="s">
        <v>196</v>
      </c>
      <c r="H23" s="145">
        <v>1.6</v>
      </c>
      <c r="I23" s="147">
        <v>0.02638888888888889</v>
      </c>
      <c r="J23" s="22" t="s">
        <v>87</v>
      </c>
      <c r="K23" s="22" t="s">
        <v>88</v>
      </c>
    </row>
    <row r="24">
      <c r="A24" s="12">
        <v>6.0</v>
      </c>
      <c r="B24" s="22" t="s">
        <v>176</v>
      </c>
      <c r="C24" s="12">
        <v>16.0</v>
      </c>
      <c r="D24" s="22" t="s">
        <v>71</v>
      </c>
      <c r="E24" s="12">
        <v>256.0</v>
      </c>
      <c r="F24" s="12">
        <v>1.0</v>
      </c>
      <c r="G24" s="22" t="s">
        <v>197</v>
      </c>
      <c r="H24" s="145">
        <v>0.9</v>
      </c>
      <c r="I24" s="147">
        <v>0.022916666666666665</v>
      </c>
      <c r="J24" s="22" t="s">
        <v>87</v>
      </c>
      <c r="K24" s="22" t="s">
        <v>88</v>
      </c>
    </row>
    <row r="25">
      <c r="A25" s="12">
        <v>6.0</v>
      </c>
      <c r="B25" s="22" t="s">
        <v>176</v>
      </c>
      <c r="C25" s="12">
        <v>16.0</v>
      </c>
      <c r="D25" s="22" t="s">
        <v>71</v>
      </c>
      <c r="E25" s="12">
        <v>256.0</v>
      </c>
      <c r="F25" s="12">
        <v>2.0</v>
      </c>
      <c r="G25" s="22" t="s">
        <v>198</v>
      </c>
      <c r="H25" s="145">
        <v>0.9</v>
      </c>
      <c r="I25" s="147">
        <v>0.022916666666666665</v>
      </c>
      <c r="J25" s="22" t="s">
        <v>87</v>
      </c>
      <c r="K25" s="22" t="s">
        <v>88</v>
      </c>
    </row>
    <row r="26">
      <c r="A26" s="12">
        <v>7.0</v>
      </c>
      <c r="B26" s="22" t="s">
        <v>173</v>
      </c>
      <c r="C26" s="12">
        <v>16.0</v>
      </c>
      <c r="D26" s="22" t="s">
        <v>72</v>
      </c>
      <c r="E26" s="12">
        <v>256.0</v>
      </c>
      <c r="F26" s="12">
        <v>1.0</v>
      </c>
      <c r="G26" s="22" t="s">
        <v>199</v>
      </c>
      <c r="H26" s="145">
        <v>0.4</v>
      </c>
      <c r="I26" s="147">
        <v>0.04652777777777778</v>
      </c>
      <c r="J26" s="22" t="s">
        <v>87</v>
      </c>
      <c r="K26" s="22" t="s">
        <v>88</v>
      </c>
    </row>
    <row r="27">
      <c r="A27" s="12">
        <v>7.0</v>
      </c>
      <c r="B27" s="22" t="s">
        <v>173</v>
      </c>
      <c r="C27" s="12">
        <v>16.0</v>
      </c>
      <c r="D27" s="22" t="s">
        <v>72</v>
      </c>
      <c r="E27" s="12">
        <v>256.0</v>
      </c>
      <c r="F27" s="12">
        <v>2.0</v>
      </c>
      <c r="G27" s="22" t="s">
        <v>200</v>
      </c>
      <c r="H27" s="145">
        <v>0.4</v>
      </c>
      <c r="I27" s="147">
        <v>0.04722222222222222</v>
      </c>
      <c r="J27" s="22" t="s">
        <v>87</v>
      </c>
      <c r="K27" s="22" t="s">
        <v>88</v>
      </c>
    </row>
    <row r="28">
      <c r="A28" s="12">
        <v>7.0</v>
      </c>
      <c r="B28" s="22" t="s">
        <v>176</v>
      </c>
      <c r="C28" s="12">
        <v>16.0</v>
      </c>
      <c r="D28" s="22" t="s">
        <v>72</v>
      </c>
      <c r="E28" s="12">
        <v>256.0</v>
      </c>
      <c r="F28" s="12">
        <v>1.0</v>
      </c>
      <c r="G28" s="22" t="s">
        <v>201</v>
      </c>
      <c r="H28" s="145">
        <v>0.4</v>
      </c>
      <c r="I28" s="147">
        <v>0.05277777777777778</v>
      </c>
      <c r="J28" s="22" t="s">
        <v>87</v>
      </c>
      <c r="K28" s="22" t="s">
        <v>88</v>
      </c>
    </row>
    <row r="29">
      <c r="A29" s="12">
        <v>7.0</v>
      </c>
      <c r="B29" s="22" t="s">
        <v>176</v>
      </c>
      <c r="C29" s="12">
        <v>16.0</v>
      </c>
      <c r="D29" s="22" t="s">
        <v>72</v>
      </c>
      <c r="E29" s="12">
        <v>256.0</v>
      </c>
      <c r="F29" s="12">
        <v>2.0</v>
      </c>
      <c r="G29" s="22" t="s">
        <v>202</v>
      </c>
      <c r="H29" s="145">
        <v>0.4</v>
      </c>
      <c r="I29" s="147">
        <v>0.05347222222222222</v>
      </c>
      <c r="J29" s="22" t="s">
        <v>87</v>
      </c>
      <c r="K29" s="22" t="s">
        <v>88</v>
      </c>
    </row>
    <row r="30">
      <c r="A30" s="12">
        <v>8.0</v>
      </c>
      <c r="B30" s="22" t="s">
        <v>173</v>
      </c>
      <c r="C30" s="12">
        <v>36.0</v>
      </c>
      <c r="D30" s="22" t="s">
        <v>65</v>
      </c>
      <c r="E30" s="12">
        <v>256.0</v>
      </c>
      <c r="F30" s="12">
        <v>1.0</v>
      </c>
      <c r="G30" s="22" t="s">
        <v>203</v>
      </c>
      <c r="H30" s="145">
        <v>17.2</v>
      </c>
      <c r="I30" s="147">
        <v>0.011805555555555555</v>
      </c>
      <c r="J30" s="22" t="s">
        <v>87</v>
      </c>
      <c r="K30" s="22" t="s">
        <v>88</v>
      </c>
    </row>
    <row r="31">
      <c r="A31" s="12">
        <v>8.0</v>
      </c>
      <c r="B31" s="22" t="s">
        <v>173</v>
      </c>
      <c r="C31" s="12">
        <v>36.0</v>
      </c>
      <c r="D31" s="22" t="s">
        <v>65</v>
      </c>
      <c r="E31" s="12">
        <v>256.0</v>
      </c>
      <c r="F31" s="12">
        <v>2.0</v>
      </c>
      <c r="G31" s="22" t="s">
        <v>204</v>
      </c>
      <c r="H31" s="145">
        <v>17.3</v>
      </c>
      <c r="I31" s="147">
        <v>0.011805555555555555</v>
      </c>
      <c r="J31" s="22" t="s">
        <v>87</v>
      </c>
      <c r="K31" s="22" t="s">
        <v>88</v>
      </c>
    </row>
    <row r="32">
      <c r="A32" s="12">
        <v>8.0</v>
      </c>
      <c r="B32" s="22" t="s">
        <v>176</v>
      </c>
      <c r="C32" s="12">
        <v>36.0</v>
      </c>
      <c r="D32" s="22" t="s">
        <v>65</v>
      </c>
      <c r="E32" s="12">
        <v>256.0</v>
      </c>
      <c r="F32" s="12">
        <v>1.0</v>
      </c>
      <c r="G32" s="22" t="s">
        <v>205</v>
      </c>
      <c r="H32" s="145">
        <v>9.9</v>
      </c>
      <c r="I32" s="147">
        <v>0.020833333333333332</v>
      </c>
      <c r="J32" s="22" t="s">
        <v>87</v>
      </c>
      <c r="K32" s="22" t="s">
        <v>88</v>
      </c>
    </row>
    <row r="33">
      <c r="A33" s="12">
        <v>8.0</v>
      </c>
      <c r="B33" s="22" t="s">
        <v>176</v>
      </c>
      <c r="C33" s="12">
        <v>36.0</v>
      </c>
      <c r="D33" s="22" t="s">
        <v>65</v>
      </c>
      <c r="E33" s="12">
        <v>256.0</v>
      </c>
      <c r="F33" s="12">
        <v>2.0</v>
      </c>
      <c r="G33" s="22" t="s">
        <v>206</v>
      </c>
      <c r="H33" s="145">
        <v>10.0</v>
      </c>
      <c r="I33" s="147">
        <v>0.020833333333333332</v>
      </c>
      <c r="J33" s="22" t="s">
        <v>87</v>
      </c>
      <c r="K33" s="22" t="s">
        <v>88</v>
      </c>
    </row>
    <row r="34">
      <c r="A34" s="12">
        <v>9.0</v>
      </c>
      <c r="B34" s="22" t="s">
        <v>173</v>
      </c>
      <c r="C34" s="12">
        <v>36.0</v>
      </c>
      <c r="D34" s="22" t="s">
        <v>67</v>
      </c>
      <c r="E34" s="12">
        <v>256.0</v>
      </c>
      <c r="F34" s="12">
        <v>1.0</v>
      </c>
      <c r="G34" s="22" t="s">
        <v>207</v>
      </c>
      <c r="H34" s="145">
        <v>15.1</v>
      </c>
      <c r="I34" s="147">
        <v>0.013194444444444444</v>
      </c>
      <c r="J34" s="22" t="s">
        <v>87</v>
      </c>
      <c r="K34" s="22" t="s">
        <v>88</v>
      </c>
    </row>
    <row r="35">
      <c r="A35" s="12">
        <v>9.0</v>
      </c>
      <c r="B35" s="22" t="s">
        <v>173</v>
      </c>
      <c r="C35" s="12">
        <v>36.0</v>
      </c>
      <c r="D35" s="22" t="s">
        <v>67</v>
      </c>
      <c r="E35" s="12">
        <v>256.0</v>
      </c>
      <c r="F35" s="12">
        <v>2.0</v>
      </c>
      <c r="G35" s="22" t="s">
        <v>208</v>
      </c>
      <c r="H35" s="145">
        <v>15.2</v>
      </c>
      <c r="I35" s="147">
        <v>0.013194444444444444</v>
      </c>
      <c r="J35" s="22" t="s">
        <v>87</v>
      </c>
      <c r="K35" s="22" t="s">
        <v>88</v>
      </c>
    </row>
    <row r="36">
      <c r="A36" s="12">
        <v>9.0</v>
      </c>
      <c r="B36" s="22" t="s">
        <v>176</v>
      </c>
      <c r="C36" s="12">
        <v>36.0</v>
      </c>
      <c r="D36" s="22" t="s">
        <v>67</v>
      </c>
      <c r="E36" s="12">
        <v>256.0</v>
      </c>
      <c r="F36" s="12">
        <v>1.0</v>
      </c>
      <c r="G36" s="22" t="s">
        <v>209</v>
      </c>
      <c r="H36" s="145">
        <v>6.8</v>
      </c>
      <c r="I36" s="147">
        <v>0.030555555555555555</v>
      </c>
      <c r="J36" s="22" t="s">
        <v>87</v>
      </c>
      <c r="K36" s="22" t="s">
        <v>88</v>
      </c>
    </row>
    <row r="37">
      <c r="A37" s="12">
        <v>9.0</v>
      </c>
      <c r="B37" s="22" t="s">
        <v>176</v>
      </c>
      <c r="C37" s="12">
        <v>36.0</v>
      </c>
      <c r="D37" s="22" t="s">
        <v>67</v>
      </c>
      <c r="E37" s="12">
        <v>256.0</v>
      </c>
      <c r="F37" s="12">
        <v>2.0</v>
      </c>
      <c r="G37" s="22" t="s">
        <v>210</v>
      </c>
      <c r="H37" s="145">
        <v>6.8</v>
      </c>
      <c r="I37" s="147">
        <v>0.030555555555555555</v>
      </c>
      <c r="J37" s="22" t="s">
        <v>87</v>
      </c>
      <c r="K37" s="22" t="s">
        <v>88</v>
      </c>
    </row>
    <row r="38">
      <c r="A38" s="12">
        <v>10.0</v>
      </c>
      <c r="B38" s="22" t="s">
        <v>173</v>
      </c>
      <c r="C38" s="12">
        <v>36.0</v>
      </c>
      <c r="D38" s="22" t="s">
        <v>68</v>
      </c>
      <c r="E38" s="12">
        <v>256.0</v>
      </c>
      <c r="F38" s="12">
        <v>1.0</v>
      </c>
      <c r="G38" s="22" t="s">
        <v>211</v>
      </c>
      <c r="H38" s="145">
        <v>10.6</v>
      </c>
      <c r="I38" s="147">
        <v>0.019444444444444445</v>
      </c>
      <c r="J38" s="22" t="s">
        <v>87</v>
      </c>
      <c r="K38" s="22" t="s">
        <v>88</v>
      </c>
    </row>
    <row r="39">
      <c r="A39" s="12">
        <v>10.0</v>
      </c>
      <c r="B39" s="22" t="s">
        <v>173</v>
      </c>
      <c r="C39" s="12">
        <v>36.0</v>
      </c>
      <c r="D39" s="22" t="s">
        <v>68</v>
      </c>
      <c r="E39" s="12">
        <v>256.0</v>
      </c>
      <c r="F39" s="12">
        <v>2.0</v>
      </c>
      <c r="G39" s="22" t="s">
        <v>212</v>
      </c>
      <c r="H39" s="145">
        <v>10.5</v>
      </c>
      <c r="I39" s="147">
        <v>0.019444444444444445</v>
      </c>
      <c r="J39" s="22" t="s">
        <v>87</v>
      </c>
      <c r="K39" s="22" t="s">
        <v>88</v>
      </c>
    </row>
    <row r="40">
      <c r="A40" s="12">
        <v>10.0</v>
      </c>
      <c r="B40" s="22" t="s">
        <v>176</v>
      </c>
      <c r="C40" s="12">
        <v>36.0</v>
      </c>
      <c r="D40" s="22" t="s">
        <v>68</v>
      </c>
      <c r="E40" s="12">
        <v>256.0</v>
      </c>
      <c r="F40" s="12">
        <v>1.0</v>
      </c>
      <c r="G40" s="22" t="s">
        <v>213</v>
      </c>
      <c r="H40" s="145">
        <v>3.2</v>
      </c>
      <c r="I40" s="147">
        <v>0.9708333333333333</v>
      </c>
      <c r="J40" s="22" t="s">
        <v>87</v>
      </c>
      <c r="K40" s="22" t="s">
        <v>88</v>
      </c>
    </row>
    <row r="41">
      <c r="A41" s="12">
        <v>10.0</v>
      </c>
      <c r="B41" s="22" t="s">
        <v>176</v>
      </c>
      <c r="C41" s="12">
        <v>36.0</v>
      </c>
      <c r="D41" s="22" t="s">
        <v>68</v>
      </c>
      <c r="E41" s="12">
        <v>256.0</v>
      </c>
      <c r="F41" s="12">
        <v>2.0</v>
      </c>
      <c r="G41" s="22" t="s">
        <v>214</v>
      </c>
      <c r="H41" s="145">
        <v>3.2</v>
      </c>
      <c r="I41" s="147">
        <v>0.9708333333333333</v>
      </c>
      <c r="J41" s="22" t="s">
        <v>87</v>
      </c>
      <c r="K41" s="22" t="s">
        <v>88</v>
      </c>
    </row>
    <row r="42">
      <c r="A42" s="12">
        <v>11.0</v>
      </c>
      <c r="B42" s="22" t="s">
        <v>173</v>
      </c>
      <c r="C42" s="12">
        <v>36.0</v>
      </c>
      <c r="D42" s="22" t="s">
        <v>69</v>
      </c>
      <c r="E42" s="12">
        <v>256.0</v>
      </c>
      <c r="F42" s="12">
        <v>1.0</v>
      </c>
      <c r="G42" s="22" t="s">
        <v>215</v>
      </c>
      <c r="H42" s="145">
        <v>6.1</v>
      </c>
      <c r="I42" s="147">
        <v>0.034027777777777775</v>
      </c>
      <c r="J42" s="22" t="s">
        <v>87</v>
      </c>
      <c r="K42" s="22" t="s">
        <v>88</v>
      </c>
    </row>
    <row r="43">
      <c r="A43" s="12">
        <v>11.0</v>
      </c>
      <c r="B43" s="22" t="s">
        <v>173</v>
      </c>
      <c r="C43" s="12">
        <v>36.0</v>
      </c>
      <c r="D43" s="22" t="s">
        <v>69</v>
      </c>
      <c r="E43" s="12">
        <v>256.0</v>
      </c>
      <c r="F43" s="12">
        <v>2.0</v>
      </c>
      <c r="G43" s="22" t="s">
        <v>216</v>
      </c>
      <c r="H43" s="145">
        <v>6.0</v>
      </c>
      <c r="I43" s="147">
        <v>0.034027777777777775</v>
      </c>
      <c r="J43" s="22" t="s">
        <v>87</v>
      </c>
      <c r="K43" s="22" t="s">
        <v>88</v>
      </c>
    </row>
    <row r="44">
      <c r="A44" s="12">
        <v>11.0</v>
      </c>
      <c r="B44" s="22" t="s">
        <v>176</v>
      </c>
      <c r="C44" s="12">
        <v>36.0</v>
      </c>
      <c r="D44" s="22" t="s">
        <v>69</v>
      </c>
      <c r="E44" s="12">
        <v>256.0</v>
      </c>
      <c r="F44" s="12">
        <v>1.0</v>
      </c>
      <c r="G44" s="22" t="s">
        <v>217</v>
      </c>
      <c r="H44" s="145">
        <v>1.7</v>
      </c>
      <c r="I44" s="147">
        <v>0.02361111111111111</v>
      </c>
      <c r="J44" s="22" t="s">
        <v>87</v>
      </c>
      <c r="K44" s="22" t="s">
        <v>88</v>
      </c>
    </row>
    <row r="45">
      <c r="A45" s="12">
        <v>11.0</v>
      </c>
      <c r="B45" s="22" t="s">
        <v>176</v>
      </c>
      <c r="C45" s="12">
        <v>36.0</v>
      </c>
      <c r="D45" s="22" t="s">
        <v>69</v>
      </c>
      <c r="E45" s="12">
        <v>256.0</v>
      </c>
      <c r="F45" s="12">
        <v>2.0</v>
      </c>
      <c r="G45" s="22" t="s">
        <v>218</v>
      </c>
      <c r="H45" s="145">
        <v>1.8</v>
      </c>
      <c r="I45" s="147">
        <v>0.022916666666666665</v>
      </c>
      <c r="J45" s="22" t="s">
        <v>87</v>
      </c>
      <c r="K45" s="22" t="s">
        <v>88</v>
      </c>
    </row>
    <row r="46">
      <c r="A46" s="12">
        <v>12.0</v>
      </c>
      <c r="B46" s="22" t="s">
        <v>173</v>
      </c>
      <c r="C46" s="12">
        <v>36.0</v>
      </c>
      <c r="D46" s="22" t="s">
        <v>70</v>
      </c>
      <c r="E46" s="12">
        <v>256.0</v>
      </c>
      <c r="F46" s="12">
        <v>1.0</v>
      </c>
      <c r="G46" s="22" t="s">
        <v>219</v>
      </c>
      <c r="H46" s="145">
        <v>2.6</v>
      </c>
      <c r="I46" s="147">
        <v>0.007638888888888889</v>
      </c>
      <c r="J46" s="22" t="s">
        <v>87</v>
      </c>
      <c r="K46" s="22" t="s">
        <v>88</v>
      </c>
    </row>
    <row r="47">
      <c r="A47" s="12">
        <v>12.0</v>
      </c>
      <c r="B47" s="22" t="s">
        <v>173</v>
      </c>
      <c r="C47" s="12">
        <v>36.0</v>
      </c>
      <c r="D47" s="22" t="s">
        <v>70</v>
      </c>
      <c r="E47" s="12">
        <v>256.0</v>
      </c>
      <c r="F47" s="12">
        <v>2.0</v>
      </c>
      <c r="G47" s="22" t="s">
        <v>220</v>
      </c>
      <c r="H47" s="145">
        <v>2.8</v>
      </c>
      <c r="I47" s="147">
        <v>0.014583333333333334</v>
      </c>
      <c r="J47" s="22" t="s">
        <v>87</v>
      </c>
      <c r="K47" s="22" t="s">
        <v>88</v>
      </c>
    </row>
    <row r="48">
      <c r="A48" s="12">
        <v>12.0</v>
      </c>
      <c r="B48" s="22" t="s">
        <v>176</v>
      </c>
      <c r="C48" s="12">
        <v>36.0</v>
      </c>
      <c r="D48" s="22" t="s">
        <v>70</v>
      </c>
      <c r="E48" s="12">
        <v>256.0</v>
      </c>
      <c r="F48" s="12">
        <v>1.0</v>
      </c>
      <c r="G48" s="22" t="s">
        <v>221</v>
      </c>
      <c r="H48" s="145">
        <v>0.9</v>
      </c>
      <c r="I48" s="147">
        <v>0.022222222222222223</v>
      </c>
      <c r="J48" s="22" t="s">
        <v>87</v>
      </c>
      <c r="K48" s="22" t="s">
        <v>88</v>
      </c>
    </row>
    <row r="49">
      <c r="A49" s="12">
        <v>12.0</v>
      </c>
      <c r="B49" s="22" t="s">
        <v>176</v>
      </c>
      <c r="C49" s="12">
        <v>36.0</v>
      </c>
      <c r="D49" s="22" t="s">
        <v>70</v>
      </c>
      <c r="E49" s="12">
        <v>256.0</v>
      </c>
      <c r="F49" s="12">
        <v>2.0</v>
      </c>
      <c r="G49" s="22" t="s">
        <v>222</v>
      </c>
      <c r="H49" s="145">
        <v>0.9</v>
      </c>
      <c r="I49" s="147">
        <v>0.021527777777777778</v>
      </c>
      <c r="J49" s="22" t="s">
        <v>87</v>
      </c>
      <c r="K49" s="22" t="s">
        <v>88</v>
      </c>
    </row>
    <row r="50">
      <c r="A50" s="12">
        <v>13.0</v>
      </c>
      <c r="B50" s="22" t="s">
        <v>173</v>
      </c>
      <c r="C50" s="12">
        <v>36.0</v>
      </c>
      <c r="D50" s="22" t="s">
        <v>71</v>
      </c>
      <c r="E50" s="12">
        <v>256.0</v>
      </c>
      <c r="F50" s="12">
        <v>1.0</v>
      </c>
      <c r="G50" s="22" t="s">
        <v>223</v>
      </c>
      <c r="H50" s="145">
        <v>0.7</v>
      </c>
      <c r="I50" s="147">
        <v>0.030555555555555555</v>
      </c>
      <c r="J50" s="22" t="s">
        <v>87</v>
      </c>
      <c r="K50" s="22" t="s">
        <v>88</v>
      </c>
    </row>
    <row r="51">
      <c r="A51" s="12">
        <v>13.0</v>
      </c>
      <c r="B51" s="22" t="s">
        <v>173</v>
      </c>
      <c r="C51" s="12">
        <v>36.0</v>
      </c>
      <c r="D51" s="22" t="s">
        <v>71</v>
      </c>
      <c r="E51" s="12">
        <v>256.0</v>
      </c>
      <c r="F51" s="12">
        <v>2.0</v>
      </c>
      <c r="G51" s="22" t="s">
        <v>224</v>
      </c>
      <c r="H51" s="145">
        <v>0.7</v>
      </c>
      <c r="I51" s="147">
        <v>0.030555555555555555</v>
      </c>
      <c r="J51" s="22" t="s">
        <v>87</v>
      </c>
      <c r="K51" s="22" t="s">
        <v>88</v>
      </c>
    </row>
    <row r="52">
      <c r="A52" s="12">
        <v>13.0</v>
      </c>
      <c r="B52" s="22" t="s">
        <v>176</v>
      </c>
      <c r="C52" s="12">
        <v>36.0</v>
      </c>
      <c r="D52" s="22" t="s">
        <v>71</v>
      </c>
      <c r="E52" s="12">
        <v>256.0</v>
      </c>
      <c r="F52" s="12">
        <v>1.0</v>
      </c>
      <c r="G52" s="22" t="s">
        <v>225</v>
      </c>
      <c r="H52" s="145">
        <v>0.4</v>
      </c>
      <c r="I52" s="147">
        <v>0.05277777777777778</v>
      </c>
      <c r="J52" s="22" t="s">
        <v>87</v>
      </c>
      <c r="K52" s="22" t="s">
        <v>88</v>
      </c>
    </row>
    <row r="53">
      <c r="A53" s="12">
        <v>13.0</v>
      </c>
      <c r="B53" s="22" t="s">
        <v>176</v>
      </c>
      <c r="C53" s="12">
        <v>36.0</v>
      </c>
      <c r="D53" s="22" t="s">
        <v>71</v>
      </c>
      <c r="E53" s="12">
        <v>256.0</v>
      </c>
      <c r="F53" s="12">
        <v>2.0</v>
      </c>
      <c r="G53" s="22" t="s">
        <v>226</v>
      </c>
      <c r="H53" s="145">
        <v>0.4</v>
      </c>
      <c r="I53" s="147">
        <v>0.05277777777777778</v>
      </c>
      <c r="J53" s="22" t="s">
        <v>87</v>
      </c>
      <c r="K53" s="22" t="s">
        <v>88</v>
      </c>
    </row>
    <row r="54">
      <c r="A54" s="12">
        <v>14.0</v>
      </c>
      <c r="B54" s="22" t="s">
        <v>173</v>
      </c>
      <c r="C54" s="12">
        <v>36.0</v>
      </c>
      <c r="D54" s="22" t="s">
        <v>72</v>
      </c>
      <c r="E54" s="12">
        <v>256.0</v>
      </c>
      <c r="F54" s="12">
        <v>1.0</v>
      </c>
      <c r="G54" s="22" t="s">
        <v>227</v>
      </c>
      <c r="H54" s="145">
        <v>0.2</v>
      </c>
      <c r="I54" s="147">
        <v>0.10625</v>
      </c>
      <c r="J54" s="22" t="s">
        <v>87</v>
      </c>
      <c r="K54" s="22" t="s">
        <v>88</v>
      </c>
    </row>
    <row r="55">
      <c r="A55" s="12">
        <v>14.0</v>
      </c>
      <c r="B55" s="22" t="s">
        <v>173</v>
      </c>
      <c r="C55" s="12">
        <v>36.0</v>
      </c>
      <c r="D55" s="22" t="s">
        <v>72</v>
      </c>
      <c r="E55" s="12">
        <v>256.0</v>
      </c>
      <c r="F55" s="12">
        <v>2.0</v>
      </c>
      <c r="G55" s="22" t="s">
        <v>228</v>
      </c>
      <c r="H55" s="145">
        <v>0.2</v>
      </c>
      <c r="I55" s="147">
        <v>0.10625</v>
      </c>
      <c r="J55" s="22" t="s">
        <v>87</v>
      </c>
      <c r="K55" s="22" t="s">
        <v>88</v>
      </c>
    </row>
    <row r="56">
      <c r="A56" s="12">
        <v>14.0</v>
      </c>
      <c r="B56" s="22" t="s">
        <v>176</v>
      </c>
      <c r="C56" s="12">
        <v>36.0</v>
      </c>
      <c r="D56" s="22" t="s">
        <v>72</v>
      </c>
      <c r="E56" s="12">
        <v>256.0</v>
      </c>
      <c r="F56" s="12">
        <v>1.0</v>
      </c>
      <c r="G56" s="22" t="s">
        <v>229</v>
      </c>
      <c r="H56" s="145">
        <v>0.2</v>
      </c>
      <c r="I56" s="147">
        <v>0.11875</v>
      </c>
      <c r="J56" s="22" t="s">
        <v>87</v>
      </c>
      <c r="K56" s="22" t="s">
        <v>88</v>
      </c>
    </row>
    <row r="57">
      <c r="A57" s="12">
        <v>14.0</v>
      </c>
      <c r="B57" s="22" t="s">
        <v>176</v>
      </c>
      <c r="C57" s="12">
        <v>36.0</v>
      </c>
      <c r="D57" s="22" t="s">
        <v>72</v>
      </c>
      <c r="E57" s="12">
        <v>256.0</v>
      </c>
      <c r="F57" s="12">
        <v>2.0</v>
      </c>
      <c r="G57" s="22" t="s">
        <v>230</v>
      </c>
      <c r="H57" s="145">
        <v>0.2</v>
      </c>
      <c r="I57" s="147">
        <v>0.11875</v>
      </c>
      <c r="J57" s="22" t="s">
        <v>87</v>
      </c>
      <c r="K57" s="22" t="s">
        <v>88</v>
      </c>
    </row>
    <row r="58">
      <c r="A58" s="12">
        <v>15.0</v>
      </c>
      <c r="B58" s="22" t="s">
        <v>173</v>
      </c>
      <c r="C58" s="12">
        <v>64.0</v>
      </c>
      <c r="D58" s="22" t="s">
        <v>65</v>
      </c>
      <c r="E58" s="12">
        <v>256.0</v>
      </c>
      <c r="F58" s="12">
        <v>1.0</v>
      </c>
      <c r="G58" s="22" t="s">
        <v>231</v>
      </c>
      <c r="H58" s="145">
        <v>9.1</v>
      </c>
      <c r="I58" s="147">
        <v>0.004166666666666667</v>
      </c>
      <c r="J58" s="22" t="s">
        <v>87</v>
      </c>
      <c r="K58" s="22" t="s">
        <v>88</v>
      </c>
    </row>
    <row r="59">
      <c r="A59" s="12">
        <v>15.0</v>
      </c>
      <c r="B59" s="22" t="s">
        <v>173</v>
      </c>
      <c r="C59" s="12">
        <v>64.0</v>
      </c>
      <c r="D59" s="22" t="s">
        <v>65</v>
      </c>
      <c r="E59" s="12">
        <v>256.0</v>
      </c>
      <c r="F59" s="12">
        <v>2.0</v>
      </c>
      <c r="G59" s="22" t="s">
        <v>232</v>
      </c>
      <c r="H59" s="145">
        <v>9.2</v>
      </c>
      <c r="I59" s="147">
        <v>0.004166666666666667</v>
      </c>
      <c r="J59" s="22" t="s">
        <v>87</v>
      </c>
      <c r="K59" s="22" t="s">
        <v>88</v>
      </c>
    </row>
    <row r="60">
      <c r="A60" s="12">
        <v>15.0</v>
      </c>
      <c r="B60" s="22" t="s">
        <v>176</v>
      </c>
      <c r="C60" s="12">
        <v>64.0</v>
      </c>
      <c r="D60" s="22" t="s">
        <v>65</v>
      </c>
      <c r="E60" s="12">
        <v>256.0</v>
      </c>
      <c r="F60" s="12">
        <v>1.0</v>
      </c>
      <c r="G60" s="22" t="s">
        <v>233</v>
      </c>
      <c r="H60" s="145">
        <v>5.7</v>
      </c>
      <c r="I60" s="147">
        <v>0.03680555555555556</v>
      </c>
      <c r="J60" s="22" t="s">
        <v>87</v>
      </c>
      <c r="K60" s="22" t="s">
        <v>88</v>
      </c>
    </row>
    <row r="61">
      <c r="A61" s="12">
        <v>15.0</v>
      </c>
      <c r="B61" s="22" t="s">
        <v>176</v>
      </c>
      <c r="C61" s="12">
        <v>64.0</v>
      </c>
      <c r="D61" s="22" t="s">
        <v>65</v>
      </c>
      <c r="E61" s="12">
        <v>256.0</v>
      </c>
      <c r="F61" s="12">
        <v>2.0</v>
      </c>
      <c r="G61" s="22" t="s">
        <v>234</v>
      </c>
      <c r="H61" s="145">
        <v>5.7</v>
      </c>
      <c r="I61" s="147">
        <v>0.03680555555555556</v>
      </c>
      <c r="J61" s="22" t="s">
        <v>87</v>
      </c>
      <c r="K61" s="22" t="s">
        <v>88</v>
      </c>
    </row>
    <row r="62">
      <c r="A62" s="12">
        <v>16.0</v>
      </c>
      <c r="B62" s="22" t="s">
        <v>173</v>
      </c>
      <c r="C62" s="12">
        <v>64.0</v>
      </c>
      <c r="D62" s="22" t="s">
        <v>67</v>
      </c>
      <c r="E62" s="12">
        <v>256.0</v>
      </c>
      <c r="F62" s="12">
        <v>1.0</v>
      </c>
      <c r="G62" s="22" t="s">
        <v>235</v>
      </c>
      <c r="H62" s="145">
        <v>8.3</v>
      </c>
      <c r="I62" s="147">
        <v>0.025</v>
      </c>
      <c r="J62" s="22" t="s">
        <v>87</v>
      </c>
      <c r="K62" s="22" t="s">
        <v>88</v>
      </c>
    </row>
    <row r="63">
      <c r="A63" s="12">
        <v>16.0</v>
      </c>
      <c r="B63" s="22" t="s">
        <v>173</v>
      </c>
      <c r="C63" s="12">
        <v>64.0</v>
      </c>
      <c r="D63" s="22" t="s">
        <v>67</v>
      </c>
      <c r="E63" s="12">
        <v>256.0</v>
      </c>
      <c r="F63" s="12">
        <v>2.0</v>
      </c>
      <c r="G63" s="22" t="s">
        <v>236</v>
      </c>
      <c r="H63" s="145">
        <v>8.4</v>
      </c>
      <c r="I63" s="147">
        <v>0.024305555555555556</v>
      </c>
      <c r="J63" s="22" t="s">
        <v>87</v>
      </c>
      <c r="K63" s="22" t="s">
        <v>88</v>
      </c>
    </row>
    <row r="64">
      <c r="A64" s="12">
        <v>16.0</v>
      </c>
      <c r="B64" s="22" t="s">
        <v>176</v>
      </c>
      <c r="C64" s="12">
        <v>64.0</v>
      </c>
      <c r="D64" s="22" t="s">
        <v>67</v>
      </c>
      <c r="E64" s="12">
        <v>256.0</v>
      </c>
      <c r="F64" s="12">
        <v>1.0</v>
      </c>
      <c r="G64" s="22" t="s">
        <v>237</v>
      </c>
      <c r="H64" s="145">
        <v>3.8</v>
      </c>
      <c r="I64" s="147">
        <v>0.05416666666666667</v>
      </c>
      <c r="J64" s="22" t="s">
        <v>87</v>
      </c>
      <c r="K64" s="22" t="s">
        <v>88</v>
      </c>
    </row>
    <row r="65">
      <c r="A65" s="12">
        <v>16.0</v>
      </c>
      <c r="B65" s="22" t="s">
        <v>176</v>
      </c>
      <c r="C65" s="12">
        <v>64.0</v>
      </c>
      <c r="D65" s="22" t="s">
        <v>67</v>
      </c>
      <c r="E65" s="12">
        <v>256.0</v>
      </c>
      <c r="F65" s="12">
        <v>2.0</v>
      </c>
      <c r="G65" s="22" t="s">
        <v>238</v>
      </c>
      <c r="H65" s="145">
        <v>3.7</v>
      </c>
      <c r="I65" s="147">
        <v>0.011111111111111112</v>
      </c>
      <c r="J65" s="22" t="s">
        <v>87</v>
      </c>
      <c r="K65" s="22" t="s">
        <v>88</v>
      </c>
    </row>
    <row r="66">
      <c r="A66" s="12">
        <v>17.0</v>
      </c>
      <c r="B66" s="22" t="s">
        <v>173</v>
      </c>
      <c r="C66" s="12">
        <v>64.0</v>
      </c>
      <c r="D66" s="22" t="s">
        <v>68</v>
      </c>
      <c r="E66" s="12">
        <v>256.0</v>
      </c>
      <c r="F66" s="12">
        <v>1.0</v>
      </c>
      <c r="G66" s="22" t="s">
        <v>239</v>
      </c>
      <c r="H66" s="145">
        <v>5.4</v>
      </c>
      <c r="I66" s="147">
        <v>0.007638888888888889</v>
      </c>
      <c r="J66" s="22" t="s">
        <v>87</v>
      </c>
      <c r="K66" s="22" t="s">
        <v>88</v>
      </c>
    </row>
    <row r="67">
      <c r="A67" s="12">
        <v>17.0</v>
      </c>
      <c r="B67" s="22" t="s">
        <v>173</v>
      </c>
      <c r="C67" s="12">
        <v>64.0</v>
      </c>
      <c r="D67" s="22" t="s">
        <v>68</v>
      </c>
      <c r="E67" s="12">
        <v>256.0</v>
      </c>
      <c r="F67" s="12">
        <v>2.0</v>
      </c>
      <c r="G67" s="22" t="s">
        <v>240</v>
      </c>
      <c r="H67" s="145">
        <v>5.3</v>
      </c>
      <c r="I67" s="147">
        <v>0.007638888888888889</v>
      </c>
      <c r="J67" s="22" t="s">
        <v>87</v>
      </c>
      <c r="K67" s="22" t="s">
        <v>88</v>
      </c>
    </row>
    <row r="68">
      <c r="A68" s="12">
        <v>17.0</v>
      </c>
      <c r="B68" s="22" t="s">
        <v>176</v>
      </c>
      <c r="C68" s="12">
        <v>64.0</v>
      </c>
      <c r="D68" s="22" t="s">
        <v>68</v>
      </c>
      <c r="E68" s="12">
        <v>256.0</v>
      </c>
      <c r="F68" s="12">
        <v>1.0</v>
      </c>
      <c r="G68" s="22" t="s">
        <v>241</v>
      </c>
      <c r="H68" s="145">
        <v>1.9</v>
      </c>
      <c r="I68" s="147">
        <v>0.022222222222222223</v>
      </c>
      <c r="J68" s="22" t="s">
        <v>87</v>
      </c>
      <c r="K68" s="22" t="s">
        <v>88</v>
      </c>
    </row>
    <row r="69">
      <c r="A69" s="12">
        <v>17.0</v>
      </c>
      <c r="B69" s="22" t="s">
        <v>176</v>
      </c>
      <c r="C69" s="12">
        <v>64.0</v>
      </c>
      <c r="D69" s="22" t="s">
        <v>68</v>
      </c>
      <c r="E69" s="12">
        <v>256.0</v>
      </c>
      <c r="F69" s="12">
        <v>2.0</v>
      </c>
      <c r="G69" s="22" t="s">
        <v>242</v>
      </c>
      <c r="H69" s="145">
        <v>1.9</v>
      </c>
      <c r="I69" s="147">
        <v>0.022222222222222223</v>
      </c>
      <c r="J69" s="22" t="s">
        <v>87</v>
      </c>
      <c r="K69" s="22" t="s">
        <v>88</v>
      </c>
    </row>
    <row r="70">
      <c r="A70" s="12">
        <v>18.0</v>
      </c>
      <c r="B70" s="22" t="s">
        <v>173</v>
      </c>
      <c r="C70" s="12">
        <v>64.0</v>
      </c>
      <c r="D70" s="22" t="s">
        <v>69</v>
      </c>
      <c r="E70" s="12">
        <v>256.0</v>
      </c>
      <c r="F70" s="12">
        <v>1.0</v>
      </c>
      <c r="G70" s="22" t="s">
        <v>243</v>
      </c>
      <c r="H70" s="145">
        <v>3.1</v>
      </c>
      <c r="I70" s="147">
        <v>0.013194444444444444</v>
      </c>
      <c r="J70" s="22" t="s">
        <v>87</v>
      </c>
      <c r="K70" s="22" t="s">
        <v>88</v>
      </c>
    </row>
    <row r="71">
      <c r="A71" s="12">
        <v>18.0</v>
      </c>
      <c r="B71" s="22" t="s">
        <v>173</v>
      </c>
      <c r="C71" s="12">
        <v>64.0</v>
      </c>
      <c r="D71" s="22" t="s">
        <v>69</v>
      </c>
      <c r="E71" s="12">
        <v>256.0</v>
      </c>
      <c r="F71" s="12">
        <v>2.0</v>
      </c>
      <c r="G71" s="22" t="s">
        <v>244</v>
      </c>
      <c r="H71" s="145">
        <v>3.1</v>
      </c>
      <c r="I71" s="147">
        <v>0.013194444444444444</v>
      </c>
      <c r="J71" s="22" t="s">
        <v>87</v>
      </c>
      <c r="K71" s="22" t="s">
        <v>88</v>
      </c>
    </row>
    <row r="72">
      <c r="A72" s="12">
        <v>18.0</v>
      </c>
      <c r="B72" s="22" t="s">
        <v>176</v>
      </c>
      <c r="C72" s="12">
        <v>64.0</v>
      </c>
      <c r="D72" s="22" t="s">
        <v>69</v>
      </c>
      <c r="E72" s="12">
        <v>256.0</v>
      </c>
      <c r="F72" s="12">
        <v>1.0</v>
      </c>
      <c r="G72" s="22" t="s">
        <v>245</v>
      </c>
      <c r="H72" s="145">
        <v>1.0</v>
      </c>
      <c r="I72" s="147">
        <v>0.03958333333333333</v>
      </c>
      <c r="J72" s="22" t="s">
        <v>87</v>
      </c>
      <c r="K72" s="22" t="s">
        <v>88</v>
      </c>
    </row>
    <row r="73">
      <c r="A73" s="12">
        <v>18.0</v>
      </c>
      <c r="B73" s="22" t="s">
        <v>176</v>
      </c>
      <c r="C73" s="12">
        <v>64.0</v>
      </c>
      <c r="D73" s="22" t="s">
        <v>69</v>
      </c>
      <c r="E73" s="12">
        <v>256.0</v>
      </c>
      <c r="F73" s="12">
        <v>2.0</v>
      </c>
      <c r="G73" s="22" t="s">
        <v>246</v>
      </c>
      <c r="H73" s="145">
        <v>1.0</v>
      </c>
      <c r="I73" s="147">
        <v>0.04027777777777778</v>
      </c>
      <c r="J73" s="22" t="s">
        <v>87</v>
      </c>
      <c r="K73" s="22" t="s">
        <v>88</v>
      </c>
    </row>
    <row r="74">
      <c r="A74" s="12">
        <v>19.0</v>
      </c>
      <c r="B74" s="22" t="s">
        <v>173</v>
      </c>
      <c r="C74" s="12">
        <v>64.0</v>
      </c>
      <c r="D74" s="22" t="s">
        <v>70</v>
      </c>
      <c r="E74" s="12">
        <v>256.0</v>
      </c>
      <c r="F74" s="12">
        <v>1.0</v>
      </c>
      <c r="G74" s="22" t="s">
        <v>247</v>
      </c>
      <c r="H74" s="145">
        <v>1.4</v>
      </c>
      <c r="I74" s="147">
        <v>0.013888888888888888</v>
      </c>
      <c r="J74" s="22" t="s">
        <v>87</v>
      </c>
      <c r="K74" s="22" t="s">
        <v>88</v>
      </c>
    </row>
    <row r="75">
      <c r="A75" s="12">
        <v>19.0</v>
      </c>
      <c r="B75" s="22" t="s">
        <v>173</v>
      </c>
      <c r="C75" s="12">
        <v>64.0</v>
      </c>
      <c r="D75" s="22" t="s">
        <v>70</v>
      </c>
      <c r="E75" s="12">
        <v>256.0</v>
      </c>
      <c r="F75" s="12">
        <v>2.0</v>
      </c>
      <c r="G75" s="22" t="s">
        <v>248</v>
      </c>
      <c r="H75" s="145">
        <v>1.3</v>
      </c>
      <c r="I75" s="147">
        <v>0.015277777777777777</v>
      </c>
      <c r="J75" s="22" t="s">
        <v>87</v>
      </c>
      <c r="K75" s="22" t="s">
        <v>88</v>
      </c>
    </row>
    <row r="76">
      <c r="A76" s="12">
        <v>19.0</v>
      </c>
      <c r="B76" s="22" t="s">
        <v>176</v>
      </c>
      <c r="C76" s="12">
        <v>64.0</v>
      </c>
      <c r="D76" s="22" t="s">
        <v>70</v>
      </c>
      <c r="E76" s="12">
        <v>256.0</v>
      </c>
      <c r="F76" s="12">
        <v>1.0</v>
      </c>
      <c r="G76" s="22" t="s">
        <v>249</v>
      </c>
      <c r="H76" s="145">
        <v>0.5</v>
      </c>
      <c r="I76" s="147">
        <v>0.03819444444444445</v>
      </c>
      <c r="J76" s="22" t="s">
        <v>87</v>
      </c>
      <c r="K76" s="22" t="s">
        <v>88</v>
      </c>
    </row>
    <row r="77">
      <c r="A77" s="12">
        <v>19.0</v>
      </c>
      <c r="B77" s="22" t="s">
        <v>176</v>
      </c>
      <c r="C77" s="12">
        <v>64.0</v>
      </c>
      <c r="D77" s="22" t="s">
        <v>70</v>
      </c>
      <c r="E77" s="12">
        <v>256.0</v>
      </c>
      <c r="F77" s="12">
        <v>2.0</v>
      </c>
      <c r="G77" s="22" t="s">
        <v>250</v>
      </c>
      <c r="H77" s="145">
        <v>0.5</v>
      </c>
      <c r="I77" s="147">
        <v>0.03819444444444445</v>
      </c>
      <c r="J77" s="22" t="s">
        <v>87</v>
      </c>
      <c r="K77" s="22" t="s">
        <v>88</v>
      </c>
    </row>
    <row r="78">
      <c r="A78" s="12">
        <v>20.0</v>
      </c>
      <c r="B78" s="22" t="s">
        <v>173</v>
      </c>
      <c r="C78" s="12">
        <v>64.0</v>
      </c>
      <c r="D78" s="22" t="s">
        <v>71</v>
      </c>
      <c r="E78" s="12">
        <v>256.0</v>
      </c>
      <c r="F78" s="12">
        <v>1.0</v>
      </c>
      <c r="G78" s="22" t="s">
        <v>251</v>
      </c>
      <c r="H78" s="145">
        <v>0.4</v>
      </c>
      <c r="I78" s="147">
        <v>0.05625</v>
      </c>
      <c r="J78" s="22" t="s">
        <v>87</v>
      </c>
      <c r="K78" s="22" t="s">
        <v>88</v>
      </c>
    </row>
    <row r="79">
      <c r="A79" s="12">
        <v>20.0</v>
      </c>
      <c r="B79" s="22" t="s">
        <v>173</v>
      </c>
      <c r="C79" s="12">
        <v>64.0</v>
      </c>
      <c r="D79" s="22" t="s">
        <v>71</v>
      </c>
      <c r="E79" s="12">
        <v>256.0</v>
      </c>
      <c r="F79" s="12">
        <v>2.0</v>
      </c>
      <c r="G79" s="22" t="s">
        <v>252</v>
      </c>
      <c r="H79" s="145">
        <v>0.4</v>
      </c>
      <c r="I79" s="147">
        <v>0.05555555555555555</v>
      </c>
      <c r="J79" s="22" t="s">
        <v>87</v>
      </c>
      <c r="K79" s="22" t="s">
        <v>88</v>
      </c>
    </row>
    <row r="80">
      <c r="A80" s="12">
        <v>20.0</v>
      </c>
      <c r="B80" s="22" t="s">
        <v>176</v>
      </c>
      <c r="C80" s="12">
        <v>64.0</v>
      </c>
      <c r="D80" s="22" t="s">
        <v>71</v>
      </c>
      <c r="E80" s="12">
        <v>256.0</v>
      </c>
      <c r="F80" s="12">
        <v>1.0</v>
      </c>
      <c r="G80" s="22" t="s">
        <v>253</v>
      </c>
      <c r="H80" s="145">
        <v>0.2</v>
      </c>
      <c r="I80" s="147">
        <v>0.09166666666666666</v>
      </c>
      <c r="J80" s="22" t="s">
        <v>87</v>
      </c>
      <c r="K80" s="22" t="s">
        <v>88</v>
      </c>
    </row>
    <row r="81">
      <c r="A81" s="12">
        <v>20.0</v>
      </c>
      <c r="B81" s="22" t="s">
        <v>176</v>
      </c>
      <c r="C81" s="12">
        <v>64.0</v>
      </c>
      <c r="D81" s="22" t="s">
        <v>71</v>
      </c>
      <c r="E81" s="12">
        <v>256.0</v>
      </c>
      <c r="F81" s="12">
        <v>2.0</v>
      </c>
      <c r="G81" s="22" t="s">
        <v>254</v>
      </c>
      <c r="H81" s="145">
        <v>0.2</v>
      </c>
      <c r="I81" s="147">
        <v>0.09166666666666666</v>
      </c>
      <c r="J81" s="22" t="s">
        <v>87</v>
      </c>
      <c r="K81" s="22" t="s">
        <v>88</v>
      </c>
    </row>
    <row r="82">
      <c r="A82" s="12">
        <v>21.0</v>
      </c>
      <c r="B82" s="22" t="s">
        <v>173</v>
      </c>
      <c r="C82" s="12">
        <v>64.0</v>
      </c>
      <c r="D82" s="22" t="s">
        <v>72</v>
      </c>
      <c r="E82" s="12">
        <v>256.0</v>
      </c>
      <c r="F82" s="12">
        <v>1.0</v>
      </c>
      <c r="G82" s="22" t="s">
        <v>255</v>
      </c>
      <c r="H82" s="145">
        <v>0.1</v>
      </c>
      <c r="I82" s="147">
        <v>0.2048611111111111</v>
      </c>
      <c r="J82" s="22" t="s">
        <v>87</v>
      </c>
      <c r="K82" s="22" t="s">
        <v>88</v>
      </c>
    </row>
    <row r="83">
      <c r="A83" s="12">
        <v>21.0</v>
      </c>
      <c r="B83" s="22" t="s">
        <v>173</v>
      </c>
      <c r="C83" s="12">
        <v>64.0</v>
      </c>
      <c r="D83" s="22" t="s">
        <v>72</v>
      </c>
      <c r="E83" s="12">
        <v>256.0</v>
      </c>
      <c r="F83" s="12">
        <v>2.0</v>
      </c>
      <c r="G83" s="22" t="s">
        <v>256</v>
      </c>
      <c r="H83" s="145">
        <v>0.1</v>
      </c>
      <c r="I83" s="147">
        <v>0.2048611111111111</v>
      </c>
      <c r="J83" s="22" t="s">
        <v>87</v>
      </c>
      <c r="K83" s="22" t="s">
        <v>88</v>
      </c>
    </row>
    <row r="84">
      <c r="A84" s="12">
        <v>21.0</v>
      </c>
      <c r="B84" s="22" t="s">
        <v>176</v>
      </c>
      <c r="C84" s="12">
        <v>64.0</v>
      </c>
      <c r="D84" s="22" t="s">
        <v>72</v>
      </c>
      <c r="E84" s="12">
        <v>256.0</v>
      </c>
      <c r="F84" s="12">
        <v>1.0</v>
      </c>
      <c r="G84" s="22" t="s">
        <v>257</v>
      </c>
      <c r="H84" s="145">
        <v>0.1</v>
      </c>
      <c r="I84" s="147">
        <v>0.23333333333333334</v>
      </c>
      <c r="J84" s="22" t="s">
        <v>87</v>
      </c>
      <c r="K84" s="22" t="s">
        <v>88</v>
      </c>
    </row>
    <row r="85">
      <c r="A85" s="12">
        <v>21.0</v>
      </c>
      <c r="B85" s="22" t="s">
        <v>176</v>
      </c>
      <c r="C85" s="12">
        <v>64.0</v>
      </c>
      <c r="D85" s="22" t="s">
        <v>72</v>
      </c>
      <c r="E85" s="12">
        <v>256.0</v>
      </c>
      <c r="F85" s="12">
        <v>2.0</v>
      </c>
      <c r="G85" s="22" t="s">
        <v>258</v>
      </c>
      <c r="H85" s="145">
        <v>0.1</v>
      </c>
      <c r="I85" s="147">
        <v>0.23333333333333334</v>
      </c>
      <c r="J85" s="22" t="s">
        <v>87</v>
      </c>
      <c r="K85" s="22" t="s">
        <v>88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2" max="2" width="17.38"/>
    <col customWidth="1" min="3" max="3" width="21.25"/>
    <col customWidth="1" min="4" max="4" width="15.38"/>
    <col customWidth="1" min="5" max="5" width="20.63"/>
    <col customWidth="1" min="6" max="6" width="13.25"/>
    <col customWidth="1" min="9" max="9" width="14.0"/>
  </cols>
  <sheetData>
    <row r="1">
      <c r="A1" s="148"/>
      <c r="B1" s="149" t="s">
        <v>259</v>
      </c>
      <c r="C1" s="149" t="s">
        <v>260</v>
      </c>
      <c r="D1" s="149" t="s">
        <v>261</v>
      </c>
      <c r="E1" s="149" t="s">
        <v>262</v>
      </c>
      <c r="F1" s="149" t="s">
        <v>263</v>
      </c>
      <c r="G1" s="149" t="s">
        <v>264</v>
      </c>
      <c r="H1" s="149" t="s">
        <v>265</v>
      </c>
      <c r="I1" s="149" t="s">
        <v>266</v>
      </c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</row>
    <row r="2">
      <c r="A2" s="37" t="s">
        <v>267</v>
      </c>
      <c r="B2" s="150">
        <v>2.0</v>
      </c>
      <c r="C2" s="37" t="s">
        <v>268</v>
      </c>
      <c r="D2" s="37" t="s">
        <v>269</v>
      </c>
      <c r="E2" s="37" t="s">
        <v>270</v>
      </c>
      <c r="F2" s="37" t="s">
        <v>271</v>
      </c>
      <c r="G2" s="37" t="s">
        <v>271</v>
      </c>
      <c r="H2" s="37" t="s">
        <v>272</v>
      </c>
      <c r="I2" s="37" t="s">
        <v>273</v>
      </c>
    </row>
    <row r="3">
      <c r="A3" s="37" t="s">
        <v>274</v>
      </c>
      <c r="B3" s="150" t="s">
        <v>275</v>
      </c>
      <c r="C3" s="37" t="s">
        <v>276</v>
      </c>
      <c r="D3" s="37" t="s">
        <v>277</v>
      </c>
      <c r="E3" s="37" t="s">
        <v>270</v>
      </c>
      <c r="F3" s="37" t="s">
        <v>278</v>
      </c>
      <c r="G3" s="37" t="s">
        <v>279</v>
      </c>
      <c r="H3" s="37" t="s">
        <v>280</v>
      </c>
      <c r="I3" s="37" t="s">
        <v>281</v>
      </c>
    </row>
    <row r="4">
      <c r="A4" s="37" t="s">
        <v>282</v>
      </c>
      <c r="B4" s="150">
        <v>0.0</v>
      </c>
      <c r="C4" s="37" t="s">
        <v>276</v>
      </c>
      <c r="D4" s="37" t="s">
        <v>283</v>
      </c>
      <c r="E4" s="37" t="s">
        <v>284</v>
      </c>
      <c r="F4" s="37" t="s">
        <v>285</v>
      </c>
      <c r="G4" s="37" t="s">
        <v>285</v>
      </c>
      <c r="H4" s="37" t="s">
        <v>286</v>
      </c>
      <c r="I4" s="37" t="s">
        <v>287</v>
      </c>
    </row>
    <row r="5">
      <c r="A5" s="149" t="s">
        <v>288</v>
      </c>
      <c r="B5" s="150" t="s">
        <v>275</v>
      </c>
      <c r="C5" s="37" t="s">
        <v>276</v>
      </c>
      <c r="D5" s="37" t="s">
        <v>277</v>
      </c>
      <c r="E5" s="37" t="s">
        <v>284</v>
      </c>
      <c r="F5" s="37" t="s">
        <v>278</v>
      </c>
      <c r="G5" s="37" t="s">
        <v>279</v>
      </c>
      <c r="H5" s="37" t="s">
        <v>280</v>
      </c>
      <c r="I5" s="37" t="s">
        <v>281</v>
      </c>
    </row>
    <row r="14" ht="25.5" customHeight="1">
      <c r="A14" s="15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6" max="6" width="17.63"/>
    <col customWidth="1" min="7" max="7" width="20.5"/>
    <col customWidth="1" min="8" max="9" width="6.38"/>
    <col customWidth="1" min="10" max="10" width="17.25"/>
    <col customWidth="1" min="11" max="11" width="19.38"/>
  </cols>
  <sheetData>
    <row r="1">
      <c r="A1" s="37" t="s">
        <v>75</v>
      </c>
      <c r="B1" s="37" t="s">
        <v>76</v>
      </c>
      <c r="C1" s="37" t="s">
        <v>77</v>
      </c>
      <c r="D1" s="37" t="s">
        <v>78</v>
      </c>
      <c r="E1" s="37" t="s">
        <v>79</v>
      </c>
      <c r="F1" s="37" t="s">
        <v>80</v>
      </c>
      <c r="G1" s="37" t="s">
        <v>81</v>
      </c>
      <c r="H1" s="37" t="s">
        <v>82</v>
      </c>
      <c r="I1" s="37" t="s">
        <v>83</v>
      </c>
      <c r="J1" s="37" t="s">
        <v>84</v>
      </c>
      <c r="K1" s="37" t="s">
        <v>85</v>
      </c>
      <c r="L1" s="22"/>
      <c r="M1" s="22"/>
      <c r="N1" s="22"/>
      <c r="O1" s="22"/>
      <c r="P1" s="22"/>
      <c r="Q1" s="22"/>
      <c r="R1" s="22"/>
      <c r="S1" s="22"/>
      <c r="T1" s="22"/>
      <c r="U1" s="22"/>
    </row>
    <row r="2">
      <c r="A2" s="12">
        <v>1.0</v>
      </c>
      <c r="B2" s="41" t="s">
        <v>74</v>
      </c>
      <c r="C2" s="12">
        <v>16.0</v>
      </c>
      <c r="D2" s="22" t="s">
        <v>65</v>
      </c>
      <c r="E2" s="134">
        <v>64.0</v>
      </c>
      <c r="F2" s="107" t="s">
        <v>289</v>
      </c>
      <c r="G2" s="107" t="s">
        <v>290</v>
      </c>
      <c r="H2" s="152" t="s">
        <v>291</v>
      </c>
      <c r="I2" s="41" t="s">
        <v>99</v>
      </c>
      <c r="J2" s="22" t="s">
        <v>87</v>
      </c>
      <c r="K2" s="22" t="s">
        <v>88</v>
      </c>
      <c r="L2" s="22"/>
      <c r="M2" s="22"/>
      <c r="N2" s="133">
        <v>336.0</v>
      </c>
      <c r="O2" s="22"/>
      <c r="P2" s="22"/>
      <c r="Q2" s="22"/>
      <c r="R2" s="22"/>
      <c r="S2" s="22"/>
      <c r="T2" s="22"/>
      <c r="U2" s="22"/>
    </row>
    <row r="3">
      <c r="A3" s="12">
        <v>2.0</v>
      </c>
      <c r="B3" s="41" t="s">
        <v>74</v>
      </c>
      <c r="C3" s="12">
        <v>16.0</v>
      </c>
      <c r="D3" s="22" t="s">
        <v>67</v>
      </c>
      <c r="E3" s="134">
        <v>64.0</v>
      </c>
      <c r="F3" s="107" t="s">
        <v>292</v>
      </c>
      <c r="G3" s="107" t="s">
        <v>293</v>
      </c>
      <c r="H3" s="22"/>
      <c r="I3" s="22"/>
      <c r="J3" s="22"/>
      <c r="K3" s="22"/>
      <c r="L3" s="22"/>
      <c r="M3" s="22"/>
      <c r="N3" s="22">
        <f t="shared" ref="N3:N43" si="1">N2+1</f>
        <v>337</v>
      </c>
      <c r="O3" s="22"/>
      <c r="P3" s="22"/>
      <c r="Q3" s="22"/>
      <c r="R3" s="22"/>
      <c r="S3" s="22"/>
      <c r="T3" s="22"/>
      <c r="U3" s="22"/>
    </row>
    <row r="4">
      <c r="A4" s="12">
        <v>3.0</v>
      </c>
      <c r="B4" s="41" t="s">
        <v>74</v>
      </c>
      <c r="C4" s="12">
        <v>16.0</v>
      </c>
      <c r="D4" s="22" t="s">
        <v>68</v>
      </c>
      <c r="E4" s="134">
        <v>64.0</v>
      </c>
      <c r="F4" s="107" t="s">
        <v>294</v>
      </c>
      <c r="G4" s="107" t="s">
        <v>295</v>
      </c>
      <c r="H4" s="22"/>
      <c r="I4" s="22"/>
      <c r="J4" s="22"/>
      <c r="K4" s="22"/>
      <c r="L4" s="22"/>
      <c r="M4" s="22"/>
      <c r="N4" s="22">
        <f t="shared" si="1"/>
        <v>338</v>
      </c>
      <c r="O4" s="22"/>
      <c r="P4" s="22"/>
      <c r="Q4" s="22"/>
      <c r="R4" s="22"/>
      <c r="S4" s="22"/>
      <c r="T4" s="22"/>
      <c r="U4" s="22"/>
    </row>
    <row r="5">
      <c r="A5" s="12">
        <v>4.0</v>
      </c>
      <c r="B5" s="41" t="s">
        <v>74</v>
      </c>
      <c r="C5" s="12">
        <v>16.0</v>
      </c>
      <c r="D5" s="22" t="s">
        <v>69</v>
      </c>
      <c r="E5" s="134">
        <v>64.0</v>
      </c>
      <c r="F5" s="107" t="s">
        <v>296</v>
      </c>
      <c r="G5" s="107" t="s">
        <v>297</v>
      </c>
      <c r="H5" s="22"/>
      <c r="I5" s="22"/>
      <c r="J5" s="22"/>
      <c r="K5" s="22"/>
      <c r="L5" s="22"/>
      <c r="M5" s="22"/>
      <c r="N5" s="22">
        <f t="shared" si="1"/>
        <v>339</v>
      </c>
      <c r="O5" s="22"/>
      <c r="P5" s="22"/>
      <c r="Q5" s="22"/>
      <c r="R5" s="22"/>
      <c r="S5" s="22"/>
      <c r="T5" s="22"/>
      <c r="U5" s="22"/>
    </row>
    <row r="6">
      <c r="A6" s="12">
        <v>5.0</v>
      </c>
      <c r="B6" s="41" t="s">
        <v>74</v>
      </c>
      <c r="C6" s="12">
        <v>16.0</v>
      </c>
      <c r="D6" s="22" t="s">
        <v>70</v>
      </c>
      <c r="E6" s="134">
        <v>64.0</v>
      </c>
      <c r="F6" s="107" t="s">
        <v>298</v>
      </c>
      <c r="G6" s="107" t="s">
        <v>299</v>
      </c>
      <c r="H6" s="22"/>
      <c r="I6" s="22"/>
      <c r="J6" s="22"/>
      <c r="K6" s="22"/>
      <c r="L6" s="22"/>
      <c r="M6" s="22"/>
      <c r="N6" s="22">
        <f t="shared" si="1"/>
        <v>340</v>
      </c>
      <c r="O6" s="22"/>
      <c r="P6" s="22"/>
      <c r="Q6" s="22"/>
      <c r="R6" s="22"/>
      <c r="S6" s="22"/>
      <c r="T6" s="22"/>
      <c r="U6" s="22"/>
    </row>
    <row r="7">
      <c r="A7" s="12">
        <v>6.0</v>
      </c>
      <c r="B7" s="41" t="s">
        <v>74</v>
      </c>
      <c r="C7" s="12">
        <v>16.0</v>
      </c>
      <c r="D7" s="22" t="s">
        <v>71</v>
      </c>
      <c r="E7" s="134">
        <v>64.0</v>
      </c>
      <c r="F7" s="107" t="s">
        <v>300</v>
      </c>
      <c r="G7" s="107" t="s">
        <v>301</v>
      </c>
      <c r="H7" s="22"/>
      <c r="I7" s="22"/>
      <c r="J7" s="22"/>
      <c r="K7" s="22"/>
      <c r="L7" s="22"/>
      <c r="M7" s="22"/>
      <c r="N7" s="22">
        <f t="shared" si="1"/>
        <v>341</v>
      </c>
      <c r="O7" s="22"/>
      <c r="P7" s="22"/>
      <c r="Q7" s="22"/>
      <c r="R7" s="22"/>
      <c r="S7" s="22"/>
      <c r="T7" s="22"/>
      <c r="U7" s="22"/>
    </row>
    <row r="8">
      <c r="A8" s="12">
        <v>7.0</v>
      </c>
      <c r="B8" s="41" t="s">
        <v>74</v>
      </c>
      <c r="C8" s="12">
        <v>16.0</v>
      </c>
      <c r="D8" s="22" t="s">
        <v>72</v>
      </c>
      <c r="E8" s="134">
        <v>64.0</v>
      </c>
      <c r="F8" s="107" t="s">
        <v>302</v>
      </c>
      <c r="G8" s="107" t="s">
        <v>303</v>
      </c>
      <c r="H8" s="22"/>
      <c r="I8" s="22"/>
      <c r="J8" s="22"/>
      <c r="K8" s="22"/>
      <c r="L8" s="22"/>
      <c r="M8" s="22"/>
      <c r="N8" s="22">
        <f t="shared" si="1"/>
        <v>342</v>
      </c>
      <c r="O8" s="22"/>
      <c r="P8" s="22"/>
      <c r="Q8" s="22"/>
      <c r="R8" s="22"/>
      <c r="S8" s="22"/>
      <c r="T8" s="22"/>
      <c r="U8" s="22"/>
    </row>
    <row r="9">
      <c r="A9" s="12">
        <v>8.0</v>
      </c>
      <c r="B9" s="41" t="s">
        <v>74</v>
      </c>
      <c r="C9" s="12">
        <v>36.0</v>
      </c>
      <c r="D9" s="22" t="s">
        <v>65</v>
      </c>
      <c r="E9" s="134">
        <v>64.0</v>
      </c>
      <c r="F9" s="107" t="s">
        <v>304</v>
      </c>
      <c r="G9" s="107" t="s">
        <v>305</v>
      </c>
      <c r="H9" s="22"/>
      <c r="I9" s="22"/>
      <c r="J9" s="22"/>
      <c r="K9" s="22"/>
      <c r="L9" s="22"/>
      <c r="M9" s="22"/>
      <c r="N9" s="22">
        <f t="shared" si="1"/>
        <v>343</v>
      </c>
      <c r="O9" s="22"/>
      <c r="P9" s="22"/>
      <c r="Q9" s="22"/>
      <c r="R9" s="22"/>
      <c r="S9" s="22"/>
      <c r="T9" s="22"/>
      <c r="U9" s="22"/>
    </row>
    <row r="10">
      <c r="A10" s="12">
        <v>9.0</v>
      </c>
      <c r="B10" s="41" t="s">
        <v>74</v>
      </c>
      <c r="C10" s="12">
        <v>36.0</v>
      </c>
      <c r="D10" s="22" t="s">
        <v>67</v>
      </c>
      <c r="E10" s="134">
        <v>64.0</v>
      </c>
      <c r="F10" s="107" t="s">
        <v>306</v>
      </c>
      <c r="G10" s="107" t="s">
        <v>307</v>
      </c>
      <c r="H10" s="22"/>
      <c r="I10" s="22"/>
      <c r="J10" s="22"/>
      <c r="K10" s="22"/>
      <c r="L10" s="22"/>
      <c r="M10" s="22"/>
      <c r="N10" s="22">
        <f t="shared" si="1"/>
        <v>344</v>
      </c>
      <c r="O10" s="22"/>
      <c r="P10" s="22"/>
      <c r="Q10" s="22"/>
      <c r="R10" s="22"/>
      <c r="S10" s="22"/>
      <c r="T10" s="22"/>
      <c r="U10" s="22"/>
    </row>
    <row r="11">
      <c r="A11" s="12">
        <v>10.0</v>
      </c>
      <c r="B11" s="41" t="s">
        <v>74</v>
      </c>
      <c r="C11" s="12">
        <v>36.0</v>
      </c>
      <c r="D11" s="22" t="s">
        <v>68</v>
      </c>
      <c r="E11" s="134">
        <v>64.0</v>
      </c>
      <c r="F11" s="107" t="s">
        <v>308</v>
      </c>
      <c r="G11" s="107" t="s">
        <v>309</v>
      </c>
      <c r="H11" s="22"/>
      <c r="I11" s="22"/>
      <c r="J11" s="22"/>
      <c r="K11" s="22"/>
      <c r="L11" s="22"/>
      <c r="M11" s="22"/>
      <c r="N11" s="22">
        <f t="shared" si="1"/>
        <v>345</v>
      </c>
      <c r="O11" s="22"/>
      <c r="P11" s="22"/>
      <c r="Q11" s="22"/>
      <c r="R11" s="22"/>
      <c r="S11" s="22"/>
      <c r="T11" s="22"/>
      <c r="U11" s="22"/>
    </row>
    <row r="12">
      <c r="A12" s="12">
        <v>11.0</v>
      </c>
      <c r="B12" s="41" t="s">
        <v>74</v>
      </c>
      <c r="C12" s="12">
        <v>36.0</v>
      </c>
      <c r="D12" s="22" t="s">
        <v>69</v>
      </c>
      <c r="E12" s="134">
        <v>64.0</v>
      </c>
      <c r="F12" s="107" t="s">
        <v>310</v>
      </c>
      <c r="G12" s="107" t="s">
        <v>311</v>
      </c>
      <c r="H12" s="22"/>
      <c r="I12" s="22"/>
      <c r="J12" s="22"/>
      <c r="K12" s="22"/>
      <c r="L12" s="22"/>
      <c r="M12" s="22"/>
      <c r="N12" s="22">
        <f t="shared" si="1"/>
        <v>346</v>
      </c>
      <c r="O12" s="22"/>
      <c r="P12" s="22"/>
      <c r="Q12" s="22"/>
      <c r="R12" s="22"/>
      <c r="S12" s="22"/>
      <c r="T12" s="22"/>
      <c r="U12" s="22"/>
    </row>
    <row r="13">
      <c r="A13" s="12">
        <v>12.0</v>
      </c>
      <c r="B13" s="41" t="s">
        <v>74</v>
      </c>
      <c r="C13" s="12">
        <v>36.0</v>
      </c>
      <c r="D13" s="22" t="s">
        <v>70</v>
      </c>
      <c r="E13" s="134">
        <v>64.0</v>
      </c>
      <c r="F13" s="107" t="s">
        <v>312</v>
      </c>
      <c r="G13" s="107" t="s">
        <v>313</v>
      </c>
      <c r="H13" s="22"/>
      <c r="I13" s="22"/>
      <c r="J13" s="22"/>
      <c r="K13" s="22"/>
      <c r="L13" s="22"/>
      <c r="M13" s="22"/>
      <c r="N13" s="22">
        <f t="shared" si="1"/>
        <v>347</v>
      </c>
      <c r="O13" s="22"/>
      <c r="P13" s="22"/>
      <c r="Q13" s="22"/>
      <c r="R13" s="22"/>
      <c r="S13" s="22"/>
      <c r="T13" s="22"/>
      <c r="U13" s="22"/>
    </row>
    <row r="14">
      <c r="A14" s="12">
        <v>13.0</v>
      </c>
      <c r="B14" s="41" t="s">
        <v>74</v>
      </c>
      <c r="C14" s="12">
        <v>36.0</v>
      </c>
      <c r="D14" s="22" t="s">
        <v>71</v>
      </c>
      <c r="E14" s="134">
        <v>64.0</v>
      </c>
      <c r="F14" s="107" t="s">
        <v>314</v>
      </c>
      <c r="G14" s="107" t="s">
        <v>315</v>
      </c>
      <c r="H14" s="22"/>
      <c r="I14" s="22"/>
      <c r="J14" s="22"/>
      <c r="K14" s="22"/>
      <c r="L14" s="22"/>
      <c r="M14" s="22"/>
      <c r="N14" s="22">
        <f t="shared" si="1"/>
        <v>348</v>
      </c>
      <c r="O14" s="22"/>
      <c r="P14" s="22"/>
      <c r="Q14" s="22"/>
      <c r="R14" s="22"/>
      <c r="S14" s="22"/>
      <c r="T14" s="22"/>
      <c r="U14" s="22"/>
    </row>
    <row r="15">
      <c r="A15" s="12">
        <v>14.0</v>
      </c>
      <c r="B15" s="41" t="s">
        <v>74</v>
      </c>
      <c r="C15" s="12">
        <v>36.0</v>
      </c>
      <c r="D15" s="22" t="s">
        <v>72</v>
      </c>
      <c r="E15" s="134">
        <v>64.0</v>
      </c>
      <c r="F15" s="107" t="s">
        <v>316</v>
      </c>
      <c r="G15" s="107" t="s">
        <v>317</v>
      </c>
      <c r="H15" s="22"/>
      <c r="I15" s="22"/>
      <c r="J15" s="22"/>
      <c r="K15" s="22"/>
      <c r="L15" s="22"/>
      <c r="M15" s="22"/>
      <c r="N15" s="22">
        <f t="shared" si="1"/>
        <v>349</v>
      </c>
      <c r="O15" s="22"/>
      <c r="P15" s="22"/>
      <c r="Q15" s="22"/>
      <c r="R15" s="22"/>
      <c r="S15" s="22"/>
      <c r="T15" s="22"/>
      <c r="U15" s="22"/>
    </row>
    <row r="16">
      <c r="A16" s="12">
        <v>15.0</v>
      </c>
      <c r="B16" s="41" t="s">
        <v>74</v>
      </c>
      <c r="C16" s="12">
        <v>64.0</v>
      </c>
      <c r="D16" s="22" t="s">
        <v>65</v>
      </c>
      <c r="E16" s="134">
        <v>64.0</v>
      </c>
      <c r="F16" s="107" t="s">
        <v>318</v>
      </c>
      <c r="G16" s="107" t="s">
        <v>319</v>
      </c>
      <c r="H16" s="22"/>
      <c r="I16" s="22"/>
      <c r="J16" s="22"/>
      <c r="K16" s="22"/>
      <c r="L16" s="22"/>
      <c r="M16" s="22"/>
      <c r="N16" s="22">
        <f t="shared" si="1"/>
        <v>350</v>
      </c>
      <c r="O16" s="22"/>
      <c r="P16" s="22"/>
      <c r="Q16" s="22"/>
      <c r="R16" s="22"/>
      <c r="S16" s="22"/>
      <c r="T16" s="22"/>
      <c r="U16" s="22"/>
    </row>
    <row r="17">
      <c r="A17" s="12">
        <v>16.0</v>
      </c>
      <c r="B17" s="41" t="s">
        <v>74</v>
      </c>
      <c r="C17" s="12">
        <v>64.0</v>
      </c>
      <c r="D17" s="22" t="s">
        <v>67</v>
      </c>
      <c r="E17" s="134">
        <v>64.0</v>
      </c>
      <c r="F17" s="107" t="s">
        <v>320</v>
      </c>
      <c r="G17" s="107" t="s">
        <v>321</v>
      </c>
      <c r="H17" s="22"/>
      <c r="I17" s="22"/>
      <c r="J17" s="22"/>
      <c r="K17" s="22"/>
      <c r="L17" s="22"/>
      <c r="M17" s="22"/>
      <c r="N17" s="22">
        <f t="shared" si="1"/>
        <v>351</v>
      </c>
      <c r="O17" s="22"/>
      <c r="P17" s="22"/>
      <c r="Q17" s="22"/>
      <c r="R17" s="22"/>
      <c r="S17" s="22"/>
      <c r="T17" s="22"/>
      <c r="U17" s="22"/>
    </row>
    <row r="18">
      <c r="A18" s="12">
        <v>17.0</v>
      </c>
      <c r="B18" s="41" t="s">
        <v>74</v>
      </c>
      <c r="C18" s="12">
        <v>64.0</v>
      </c>
      <c r="D18" s="22" t="s">
        <v>68</v>
      </c>
      <c r="E18" s="134">
        <v>64.0</v>
      </c>
      <c r="F18" s="107" t="s">
        <v>322</v>
      </c>
      <c r="G18" s="107" t="s">
        <v>323</v>
      </c>
      <c r="H18" s="22"/>
      <c r="I18" s="22"/>
      <c r="J18" s="22"/>
      <c r="K18" s="22"/>
      <c r="L18" s="22"/>
      <c r="M18" s="22"/>
      <c r="N18" s="22">
        <f t="shared" si="1"/>
        <v>352</v>
      </c>
      <c r="O18" s="22"/>
      <c r="P18" s="22"/>
      <c r="Q18" s="22"/>
      <c r="R18" s="22"/>
      <c r="S18" s="22"/>
      <c r="T18" s="22"/>
      <c r="U18" s="22"/>
    </row>
    <row r="19">
      <c r="A19" s="12">
        <v>18.0</v>
      </c>
      <c r="B19" s="41" t="s">
        <v>74</v>
      </c>
      <c r="C19" s="12">
        <v>64.0</v>
      </c>
      <c r="D19" s="22" t="s">
        <v>69</v>
      </c>
      <c r="E19" s="134">
        <v>64.0</v>
      </c>
      <c r="F19" s="107" t="s">
        <v>324</v>
      </c>
      <c r="G19" s="107" t="s">
        <v>325</v>
      </c>
      <c r="H19" s="22"/>
      <c r="I19" s="22"/>
      <c r="J19" s="22"/>
      <c r="K19" s="22"/>
      <c r="L19" s="22"/>
      <c r="M19" s="22"/>
      <c r="N19" s="22">
        <f t="shared" si="1"/>
        <v>353</v>
      </c>
      <c r="O19" s="22"/>
      <c r="P19" s="22"/>
      <c r="Q19" s="22"/>
      <c r="R19" s="22"/>
      <c r="S19" s="22"/>
      <c r="T19" s="22"/>
      <c r="U19" s="22"/>
    </row>
    <row r="20">
      <c r="A20" s="12">
        <v>19.0</v>
      </c>
      <c r="B20" s="41" t="s">
        <v>74</v>
      </c>
      <c r="C20" s="12">
        <v>64.0</v>
      </c>
      <c r="D20" s="22" t="s">
        <v>70</v>
      </c>
      <c r="E20" s="134">
        <v>64.0</v>
      </c>
      <c r="F20" s="107" t="s">
        <v>326</v>
      </c>
      <c r="G20" s="107" t="s">
        <v>327</v>
      </c>
      <c r="H20" s="22"/>
      <c r="I20" s="22"/>
      <c r="J20" s="22"/>
      <c r="K20" s="22"/>
      <c r="L20" s="22"/>
      <c r="M20" s="22"/>
      <c r="N20" s="22">
        <f t="shared" si="1"/>
        <v>354</v>
      </c>
      <c r="O20" s="22"/>
      <c r="P20" s="22"/>
      <c r="Q20" s="22"/>
      <c r="R20" s="22"/>
      <c r="S20" s="22"/>
      <c r="T20" s="22"/>
      <c r="U20" s="22"/>
    </row>
    <row r="21">
      <c r="A21" s="12">
        <v>20.0</v>
      </c>
      <c r="B21" s="41" t="s">
        <v>74</v>
      </c>
      <c r="C21" s="12">
        <v>64.0</v>
      </c>
      <c r="D21" s="22" t="s">
        <v>71</v>
      </c>
      <c r="E21" s="134">
        <v>64.0</v>
      </c>
      <c r="F21" s="107" t="s">
        <v>328</v>
      </c>
      <c r="G21" s="107" t="s">
        <v>329</v>
      </c>
      <c r="H21" s="22"/>
      <c r="I21" s="22"/>
      <c r="J21" s="22"/>
      <c r="K21" s="22"/>
      <c r="L21" s="22"/>
      <c r="M21" s="22"/>
      <c r="N21" s="22">
        <f t="shared" si="1"/>
        <v>355</v>
      </c>
      <c r="O21" s="22"/>
      <c r="P21" s="22"/>
      <c r="Q21" s="22"/>
      <c r="R21" s="22"/>
      <c r="S21" s="22"/>
      <c r="T21" s="22"/>
      <c r="U21" s="22"/>
    </row>
    <row r="22">
      <c r="A22" s="12">
        <v>21.0</v>
      </c>
      <c r="B22" s="41" t="s">
        <v>74</v>
      </c>
      <c r="C22" s="12">
        <v>64.0</v>
      </c>
      <c r="D22" s="22" t="s">
        <v>72</v>
      </c>
      <c r="E22" s="134">
        <v>64.0</v>
      </c>
      <c r="F22" s="107" t="s">
        <v>330</v>
      </c>
      <c r="G22" s="107" t="s">
        <v>331</v>
      </c>
      <c r="H22" s="22"/>
      <c r="I22" s="22"/>
      <c r="J22" s="22"/>
      <c r="K22" s="22"/>
      <c r="L22" s="22"/>
      <c r="M22" s="22"/>
      <c r="N22" s="22">
        <f t="shared" si="1"/>
        <v>356</v>
      </c>
      <c r="O22" s="22"/>
      <c r="P22" s="22"/>
      <c r="Q22" s="22"/>
      <c r="R22" s="22"/>
      <c r="S22" s="22"/>
      <c r="T22" s="22"/>
      <c r="U22" s="22"/>
    </row>
    <row r="23">
      <c r="A23" s="12">
        <v>1.0</v>
      </c>
      <c r="B23" s="41" t="s">
        <v>74</v>
      </c>
      <c r="C23" s="12">
        <v>16.0</v>
      </c>
      <c r="D23" s="22" t="s">
        <v>65</v>
      </c>
      <c r="E23" s="134">
        <v>256.0</v>
      </c>
      <c r="F23" s="107" t="s">
        <v>332</v>
      </c>
      <c r="G23" s="107" t="s">
        <v>333</v>
      </c>
      <c r="H23" s="22"/>
      <c r="I23" s="22"/>
      <c r="J23" s="22"/>
      <c r="K23" s="22"/>
      <c r="L23" s="22"/>
      <c r="M23" s="22"/>
      <c r="N23" s="22">
        <f t="shared" si="1"/>
        <v>357</v>
      </c>
      <c r="O23" s="22"/>
      <c r="P23" s="22"/>
      <c r="Q23" s="22"/>
      <c r="R23" s="22"/>
      <c r="S23" s="22"/>
      <c r="T23" s="22"/>
      <c r="U23" s="22"/>
    </row>
    <row r="24">
      <c r="A24" s="12">
        <v>2.0</v>
      </c>
      <c r="B24" s="41" t="s">
        <v>74</v>
      </c>
      <c r="C24" s="12">
        <v>16.0</v>
      </c>
      <c r="D24" s="22" t="s">
        <v>67</v>
      </c>
      <c r="E24" s="134">
        <v>256.0</v>
      </c>
      <c r="F24" s="107" t="s">
        <v>334</v>
      </c>
      <c r="G24" s="107" t="s">
        <v>335</v>
      </c>
      <c r="H24" s="22"/>
      <c r="I24" s="22"/>
      <c r="J24" s="22"/>
      <c r="K24" s="22"/>
      <c r="L24" s="22"/>
      <c r="M24" s="22"/>
      <c r="N24" s="22">
        <f t="shared" si="1"/>
        <v>358</v>
      </c>
      <c r="O24" s="22"/>
      <c r="P24" s="22"/>
      <c r="Q24" s="22"/>
      <c r="R24" s="22"/>
      <c r="S24" s="22"/>
      <c r="T24" s="22"/>
      <c r="U24" s="22"/>
    </row>
    <row r="25">
      <c r="A25" s="12">
        <v>3.0</v>
      </c>
      <c r="B25" s="41" t="s">
        <v>74</v>
      </c>
      <c r="C25" s="12">
        <v>16.0</v>
      </c>
      <c r="D25" s="22" t="s">
        <v>68</v>
      </c>
      <c r="E25" s="134">
        <v>256.0</v>
      </c>
      <c r="F25" s="107" t="s">
        <v>336</v>
      </c>
      <c r="G25" s="107" t="s">
        <v>337</v>
      </c>
      <c r="H25" s="22"/>
      <c r="I25" s="22"/>
      <c r="J25" s="22"/>
      <c r="K25" s="22"/>
      <c r="L25" s="22"/>
      <c r="M25" s="22"/>
      <c r="N25" s="22">
        <f t="shared" si="1"/>
        <v>359</v>
      </c>
      <c r="O25" s="22"/>
      <c r="P25" s="22"/>
      <c r="Q25" s="22"/>
      <c r="R25" s="22"/>
      <c r="S25" s="22"/>
      <c r="T25" s="22"/>
      <c r="U25" s="22"/>
    </row>
    <row r="26">
      <c r="A26" s="12">
        <v>4.0</v>
      </c>
      <c r="B26" s="41" t="s">
        <v>74</v>
      </c>
      <c r="C26" s="12">
        <v>16.0</v>
      </c>
      <c r="D26" s="22" t="s">
        <v>69</v>
      </c>
      <c r="E26" s="134">
        <v>256.0</v>
      </c>
      <c r="F26" s="107" t="s">
        <v>338</v>
      </c>
      <c r="G26" s="107" t="s">
        <v>339</v>
      </c>
      <c r="H26" s="22"/>
      <c r="I26" s="22"/>
      <c r="J26" s="22"/>
      <c r="K26" s="22"/>
      <c r="L26" s="22"/>
      <c r="M26" s="22"/>
      <c r="N26" s="22">
        <f t="shared" si="1"/>
        <v>360</v>
      </c>
      <c r="O26" s="22"/>
      <c r="P26" s="22"/>
      <c r="Q26" s="22"/>
      <c r="R26" s="22"/>
      <c r="S26" s="22"/>
      <c r="T26" s="22"/>
      <c r="U26" s="22"/>
    </row>
    <row r="27">
      <c r="A27" s="12">
        <v>5.0</v>
      </c>
      <c r="B27" s="41" t="s">
        <v>74</v>
      </c>
      <c r="C27" s="12">
        <v>16.0</v>
      </c>
      <c r="D27" s="22" t="s">
        <v>70</v>
      </c>
      <c r="E27" s="134">
        <v>256.0</v>
      </c>
      <c r="F27" s="107" t="s">
        <v>340</v>
      </c>
      <c r="G27" s="107" t="s">
        <v>341</v>
      </c>
      <c r="H27" s="22"/>
      <c r="I27" s="22"/>
      <c r="J27" s="22"/>
      <c r="K27" s="22"/>
      <c r="L27" s="22"/>
      <c r="M27" s="22"/>
      <c r="N27" s="22">
        <f t="shared" si="1"/>
        <v>361</v>
      </c>
      <c r="O27" s="22"/>
      <c r="P27" s="22"/>
      <c r="Q27" s="22"/>
      <c r="R27" s="22"/>
      <c r="S27" s="22"/>
      <c r="T27" s="22"/>
      <c r="U27" s="22"/>
    </row>
    <row r="28">
      <c r="A28" s="12">
        <v>6.0</v>
      </c>
      <c r="B28" s="41" t="s">
        <v>74</v>
      </c>
      <c r="C28" s="12">
        <v>16.0</v>
      </c>
      <c r="D28" s="22" t="s">
        <v>71</v>
      </c>
      <c r="E28" s="134">
        <v>256.0</v>
      </c>
      <c r="F28" s="107" t="s">
        <v>342</v>
      </c>
      <c r="G28" s="107" t="s">
        <v>343</v>
      </c>
      <c r="H28" s="22"/>
      <c r="I28" s="22"/>
      <c r="J28" s="22"/>
      <c r="K28" s="22"/>
      <c r="L28" s="22"/>
      <c r="M28" s="22"/>
      <c r="N28" s="22">
        <f t="shared" si="1"/>
        <v>362</v>
      </c>
      <c r="O28" s="22"/>
      <c r="P28" s="22"/>
      <c r="Q28" s="22"/>
      <c r="R28" s="22"/>
      <c r="S28" s="22"/>
      <c r="T28" s="22"/>
      <c r="U28" s="22"/>
    </row>
    <row r="29">
      <c r="A29" s="12">
        <v>7.0</v>
      </c>
      <c r="B29" s="41" t="s">
        <v>74</v>
      </c>
      <c r="C29" s="12">
        <v>16.0</v>
      </c>
      <c r="D29" s="22" t="s">
        <v>72</v>
      </c>
      <c r="E29" s="134">
        <v>256.0</v>
      </c>
      <c r="F29" s="107" t="s">
        <v>344</v>
      </c>
      <c r="G29" s="107" t="s">
        <v>345</v>
      </c>
      <c r="H29" s="22"/>
      <c r="I29" s="22"/>
      <c r="J29" s="22"/>
      <c r="K29" s="22"/>
      <c r="L29" s="22"/>
      <c r="M29" s="22"/>
      <c r="N29" s="22">
        <f t="shared" si="1"/>
        <v>363</v>
      </c>
      <c r="O29" s="22"/>
      <c r="P29" s="22"/>
      <c r="Q29" s="22"/>
      <c r="R29" s="22"/>
      <c r="S29" s="22"/>
      <c r="T29" s="22"/>
      <c r="U29" s="22"/>
    </row>
    <row r="30">
      <c r="A30" s="12">
        <v>8.0</v>
      </c>
      <c r="B30" s="41" t="s">
        <v>74</v>
      </c>
      <c r="C30" s="12">
        <v>36.0</v>
      </c>
      <c r="D30" s="22" t="s">
        <v>65</v>
      </c>
      <c r="E30" s="134">
        <v>256.0</v>
      </c>
      <c r="F30" s="107" t="s">
        <v>346</v>
      </c>
      <c r="G30" s="107" t="s">
        <v>347</v>
      </c>
      <c r="H30" s="22"/>
      <c r="I30" s="22"/>
      <c r="J30" s="22"/>
      <c r="K30" s="22"/>
      <c r="L30" s="22"/>
      <c r="M30" s="22"/>
      <c r="N30" s="22">
        <f t="shared" si="1"/>
        <v>364</v>
      </c>
      <c r="O30" s="22"/>
      <c r="P30" s="22"/>
      <c r="Q30" s="22"/>
      <c r="R30" s="22"/>
      <c r="S30" s="22"/>
      <c r="T30" s="22"/>
      <c r="U30" s="22"/>
    </row>
    <row r="31">
      <c r="A31" s="12">
        <v>9.0</v>
      </c>
      <c r="B31" s="41" t="s">
        <v>74</v>
      </c>
      <c r="C31" s="12">
        <v>36.0</v>
      </c>
      <c r="D31" s="22" t="s">
        <v>67</v>
      </c>
      <c r="E31" s="134">
        <v>256.0</v>
      </c>
      <c r="F31" s="107" t="s">
        <v>348</v>
      </c>
      <c r="G31" s="107" t="s">
        <v>349</v>
      </c>
      <c r="H31" s="22"/>
      <c r="I31" s="22"/>
      <c r="J31" s="22"/>
      <c r="K31" s="22"/>
      <c r="L31" s="22"/>
      <c r="M31" s="22"/>
      <c r="N31" s="22">
        <f t="shared" si="1"/>
        <v>365</v>
      </c>
      <c r="O31" s="22"/>
      <c r="P31" s="22"/>
      <c r="Q31" s="22"/>
      <c r="R31" s="22"/>
      <c r="S31" s="22"/>
      <c r="T31" s="22"/>
      <c r="U31" s="22"/>
    </row>
    <row r="32">
      <c r="A32" s="12">
        <v>10.0</v>
      </c>
      <c r="B32" s="41" t="s">
        <v>74</v>
      </c>
      <c r="C32" s="12">
        <v>36.0</v>
      </c>
      <c r="D32" s="22" t="s">
        <v>68</v>
      </c>
      <c r="E32" s="134">
        <v>256.0</v>
      </c>
      <c r="F32" s="107" t="s">
        <v>350</v>
      </c>
      <c r="G32" s="107" t="s">
        <v>351</v>
      </c>
      <c r="H32" s="22"/>
      <c r="I32" s="22"/>
      <c r="J32" s="22"/>
      <c r="K32" s="22"/>
      <c r="L32" s="22"/>
      <c r="M32" s="22"/>
      <c r="N32" s="22">
        <f t="shared" si="1"/>
        <v>366</v>
      </c>
      <c r="O32" s="22"/>
      <c r="P32" s="22"/>
      <c r="Q32" s="22"/>
      <c r="R32" s="22"/>
      <c r="S32" s="22"/>
      <c r="T32" s="22"/>
      <c r="U32" s="22"/>
    </row>
    <row r="33">
      <c r="A33" s="12">
        <v>11.0</v>
      </c>
      <c r="B33" s="41" t="s">
        <v>74</v>
      </c>
      <c r="C33" s="12">
        <v>36.0</v>
      </c>
      <c r="D33" s="22" t="s">
        <v>69</v>
      </c>
      <c r="E33" s="134">
        <v>256.0</v>
      </c>
      <c r="F33" s="107" t="s">
        <v>352</v>
      </c>
      <c r="G33" s="107" t="s">
        <v>353</v>
      </c>
      <c r="H33" s="22"/>
      <c r="I33" s="22"/>
      <c r="J33" s="22"/>
      <c r="K33" s="22"/>
      <c r="L33" s="22"/>
      <c r="M33" s="22"/>
      <c r="N33" s="22">
        <f t="shared" si="1"/>
        <v>367</v>
      </c>
      <c r="O33" s="22"/>
      <c r="P33" s="22"/>
      <c r="Q33" s="22"/>
      <c r="R33" s="22"/>
      <c r="S33" s="22"/>
      <c r="T33" s="22"/>
      <c r="U33" s="22"/>
    </row>
    <row r="34">
      <c r="A34" s="12">
        <v>12.0</v>
      </c>
      <c r="B34" s="41" t="s">
        <v>74</v>
      </c>
      <c r="C34" s="12">
        <v>36.0</v>
      </c>
      <c r="D34" s="22" t="s">
        <v>70</v>
      </c>
      <c r="E34" s="134">
        <v>256.0</v>
      </c>
      <c r="F34" s="107" t="s">
        <v>354</v>
      </c>
      <c r="G34" s="107" t="s">
        <v>355</v>
      </c>
      <c r="H34" s="22"/>
      <c r="I34" s="22"/>
      <c r="J34" s="22"/>
      <c r="K34" s="22"/>
      <c r="L34" s="22"/>
      <c r="M34" s="22"/>
      <c r="N34" s="22">
        <f t="shared" si="1"/>
        <v>368</v>
      </c>
      <c r="O34" s="22"/>
      <c r="P34" s="22"/>
      <c r="Q34" s="22"/>
      <c r="R34" s="22"/>
      <c r="S34" s="22"/>
      <c r="T34" s="22"/>
      <c r="U34" s="22"/>
    </row>
    <row r="35">
      <c r="A35" s="12">
        <v>13.0</v>
      </c>
      <c r="B35" s="41" t="s">
        <v>74</v>
      </c>
      <c r="C35" s="12">
        <v>36.0</v>
      </c>
      <c r="D35" s="22" t="s">
        <v>71</v>
      </c>
      <c r="E35" s="134">
        <v>256.0</v>
      </c>
      <c r="F35" s="107" t="s">
        <v>356</v>
      </c>
      <c r="G35" s="107" t="s">
        <v>357</v>
      </c>
      <c r="H35" s="22"/>
      <c r="I35" s="22"/>
      <c r="J35" s="22"/>
      <c r="K35" s="22"/>
      <c r="L35" s="22"/>
      <c r="M35" s="22"/>
      <c r="N35" s="22">
        <f t="shared" si="1"/>
        <v>369</v>
      </c>
      <c r="O35" s="22"/>
      <c r="P35" s="22"/>
      <c r="Q35" s="22"/>
      <c r="R35" s="22"/>
      <c r="S35" s="22"/>
      <c r="T35" s="22"/>
      <c r="U35" s="22"/>
    </row>
    <row r="36">
      <c r="A36" s="12">
        <v>14.0</v>
      </c>
      <c r="B36" s="41" t="s">
        <v>74</v>
      </c>
      <c r="C36" s="12">
        <v>36.0</v>
      </c>
      <c r="D36" s="22" t="s">
        <v>72</v>
      </c>
      <c r="E36" s="134">
        <v>256.0</v>
      </c>
      <c r="F36" s="107" t="s">
        <v>358</v>
      </c>
      <c r="G36" s="107" t="s">
        <v>359</v>
      </c>
      <c r="H36" s="22"/>
      <c r="I36" s="22"/>
      <c r="J36" s="22"/>
      <c r="K36" s="22"/>
      <c r="L36" s="22"/>
      <c r="M36" s="22"/>
      <c r="N36" s="22">
        <f t="shared" si="1"/>
        <v>370</v>
      </c>
      <c r="O36" s="22"/>
      <c r="P36" s="22"/>
      <c r="Q36" s="22"/>
      <c r="R36" s="22"/>
      <c r="S36" s="22"/>
      <c r="T36" s="22"/>
      <c r="U36" s="22"/>
    </row>
    <row r="37">
      <c r="A37" s="12">
        <v>15.0</v>
      </c>
      <c r="B37" s="41" t="s">
        <v>74</v>
      </c>
      <c r="C37" s="12">
        <v>64.0</v>
      </c>
      <c r="D37" s="22" t="s">
        <v>65</v>
      </c>
      <c r="E37" s="134">
        <v>256.0</v>
      </c>
      <c r="F37" s="107" t="s">
        <v>360</v>
      </c>
      <c r="G37" s="107" t="s">
        <v>361</v>
      </c>
      <c r="H37" s="22"/>
      <c r="I37" s="22"/>
      <c r="J37" s="22"/>
      <c r="K37" s="22"/>
      <c r="L37" s="22"/>
      <c r="M37" s="22"/>
      <c r="N37" s="22">
        <f t="shared" si="1"/>
        <v>371</v>
      </c>
      <c r="O37" s="22"/>
      <c r="P37" s="22"/>
      <c r="Q37" s="22"/>
      <c r="R37" s="22"/>
      <c r="S37" s="22"/>
      <c r="T37" s="22"/>
      <c r="U37" s="22"/>
    </row>
    <row r="38">
      <c r="A38" s="12">
        <v>16.0</v>
      </c>
      <c r="B38" s="41" t="s">
        <v>74</v>
      </c>
      <c r="C38" s="12">
        <v>64.0</v>
      </c>
      <c r="D38" s="22" t="s">
        <v>67</v>
      </c>
      <c r="E38" s="134">
        <v>256.0</v>
      </c>
      <c r="F38" s="107" t="s">
        <v>362</v>
      </c>
      <c r="G38" s="107" t="s">
        <v>363</v>
      </c>
      <c r="H38" s="22"/>
      <c r="I38" s="22"/>
      <c r="J38" s="22"/>
      <c r="K38" s="22"/>
      <c r="L38" s="22"/>
      <c r="M38" s="22"/>
      <c r="N38" s="22">
        <f t="shared" si="1"/>
        <v>372</v>
      </c>
      <c r="O38" s="22"/>
      <c r="P38" s="22"/>
      <c r="Q38" s="22"/>
      <c r="R38" s="22"/>
      <c r="S38" s="22"/>
      <c r="T38" s="22"/>
      <c r="U38" s="22"/>
    </row>
    <row r="39">
      <c r="A39" s="12">
        <v>17.0</v>
      </c>
      <c r="B39" s="41" t="s">
        <v>74</v>
      </c>
      <c r="C39" s="12">
        <v>64.0</v>
      </c>
      <c r="D39" s="22" t="s">
        <v>68</v>
      </c>
      <c r="E39" s="134">
        <v>256.0</v>
      </c>
      <c r="F39" s="107" t="s">
        <v>364</v>
      </c>
      <c r="G39" s="107" t="s">
        <v>365</v>
      </c>
      <c r="H39" s="22"/>
      <c r="I39" s="22"/>
      <c r="J39" s="22"/>
      <c r="K39" s="22"/>
      <c r="L39" s="22"/>
      <c r="M39" s="22"/>
      <c r="N39" s="22">
        <f t="shared" si="1"/>
        <v>373</v>
      </c>
      <c r="O39" s="22"/>
      <c r="P39" s="22"/>
      <c r="Q39" s="22"/>
      <c r="R39" s="22"/>
      <c r="S39" s="22"/>
      <c r="T39" s="22"/>
      <c r="U39" s="22"/>
    </row>
    <row r="40">
      <c r="A40" s="12">
        <v>18.0</v>
      </c>
      <c r="B40" s="41" t="s">
        <v>74</v>
      </c>
      <c r="C40" s="12">
        <v>64.0</v>
      </c>
      <c r="D40" s="22" t="s">
        <v>69</v>
      </c>
      <c r="E40" s="134">
        <v>256.0</v>
      </c>
      <c r="F40" s="107" t="s">
        <v>366</v>
      </c>
      <c r="G40" s="107" t="s">
        <v>367</v>
      </c>
      <c r="H40" s="22"/>
      <c r="I40" s="22"/>
      <c r="J40" s="22"/>
      <c r="K40" s="22"/>
      <c r="L40" s="22"/>
      <c r="M40" s="22"/>
      <c r="N40" s="22">
        <f t="shared" si="1"/>
        <v>374</v>
      </c>
      <c r="O40" s="22"/>
      <c r="P40" s="22"/>
      <c r="Q40" s="22"/>
      <c r="R40" s="22"/>
      <c r="S40" s="22"/>
      <c r="T40" s="22"/>
      <c r="U40" s="22"/>
    </row>
    <row r="41">
      <c r="A41" s="12">
        <v>19.0</v>
      </c>
      <c r="B41" s="41" t="s">
        <v>74</v>
      </c>
      <c r="C41" s="12">
        <v>64.0</v>
      </c>
      <c r="D41" s="22" t="s">
        <v>70</v>
      </c>
      <c r="E41" s="134">
        <v>256.0</v>
      </c>
      <c r="F41" s="107" t="s">
        <v>368</v>
      </c>
      <c r="G41" s="107" t="s">
        <v>369</v>
      </c>
      <c r="H41" s="22"/>
      <c r="I41" s="22"/>
      <c r="J41" s="22"/>
      <c r="K41" s="22"/>
      <c r="L41" s="22"/>
      <c r="M41" s="22"/>
      <c r="N41" s="22">
        <f t="shared" si="1"/>
        <v>375</v>
      </c>
      <c r="O41" s="22"/>
      <c r="P41" s="22"/>
      <c r="Q41" s="22"/>
      <c r="R41" s="22"/>
      <c r="S41" s="22"/>
      <c r="T41" s="22"/>
      <c r="U41" s="22"/>
    </row>
    <row r="42">
      <c r="A42" s="12">
        <v>20.0</v>
      </c>
      <c r="B42" s="41" t="s">
        <v>74</v>
      </c>
      <c r="C42" s="12">
        <v>64.0</v>
      </c>
      <c r="D42" s="22" t="s">
        <v>71</v>
      </c>
      <c r="E42" s="134">
        <v>256.0</v>
      </c>
      <c r="F42" s="107" t="s">
        <v>370</v>
      </c>
      <c r="G42" s="107" t="s">
        <v>371</v>
      </c>
      <c r="H42" s="22"/>
      <c r="I42" s="22"/>
      <c r="J42" s="22"/>
      <c r="K42" s="22"/>
      <c r="L42" s="22"/>
      <c r="M42" s="22"/>
      <c r="N42" s="22">
        <f t="shared" si="1"/>
        <v>376</v>
      </c>
      <c r="O42" s="22"/>
      <c r="P42" s="22"/>
      <c r="Q42" s="22"/>
      <c r="R42" s="22"/>
      <c r="S42" s="22"/>
      <c r="T42" s="22"/>
      <c r="U42" s="22"/>
    </row>
    <row r="43">
      <c r="A43" s="12">
        <v>21.0</v>
      </c>
      <c r="B43" s="41" t="s">
        <v>74</v>
      </c>
      <c r="C43" s="12">
        <v>64.0</v>
      </c>
      <c r="D43" s="22" t="s">
        <v>72</v>
      </c>
      <c r="E43" s="134">
        <v>256.0</v>
      </c>
      <c r="F43" s="107" t="s">
        <v>372</v>
      </c>
      <c r="G43" s="107" t="s">
        <v>373</v>
      </c>
      <c r="H43" s="22"/>
      <c r="I43" s="22"/>
      <c r="J43" s="22"/>
      <c r="K43" s="22"/>
      <c r="L43" s="22"/>
      <c r="M43" s="22"/>
      <c r="N43" s="22">
        <f t="shared" si="1"/>
        <v>377</v>
      </c>
      <c r="O43" s="22"/>
      <c r="P43" s="22"/>
      <c r="Q43" s="22"/>
      <c r="R43" s="22"/>
      <c r="S43" s="22"/>
      <c r="T43" s="22"/>
      <c r="U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22"/>
      <c r="B46" s="22"/>
      <c r="C46" s="22"/>
      <c r="D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>
      <c r="A981" s="22"/>
      <c r="B981" s="22"/>
      <c r="C981" s="22"/>
      <c r="D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>
      <c r="A982" s="22"/>
      <c r="B982" s="22"/>
      <c r="C982" s="22"/>
      <c r="D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>
      <c r="A983" s="22"/>
      <c r="B983" s="22"/>
      <c r="C983" s="22"/>
      <c r="D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>
      <c r="A984" s="22"/>
      <c r="B984" s="22"/>
      <c r="C984" s="22"/>
      <c r="D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>
      <c r="A985" s="22"/>
      <c r="B985" s="22"/>
      <c r="C985" s="22"/>
      <c r="D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>
      <c r="A986" s="22"/>
      <c r="B986" s="22"/>
      <c r="C986" s="22"/>
      <c r="D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>
      <c r="A987" s="22"/>
      <c r="B987" s="22"/>
      <c r="C987" s="22"/>
      <c r="D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>
      <c r="A988" s="22"/>
      <c r="B988" s="22"/>
      <c r="C988" s="22"/>
      <c r="D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>
      <c r="A989" s="22"/>
      <c r="B989" s="22"/>
      <c r="C989" s="22"/>
      <c r="D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>
      <c r="A990" s="22"/>
      <c r="B990" s="22"/>
      <c r="C990" s="22"/>
      <c r="D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>
      <c r="A991" s="22"/>
      <c r="B991" s="22"/>
      <c r="C991" s="22"/>
      <c r="D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>
      <c r="A992" s="22"/>
      <c r="B992" s="22"/>
      <c r="C992" s="22"/>
      <c r="D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>
      <c r="A993" s="22"/>
      <c r="B993" s="22"/>
      <c r="C993" s="22"/>
      <c r="D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>
      <c r="A994" s="22"/>
      <c r="B994" s="22"/>
      <c r="C994" s="22"/>
      <c r="D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>
      <c r="A995" s="22"/>
      <c r="B995" s="22"/>
      <c r="C995" s="22"/>
      <c r="D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>
      <c r="A996" s="22"/>
      <c r="B996" s="22"/>
      <c r="C996" s="22"/>
      <c r="D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>
      <c r="A997" s="22"/>
      <c r="B997" s="22"/>
      <c r="C997" s="22"/>
      <c r="D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>
      <c r="A998" s="22"/>
      <c r="B998" s="22"/>
      <c r="C998" s="22"/>
      <c r="D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>
      <c r="A999" s="22"/>
      <c r="B999" s="22"/>
      <c r="C999" s="22"/>
      <c r="D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