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组件\桌面\"/>
    </mc:Choice>
  </mc:AlternateContent>
  <xr:revisionPtr revIDLastSave="0" documentId="13_ncr:1_{6A77D917-29C3-480C-9F67-7DF433CB492D}" xr6:coauthVersionLast="47" xr6:coauthVersionMax="47" xr10:uidLastSave="{00000000-0000-0000-0000-000000000000}"/>
  <bookViews>
    <workbookView xWindow="-120" yWindow="240" windowWidth="29040" windowHeight="16080" activeTab="1" xr2:uid="{FC25B44E-68F0-4AC3-92AD-5051E5B35BC1}"/>
  </bookViews>
  <sheets>
    <sheet name="Sheet1" sheetId="1" r:id="rId1"/>
    <sheet name="Sheet2" sheetId="2" r:id="rId2"/>
  </sheets>
  <definedNames>
    <definedName name="_xlchart.v1.0" hidden="1">Sheet1!$N$7:$N$11</definedName>
    <definedName name="_xlchart.v1.1" hidden="1">Sheet1!$S$7:$S$11</definedName>
    <definedName name="_xlchart.v1.2" hidden="1">Sheet2!$I$3:$I$8</definedName>
    <definedName name="_xlchart.v1.3" hidden="1">Sheet2!$J$2</definedName>
    <definedName name="_xlchart.v1.4" hidden="1">Sheet2!$J$3:$J$8</definedName>
    <definedName name="_xlchart.v1.5" hidden="1">Sheet2!$K$2</definedName>
    <definedName name="_xlchart.v1.6" hidden="1">Sheet2!$K$3:$K$8</definedName>
    <definedName name="_xlchart.v1.7" hidden="1">Sheet2!$L$2</definedName>
    <definedName name="_xlchart.v1.8" hidden="1">Sheet2!$L$3:$L$8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T9" i="1" s="1"/>
  <c r="J58" i="1"/>
  <c r="D29" i="1"/>
  <c r="F58" i="1"/>
  <c r="F55" i="1"/>
  <c r="F52" i="1"/>
  <c r="E46" i="1"/>
  <c r="E43" i="1"/>
  <c r="C25" i="1"/>
  <c r="C22" i="1"/>
  <c r="C19" i="1"/>
  <c r="E40" i="1"/>
  <c r="D36" i="1"/>
  <c r="D35" i="1"/>
  <c r="D33" i="1"/>
  <c r="D32" i="1"/>
  <c r="D30" i="1"/>
  <c r="J44" i="1"/>
  <c r="J41" i="1"/>
  <c r="J25" i="1"/>
  <c r="J36" i="1"/>
  <c r="J33" i="1"/>
  <c r="J51" i="1"/>
  <c r="J52" i="1"/>
  <c r="J54" i="1"/>
  <c r="J55" i="1"/>
  <c r="J57" i="1"/>
  <c r="J18" i="1"/>
  <c r="J19" i="1"/>
  <c r="J21" i="1"/>
  <c r="J22" i="1"/>
  <c r="J24" i="1"/>
  <c r="J29" i="1"/>
  <c r="J30" i="1"/>
  <c r="J32" i="1"/>
  <c r="J35" i="1"/>
  <c r="J40" i="1"/>
  <c r="J43" i="1"/>
  <c r="J46" i="1"/>
  <c r="J47" i="1"/>
  <c r="J8" i="1"/>
  <c r="J10" i="1"/>
  <c r="J11" i="1"/>
  <c r="J13" i="1"/>
  <c r="J14" i="1"/>
  <c r="J7" i="1"/>
  <c r="B10" i="1"/>
  <c r="B14" i="1"/>
  <c r="B13" i="1"/>
  <c r="B11" i="1"/>
  <c r="B8" i="1"/>
  <c r="B7" i="1"/>
  <c r="T11" i="1" l="1"/>
  <c r="T10" i="1"/>
  <c r="T7" i="1"/>
  <c r="T8" i="1"/>
  <c r="T12" i="1" l="1"/>
</calcChain>
</file>

<file path=xl/sharedStrings.xml><?xml version="1.0" encoding="utf-8"?>
<sst xmlns="http://schemas.openxmlformats.org/spreadsheetml/2006/main" count="75" uniqueCount="31">
  <si>
    <t>奥克兰</t>
  </si>
  <si>
    <t>佛蒙特</t>
  </si>
  <si>
    <t>气候韧性建筑标准</t>
  </si>
  <si>
    <t>风险缓解策略</t>
  </si>
  <si>
    <t>风险模型参与</t>
  </si>
  <si>
    <t>能源可持续发展</t>
  </si>
  <si>
    <t>社区政府</t>
  </si>
  <si>
    <t>±5%</t>
    <phoneticPr fontId="1" type="noConversion"/>
  </si>
  <si>
    <t>±10%</t>
    <phoneticPr fontId="1" type="noConversion"/>
  </si>
  <si>
    <t>±15%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</si>
  <si>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</si>
  <si>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</si>
  <si>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</si>
  <si>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</si>
  <si>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U5</t>
    <phoneticPr fontId="1" type="noConversion"/>
  </si>
  <si>
    <t>±5%</t>
  </si>
  <si>
    <t>±10%</t>
  </si>
  <si>
    <t>±15%</t>
  </si>
  <si>
    <t>自然灾害发生</t>
  </si>
  <si>
    <t>建筑密集程度</t>
  </si>
  <si>
    <t>经济发展数据</t>
  </si>
  <si>
    <t>房屋贵重程度</t>
  </si>
  <si>
    <t>历史索赔数据</t>
  </si>
  <si>
    <t>地形和土地利用</t>
  </si>
  <si>
    <t>政策和应对能力</t>
  </si>
  <si>
    <t>金融市场和投资收益</t>
  </si>
  <si>
    <t>基础设施强度</t>
  </si>
  <si>
    <t>环保意识</t>
  </si>
  <si>
    <t>科技和创新</t>
  </si>
  <si>
    <t>气候变化和长期趋势</t>
  </si>
  <si>
    <t>U6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</si>
</sst>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D8393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2" fillId="0" borderId="0" xfId="0" applyNumberFormat="1" applyFont="1">
      <alignment vertical="center"/>
    </xf>
    <xf numFmtId="9" fontId="2" fillId="3" borderId="0" xfId="0" applyNumberFormat="1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Absolute Deviation of the Impact of </a:t>
            </a:r>
          </a:p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Factor Value Changes on Scores</a:t>
            </a:r>
            <a:endParaRPr lang="zh-CN" alt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±5%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Sheet1!$N$7:$N$11</c:f>
              <c:strCache>
                <c:ptCount val="5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</c:strCache>
            </c:strRef>
          </c:cat>
          <c:val>
            <c:numRef>
              <c:f>Sheet1!$O$7:$O$11</c:f>
              <c:numCache>
                <c:formatCode>General</c:formatCode>
                <c:ptCount val="5"/>
                <c:pt idx="0">
                  <c:v>0.23</c:v>
                </c:pt>
                <c:pt idx="1">
                  <c:v>0.01</c:v>
                </c:pt>
                <c:pt idx="2">
                  <c:v>0.03</c:v>
                </c:pt>
                <c:pt idx="3">
                  <c:v>0.19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E-4398-8395-32D6080A4423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±10%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Sheet1!$N$7:$N$11</c:f>
              <c:strCache>
                <c:ptCount val="5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</c:strCache>
            </c:strRef>
          </c:cat>
          <c:val>
            <c:numRef>
              <c:f>Sheet1!$P$7:$P$11</c:f>
              <c:numCache>
                <c:formatCode>General</c:formatCode>
                <c:ptCount val="5"/>
                <c:pt idx="0">
                  <c:v>0.45</c:v>
                </c:pt>
                <c:pt idx="1">
                  <c:v>0.02</c:v>
                </c:pt>
                <c:pt idx="2">
                  <c:v>0.06</c:v>
                </c:pt>
                <c:pt idx="3">
                  <c:v>0.36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E-4398-8395-32D6080A4423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±15%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Sheet1!$N$7:$N$11</c:f>
              <c:strCache>
                <c:ptCount val="5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</c:strCache>
            </c:strRef>
          </c:cat>
          <c:val>
            <c:numRef>
              <c:f>Sheet1!$Q$7:$Q$11</c:f>
              <c:numCache>
                <c:formatCode>General</c:formatCode>
                <c:ptCount val="5"/>
                <c:pt idx="0">
                  <c:v>0.67</c:v>
                </c:pt>
                <c:pt idx="1">
                  <c:v>0.03</c:v>
                </c:pt>
                <c:pt idx="2">
                  <c:v>0.09</c:v>
                </c:pt>
                <c:pt idx="3">
                  <c:v>0.53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E-4398-8395-32D6080A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90703"/>
        <c:axId val="260606495"/>
      </c:lineChart>
      <c:catAx>
        <c:axId val="26979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Determinant Ensemble (U1-U5)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0606495"/>
        <c:crosses val="autoZero"/>
        <c:auto val="1"/>
        <c:lblAlgn val="ctr"/>
        <c:lblOffset val="100"/>
        <c:noMultiLvlLbl val="0"/>
      </c:catAx>
      <c:valAx>
        <c:axId val="26060649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from Original Score (Absolute)</a:t>
                </a:r>
                <a:endParaRPr lang="zh-CN" altLang="en-US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526202745143961E-2"/>
              <c:y val="0.11219980787704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97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Sensitivity Analysis: PAN Model</a:t>
            </a:r>
            <a:endParaRPr lang="zh-CN" altLang="en-US" sz="16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±5%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Sheet2!$C$3:$C$8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6"/>
                <c:pt idx="0">
                  <c:v>1.0576921500000001</c:v>
                </c:pt>
                <c:pt idx="1">
                  <c:v>0.36284546000000001</c:v>
                </c:pt>
                <c:pt idx="2">
                  <c:v>2.96583803</c:v>
                </c:pt>
                <c:pt idx="3">
                  <c:v>0.80063583000000005</c:v>
                </c:pt>
                <c:pt idx="4">
                  <c:v>0.82452234000000002</c:v>
                </c:pt>
                <c:pt idx="5">
                  <c:v>0.91169518000000005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C-425F-9FBE-4E90702C6939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±10%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Sheet2!$C$3:$C$8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6"/>
                <c:pt idx="0">
                  <c:v>2.2192440800000002</c:v>
                </c:pt>
                <c:pt idx="1">
                  <c:v>0.73174819000000002</c:v>
                </c:pt>
                <c:pt idx="2">
                  <c:v>5.9885373399999997</c:v>
                </c:pt>
                <c:pt idx="3">
                  <c:v>1.60424002</c:v>
                </c:pt>
                <c:pt idx="4">
                  <c:v>1.6542112200000001</c:v>
                </c:pt>
                <c:pt idx="5">
                  <c:v>1.80409335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C-425F-9FBE-4E90702C6939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±15%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Sheet2!$C$3:$C$8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6"/>
                <c:pt idx="0">
                  <c:v>3.4811584299999998</c:v>
                </c:pt>
                <c:pt idx="1">
                  <c:v>1.1066419000000001</c:v>
                </c:pt>
                <c:pt idx="2">
                  <c:v>9.0633702899999999</c:v>
                </c:pt>
                <c:pt idx="3">
                  <c:v>2.4107426799999998</c:v>
                </c:pt>
                <c:pt idx="4">
                  <c:v>2.48894116</c:v>
                </c:pt>
                <c:pt idx="5">
                  <c:v>2.67666366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C-425F-9FBE-4E90702C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3199"/>
        <c:axId val="1680603775"/>
      </c:lineChart>
      <c:catAx>
        <c:axId val="17872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Determinant Ensemble (U1-U6)</a:t>
                </a:r>
                <a:endParaRPr lang="zh-CN" alt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13600113864942"/>
              <c:y val="0.8376600568907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80603775"/>
        <c:crosses val="autoZero"/>
        <c:auto val="1"/>
        <c:lblAlgn val="ctr"/>
        <c:lblOffset val="100"/>
        <c:noMultiLvlLbl val="0"/>
      </c:catAx>
      <c:valAx>
        <c:axId val="16806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change in the standard deviation of the comprehensive evaluation index matrix (%)</a:t>
                </a:r>
                <a:endParaRPr lang="zh-CN" alt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897088569978584E-2"/>
              <c:y val="9.0628409668686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872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8032146412274"/>
          <c:y val="0.90273872833958568"/>
          <c:w val="0.33742104568255399"/>
          <c:h val="5.5376454906487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Sensitivity Analysis: DRA Model</a:t>
            </a:r>
            <a:endParaRPr lang="zh-CN" altLang="en-US" sz="16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±5%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Sheet2!$I$3:$I$8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Sheet2!$J$3:$J$8</c:f>
              <c:numCache>
                <c:formatCode>General</c:formatCode>
                <c:ptCount val="6"/>
                <c:pt idx="0">
                  <c:v>0.51788723000000003</c:v>
                </c:pt>
                <c:pt idx="1">
                  <c:v>0.43338684</c:v>
                </c:pt>
                <c:pt idx="2">
                  <c:v>1.3154315999999999</c:v>
                </c:pt>
                <c:pt idx="3">
                  <c:v>0.25941518000000002</c:v>
                </c:pt>
                <c:pt idx="4">
                  <c:v>0.44908342000000001</c:v>
                </c:pt>
                <c:pt idx="5">
                  <c:v>4.1864713499999997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857-9001-673B9E5D300C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±10%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Sheet2!$I$3:$I$8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Sheet2!$K$3:$K$8</c:f>
              <c:numCache>
                <c:formatCode>General</c:formatCode>
                <c:ptCount val="6"/>
                <c:pt idx="0">
                  <c:v>1.00806281</c:v>
                </c:pt>
                <c:pt idx="1">
                  <c:v>0.84205684999999997</c:v>
                </c:pt>
                <c:pt idx="2">
                  <c:v>2.7333476399999999</c:v>
                </c:pt>
                <c:pt idx="3">
                  <c:v>0.53118721999999996</c:v>
                </c:pt>
                <c:pt idx="4">
                  <c:v>0.90933430999999998</c:v>
                </c:pt>
                <c:pt idx="5">
                  <c:v>8.6838268000000003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B-4857-9001-673B9E5D300C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±15%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Sheet2!$I$3:$I$8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6"/>
                <c:pt idx="0">
                  <c:v>1.4701131300000001</c:v>
                </c:pt>
                <c:pt idx="1">
                  <c:v>1.2257032299999999</c:v>
                </c:pt>
                <c:pt idx="2">
                  <c:v>4.2495664900000003</c:v>
                </c:pt>
                <c:pt idx="3">
                  <c:v>0.81521619000000001</c:v>
                </c:pt>
                <c:pt idx="4">
                  <c:v>1.38060059</c:v>
                </c:pt>
                <c:pt idx="5">
                  <c:v>13.455102070000001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B-4857-9001-673B9E5D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3199"/>
        <c:axId val="1680603775"/>
      </c:lineChart>
      <c:catAx>
        <c:axId val="17872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Determinant Ensemble (U1-U6)</a:t>
                </a:r>
                <a:endParaRPr lang="zh-CN" alt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13600113864942"/>
              <c:y val="0.8376600568907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80603775"/>
        <c:crosses val="autoZero"/>
        <c:auto val="1"/>
        <c:lblAlgn val="ctr"/>
        <c:lblOffset val="100"/>
        <c:noMultiLvlLbl val="0"/>
      </c:catAx>
      <c:valAx>
        <c:axId val="168060377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change in the standard deviation of the comprehensive evaluation index matrix (%)</a:t>
                </a:r>
                <a:endParaRPr lang="zh-CN" alt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897088569978584E-2"/>
              <c:y val="9.0628409668686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872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8032146412274"/>
          <c:y val="0.90273872833958568"/>
          <c:w val="0.33742104568255399"/>
          <c:h val="5.5376454906487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 Impact of Factors in Grey Correlation Analysis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等线" panose="02010600030101010101" pitchFamily="2" charset="-122"/>
              <a:cs typeface="Times New Roman" panose="02020603050405020304" pitchFamily="18" charset="0"/>
            </a:endParaRP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sunburst" uniqueId="{2F5007FD-9E4D-4AB6-9FFD-A792CCD290BE}">
          <cx:dataPt idx="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">
            <cx:spPr>
              <a:solidFill>
                <a:srgbClr val="ED7D31">
                  <a:lumMod val="50000"/>
                </a:srgbClr>
              </a:solidFill>
            </cx:spPr>
          </cx:dataPt>
          <cx:dataPt idx="2">
            <cx:spPr>
              <a:solidFill>
                <a:srgbClr val="ED7D31">
                  <a:lumMod val="75000"/>
                </a:srgbClr>
              </a:solidFill>
            </cx:spPr>
          </cx:dataPt>
          <cx:dataPt idx="3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altLang="en-US" sz="9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U1</a:t>
                  </a:r>
                </a:p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16.41%</a:t>
                  </a:r>
                </a:p>
              </cx:txPr>
              <cx:visibility seriesName="0" categoryName="1" value="1"/>
              <cx:separator>
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U4</a:t>
                  </a:r>
                </a:p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10.16%</a:t>
                  </a:r>
                </a:p>
              </cx:txPr>
              <cx:visibility seriesName="0" categoryName="1" value="1"/>
              <cx:separator>
</cx:separato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U5</a:t>
                  </a:r>
                </a:p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zh-CN" altLang="en-US" sz="900" b="0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等线" panose="02010600030101010101" pitchFamily="2" charset="-122"/>
                      <a:cs typeface="Times New Roman" panose="02020603050405020304" pitchFamily="18" charset="0"/>
                    </a:rPr>
                    <a:t>21.33%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28</xdr:row>
      <xdr:rowOff>161924</xdr:rowOff>
    </xdr:from>
    <xdr:to>
      <xdr:col>19</xdr:col>
      <xdr:colOff>361949</xdr:colOff>
      <xdr:row>47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664B07-896E-099C-03B8-7CD1C6FF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947736</xdr:colOff>
      <xdr:row>12</xdr:row>
      <xdr:rowOff>123825</xdr:rowOff>
    </xdr:from>
    <xdr:to>
      <xdr:col>18</xdr:col>
      <xdr:colOff>247649</xdr:colOff>
      <xdr:row>26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F41AC18-DCE8-17AB-D53C-13507921E9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7336" y="2295525"/>
              <a:ext cx="4043363" cy="2524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9</xdr:row>
      <xdr:rowOff>47625</xdr:rowOff>
    </xdr:from>
    <xdr:to>
      <xdr:col>7</xdr:col>
      <xdr:colOff>1114425</xdr:colOff>
      <xdr:row>29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0CE2BFA-55CE-A685-9E9F-4DC41159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1457325</xdr:colOff>
      <xdr:row>9</xdr:row>
      <xdr:rowOff>0</xdr:rowOff>
    </xdr:from>
    <xdr:to>
      <xdr:col>15</xdr:col>
      <xdr:colOff>390526</xdr:colOff>
      <xdr:row>29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F71BF6D-9892-48E7-B678-5333F8D1B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9150-F18E-4289-86AB-7386391D06DE}">
  <dimension ref="A1:T58"/>
  <sheetViews>
    <sheetView topLeftCell="B1" workbookViewId="0">
      <selection activeCell="B19" sqref="B19"/>
    </sheetView>
  </sheetViews>
  <sheetFormatPr defaultRowHeight="14.25" x14ac:dyDescent="0.2"/>
  <cols>
    <col min="10" max="10" width="9" style="6"/>
    <col min="13" max="13" width="17.25" bestFit="1" customWidth="1"/>
  </cols>
  <sheetData>
    <row r="1" spans="1:20" x14ac:dyDescent="0.2">
      <c r="A1" t="s">
        <v>0</v>
      </c>
      <c r="B1">
        <v>8</v>
      </c>
      <c r="C1">
        <v>8</v>
      </c>
      <c r="D1">
        <v>0.86242925999999998</v>
      </c>
      <c r="E1">
        <v>3</v>
      </c>
      <c r="F1">
        <v>8</v>
      </c>
      <c r="H1">
        <v>52.45</v>
      </c>
    </row>
    <row r="2" spans="1:20" x14ac:dyDescent="0.2">
      <c r="A2" t="s">
        <v>1</v>
      </c>
      <c r="B2">
        <v>4</v>
      </c>
      <c r="C2">
        <v>7</v>
      </c>
      <c r="D2">
        <v>0.93907558000000002</v>
      </c>
      <c r="E2">
        <v>10</v>
      </c>
      <c r="F2">
        <v>9</v>
      </c>
      <c r="H2">
        <v>47.55</v>
      </c>
    </row>
    <row r="6" spans="1:20" x14ac:dyDescent="0.2">
      <c r="H6" s="3">
        <v>0.05</v>
      </c>
      <c r="K6" s="5">
        <v>0.23</v>
      </c>
      <c r="O6" t="s">
        <v>7</v>
      </c>
      <c r="P6" t="s">
        <v>8</v>
      </c>
      <c r="Q6" t="s">
        <v>9</v>
      </c>
    </row>
    <row r="7" spans="1:20" x14ac:dyDescent="0.2">
      <c r="A7" t="s">
        <v>0</v>
      </c>
      <c r="B7" s="1">
        <f>B1*1.05</f>
        <v>8.4</v>
      </c>
      <c r="C7">
        <v>8</v>
      </c>
      <c r="D7">
        <v>0.86242925999999998</v>
      </c>
      <c r="E7">
        <v>3</v>
      </c>
      <c r="F7">
        <v>8</v>
      </c>
      <c r="H7" s="2">
        <v>52.68</v>
      </c>
      <c r="I7">
        <v>52.45</v>
      </c>
      <c r="J7" s="6">
        <f>I7-H7</f>
        <v>-0.22999999999999687</v>
      </c>
      <c r="K7" s="5"/>
      <c r="M7" t="s">
        <v>2</v>
      </c>
      <c r="N7" t="s">
        <v>10</v>
      </c>
      <c r="O7">
        <v>0.23</v>
      </c>
      <c r="P7">
        <v>0.45</v>
      </c>
      <c r="Q7">
        <v>0.67</v>
      </c>
      <c r="S7" s="8">
        <v>0.16414939056676103</v>
      </c>
      <c r="T7">
        <f>S7/S12</f>
        <v>0.16414939056676103</v>
      </c>
    </row>
    <row r="8" spans="1:20" x14ac:dyDescent="0.2">
      <c r="A8" t="s">
        <v>1</v>
      </c>
      <c r="B8" s="1">
        <f>B2*1.05</f>
        <v>4.2</v>
      </c>
      <c r="C8">
        <v>7</v>
      </c>
      <c r="D8">
        <v>0.93907558000000002</v>
      </c>
      <c r="E8">
        <v>10</v>
      </c>
      <c r="F8">
        <v>9</v>
      </c>
      <c r="H8" s="2">
        <v>47.32</v>
      </c>
      <c r="I8">
        <v>47.55</v>
      </c>
      <c r="J8" s="6">
        <f t="shared" ref="J8:J57" si="0">I8-H8</f>
        <v>0.22999999999999687</v>
      </c>
      <c r="K8" s="5"/>
      <c r="M8" t="s">
        <v>3</v>
      </c>
      <c r="N8" t="s">
        <v>11</v>
      </c>
      <c r="O8">
        <v>0.01</v>
      </c>
      <c r="P8">
        <v>0.02</v>
      </c>
      <c r="Q8">
        <v>0.03</v>
      </c>
      <c r="S8" s="8">
        <v>0.29945879680084697</v>
      </c>
      <c r="T8">
        <f>S8/S12</f>
        <v>0.29945879680084697</v>
      </c>
    </row>
    <row r="9" spans="1:20" x14ac:dyDescent="0.2">
      <c r="B9" s="1"/>
      <c r="H9" s="4">
        <v>0.1</v>
      </c>
      <c r="K9" s="5">
        <v>0.45</v>
      </c>
      <c r="M9" t="s">
        <v>4</v>
      </c>
      <c r="N9" t="s">
        <v>12</v>
      </c>
      <c r="O9">
        <v>0.03</v>
      </c>
      <c r="P9">
        <v>0.06</v>
      </c>
      <c r="Q9">
        <v>0.09</v>
      </c>
      <c r="S9" s="8">
        <v>0.22154921852229201</v>
      </c>
      <c r="T9">
        <f>S9/S12</f>
        <v>0.22154921852229201</v>
      </c>
    </row>
    <row r="10" spans="1:20" x14ac:dyDescent="0.2">
      <c r="A10" t="s">
        <v>0</v>
      </c>
      <c r="B10" s="1">
        <f>B1*1.1</f>
        <v>8.8000000000000007</v>
      </c>
      <c r="C10">
        <v>8</v>
      </c>
      <c r="D10">
        <v>0.86242925999999998</v>
      </c>
      <c r="E10">
        <v>3</v>
      </c>
      <c r="F10">
        <v>8</v>
      </c>
      <c r="H10" s="2">
        <v>52.9</v>
      </c>
      <c r="I10">
        <v>52.45</v>
      </c>
      <c r="J10" s="6">
        <f t="shared" si="0"/>
        <v>-0.44999999999999574</v>
      </c>
      <c r="K10" s="5"/>
      <c r="M10" t="s">
        <v>5</v>
      </c>
      <c r="N10" t="s">
        <v>13</v>
      </c>
      <c r="O10">
        <v>0.19</v>
      </c>
      <c r="P10">
        <v>0.36</v>
      </c>
      <c r="Q10">
        <v>0.53</v>
      </c>
      <c r="S10" s="8">
        <v>0.10156375976233058</v>
      </c>
      <c r="T10">
        <f>S10/S12</f>
        <v>0.10156375976233058</v>
      </c>
    </row>
    <row r="11" spans="1:20" x14ac:dyDescent="0.2">
      <c r="A11" t="s">
        <v>1</v>
      </c>
      <c r="B11" s="1">
        <f>B2*1.1</f>
        <v>4.4000000000000004</v>
      </c>
      <c r="C11">
        <v>7</v>
      </c>
      <c r="D11">
        <v>0.93907558000000002</v>
      </c>
      <c r="E11">
        <v>10</v>
      </c>
      <c r="F11">
        <v>9</v>
      </c>
      <c r="H11" s="2">
        <v>47.1</v>
      </c>
      <c r="I11">
        <v>47.55</v>
      </c>
      <c r="J11" s="6">
        <f t="shared" si="0"/>
        <v>0.44999999999999574</v>
      </c>
      <c r="K11" s="5"/>
      <c r="M11" t="s">
        <v>6</v>
      </c>
      <c r="N11" t="s">
        <v>14</v>
      </c>
      <c r="O11">
        <v>0.05</v>
      </c>
      <c r="P11">
        <v>0.09</v>
      </c>
      <c r="Q11">
        <v>0.13</v>
      </c>
      <c r="S11" s="8">
        <v>0.21327883434776951</v>
      </c>
      <c r="T11">
        <f>S11/S12</f>
        <v>0.21327883434776951</v>
      </c>
    </row>
    <row r="12" spans="1:20" x14ac:dyDescent="0.2">
      <c r="B12" s="1"/>
      <c r="H12" s="4">
        <v>0.15</v>
      </c>
      <c r="K12" s="5">
        <v>0.67</v>
      </c>
      <c r="S12">
        <f>SUM(S7:S11)</f>
        <v>1</v>
      </c>
      <c r="T12">
        <f>SUM(T7:T11)</f>
        <v>1</v>
      </c>
    </row>
    <row r="13" spans="1:20" x14ac:dyDescent="0.2">
      <c r="A13" t="s">
        <v>0</v>
      </c>
      <c r="B13" s="1">
        <f>B1*1.15</f>
        <v>9.1999999999999993</v>
      </c>
      <c r="C13">
        <v>8</v>
      </c>
      <c r="D13">
        <v>0.86242925999999998</v>
      </c>
      <c r="E13">
        <v>3</v>
      </c>
      <c r="F13">
        <v>8</v>
      </c>
      <c r="H13" s="2">
        <v>53.12</v>
      </c>
      <c r="I13">
        <v>52.45</v>
      </c>
      <c r="J13" s="6">
        <f t="shared" si="0"/>
        <v>-0.6699999999999946</v>
      </c>
      <c r="K13" s="5"/>
    </row>
    <row r="14" spans="1:20" x14ac:dyDescent="0.2">
      <c r="A14" t="s">
        <v>1</v>
      </c>
      <c r="B14" s="1">
        <f>B2*1.15</f>
        <v>4.5999999999999996</v>
      </c>
      <c r="C14">
        <v>7</v>
      </c>
      <c r="D14">
        <v>0.93907558000000002</v>
      </c>
      <c r="E14">
        <v>10</v>
      </c>
      <c r="F14">
        <v>9</v>
      </c>
      <c r="H14" s="2">
        <v>46.88</v>
      </c>
      <c r="I14">
        <v>47.55</v>
      </c>
      <c r="J14" s="6">
        <f t="shared" si="0"/>
        <v>0.6699999999999946</v>
      </c>
      <c r="K14" s="5"/>
    </row>
    <row r="17" spans="1:13" x14ac:dyDescent="0.2">
      <c r="H17" s="3">
        <v>0.05</v>
      </c>
      <c r="K17" s="5">
        <v>0.01</v>
      </c>
    </row>
    <row r="18" spans="1:13" x14ac:dyDescent="0.2">
      <c r="A18" t="s">
        <v>0</v>
      </c>
      <c r="B18">
        <v>8</v>
      </c>
      <c r="C18" s="1">
        <v>8.4</v>
      </c>
      <c r="D18">
        <v>0.86242925999999998</v>
      </c>
      <c r="E18">
        <v>3</v>
      </c>
      <c r="F18">
        <v>8</v>
      </c>
      <c r="H18" s="2">
        <v>52.46</v>
      </c>
      <c r="I18">
        <v>52.45</v>
      </c>
      <c r="J18" s="6">
        <f t="shared" si="0"/>
        <v>-9.9999999999980105E-3</v>
      </c>
      <c r="K18" s="5"/>
    </row>
    <row r="19" spans="1:13" x14ac:dyDescent="0.2">
      <c r="A19" t="s">
        <v>1</v>
      </c>
      <c r="B19">
        <v>4</v>
      </c>
      <c r="C19" s="1">
        <f>C8*1.05</f>
        <v>7.3500000000000005</v>
      </c>
      <c r="D19">
        <v>0.93907558000000002</v>
      </c>
      <c r="E19">
        <v>10</v>
      </c>
      <c r="F19">
        <v>9</v>
      </c>
      <c r="H19" s="2">
        <v>47.54</v>
      </c>
      <c r="I19">
        <v>47.55</v>
      </c>
      <c r="J19" s="6">
        <f t="shared" si="0"/>
        <v>9.9999999999980105E-3</v>
      </c>
      <c r="K19" s="5"/>
    </row>
    <row r="20" spans="1:13" x14ac:dyDescent="0.2">
      <c r="C20" s="1"/>
      <c r="H20" s="4">
        <v>0.1</v>
      </c>
      <c r="K20" s="5">
        <v>0.02</v>
      </c>
    </row>
    <row r="21" spans="1:13" x14ac:dyDescent="0.2">
      <c r="A21" t="s">
        <v>0</v>
      </c>
      <c r="B21">
        <v>8</v>
      </c>
      <c r="C21" s="1">
        <v>8.8000000000000007</v>
      </c>
      <c r="D21">
        <v>0.86242925999999998</v>
      </c>
      <c r="E21">
        <v>3</v>
      </c>
      <c r="F21">
        <v>8</v>
      </c>
      <c r="H21" s="2">
        <v>52.47</v>
      </c>
      <c r="I21">
        <v>52.45</v>
      </c>
      <c r="J21" s="6">
        <f t="shared" si="0"/>
        <v>-1.9999999999996021E-2</v>
      </c>
      <c r="K21" s="5"/>
    </row>
    <row r="22" spans="1:13" x14ac:dyDescent="0.2">
      <c r="A22" t="s">
        <v>1</v>
      </c>
      <c r="B22">
        <v>4</v>
      </c>
      <c r="C22" s="1">
        <f>C14*1.1</f>
        <v>7.7000000000000011</v>
      </c>
      <c r="D22">
        <v>0.93907558000000002</v>
      </c>
      <c r="E22">
        <v>10</v>
      </c>
      <c r="F22">
        <v>9</v>
      </c>
      <c r="H22" s="2">
        <v>47.53</v>
      </c>
      <c r="I22">
        <v>47.55</v>
      </c>
      <c r="J22" s="6">
        <f t="shared" si="0"/>
        <v>1.9999999999996021E-2</v>
      </c>
      <c r="K22" s="5"/>
    </row>
    <row r="23" spans="1:13" x14ac:dyDescent="0.2">
      <c r="C23" s="1"/>
      <c r="H23" s="4">
        <v>0.15</v>
      </c>
      <c r="K23" s="5">
        <v>0.03</v>
      </c>
    </row>
    <row r="24" spans="1:13" x14ac:dyDescent="0.2">
      <c r="A24" t="s">
        <v>0</v>
      </c>
      <c r="B24">
        <v>8</v>
      </c>
      <c r="C24" s="1">
        <v>9.1999999999999993</v>
      </c>
      <c r="D24">
        <v>0.86242925999999998</v>
      </c>
      <c r="E24">
        <v>3</v>
      </c>
      <c r="F24">
        <v>8</v>
      </c>
      <c r="H24" s="2">
        <v>52.48</v>
      </c>
      <c r="I24">
        <v>52.45</v>
      </c>
      <c r="J24" s="6">
        <f t="shared" si="0"/>
        <v>-2.9999999999994031E-2</v>
      </c>
      <c r="K24" s="5"/>
    </row>
    <row r="25" spans="1:13" x14ac:dyDescent="0.2">
      <c r="A25" t="s">
        <v>1</v>
      </c>
      <c r="B25">
        <v>4</v>
      </c>
      <c r="C25" s="1">
        <f>C14*1.15</f>
        <v>8.0499999999999989</v>
      </c>
      <c r="D25">
        <v>0.93907558000000002</v>
      </c>
      <c r="E25">
        <v>10</v>
      </c>
      <c r="F25">
        <v>9</v>
      </c>
      <c r="H25" s="2">
        <v>47.52</v>
      </c>
      <c r="I25">
        <v>47.55</v>
      </c>
      <c r="J25" s="6">
        <f t="shared" si="0"/>
        <v>2.9999999999994031E-2</v>
      </c>
      <c r="K25" s="5"/>
      <c r="M25" s="7"/>
    </row>
    <row r="28" spans="1:13" x14ac:dyDescent="0.2">
      <c r="H28" s="3">
        <v>0.05</v>
      </c>
      <c r="K28" s="5">
        <v>0.03</v>
      </c>
    </row>
    <row r="29" spans="1:13" x14ac:dyDescent="0.2">
      <c r="A29" t="s">
        <v>0</v>
      </c>
      <c r="B29">
        <v>8</v>
      </c>
      <c r="C29">
        <v>8</v>
      </c>
      <c r="D29" s="1">
        <f>D1*1.05</f>
        <v>0.90555072300000006</v>
      </c>
      <c r="E29">
        <v>3</v>
      </c>
      <c r="F29">
        <v>8</v>
      </c>
      <c r="H29" s="2">
        <v>52.42</v>
      </c>
      <c r="I29">
        <v>52.45</v>
      </c>
      <c r="J29" s="6">
        <f t="shared" si="0"/>
        <v>3.0000000000001137E-2</v>
      </c>
      <c r="K29" s="5"/>
    </row>
    <row r="30" spans="1:13" x14ac:dyDescent="0.2">
      <c r="A30" t="s">
        <v>1</v>
      </c>
      <c r="B30">
        <v>4</v>
      </c>
      <c r="C30">
        <v>7</v>
      </c>
      <c r="D30" s="1">
        <f>D2*1.05</f>
        <v>0.98602935900000011</v>
      </c>
      <c r="E30">
        <v>10</v>
      </c>
      <c r="F30">
        <v>9</v>
      </c>
      <c r="H30" s="2">
        <v>47.58</v>
      </c>
      <c r="I30">
        <v>47.55</v>
      </c>
      <c r="J30" s="6">
        <f t="shared" si="0"/>
        <v>-3.0000000000001137E-2</v>
      </c>
      <c r="K30" s="5"/>
    </row>
    <row r="31" spans="1:13" x14ac:dyDescent="0.2">
      <c r="D31" s="1"/>
      <c r="H31" s="4">
        <v>0.1</v>
      </c>
      <c r="K31" s="5">
        <v>0.06</v>
      </c>
    </row>
    <row r="32" spans="1:13" x14ac:dyDescent="0.2">
      <c r="A32" t="s">
        <v>0</v>
      </c>
      <c r="B32">
        <v>8</v>
      </c>
      <c r="C32">
        <v>8</v>
      </c>
      <c r="D32" s="1">
        <f>D1*1.1</f>
        <v>0.94867218600000003</v>
      </c>
      <c r="E32">
        <v>3</v>
      </c>
      <c r="F32">
        <v>8</v>
      </c>
      <c r="H32" s="2">
        <v>52.39</v>
      </c>
      <c r="I32">
        <v>52.45</v>
      </c>
      <c r="J32" s="6">
        <f t="shared" si="0"/>
        <v>6.0000000000002274E-2</v>
      </c>
      <c r="K32" s="5"/>
    </row>
    <row r="33" spans="1:11" x14ac:dyDescent="0.2">
      <c r="A33" t="s">
        <v>1</v>
      </c>
      <c r="B33">
        <v>4</v>
      </c>
      <c r="C33">
        <v>7</v>
      </c>
      <c r="D33" s="1">
        <f>D2*1.1</f>
        <v>1.0329831380000001</v>
      </c>
      <c r="E33">
        <v>10</v>
      </c>
      <c r="F33">
        <v>9</v>
      </c>
      <c r="H33" s="2">
        <v>47.61</v>
      </c>
      <c r="I33">
        <v>47.55</v>
      </c>
      <c r="J33" s="6">
        <f t="shared" si="0"/>
        <v>-6.0000000000002274E-2</v>
      </c>
      <c r="K33" s="5"/>
    </row>
    <row r="34" spans="1:11" x14ac:dyDescent="0.2">
      <c r="D34" s="1"/>
      <c r="H34" s="4">
        <v>0.15</v>
      </c>
      <c r="K34" s="5">
        <v>0.09</v>
      </c>
    </row>
    <row r="35" spans="1:11" x14ac:dyDescent="0.2">
      <c r="A35" t="s">
        <v>0</v>
      </c>
      <c r="B35">
        <v>8</v>
      </c>
      <c r="C35">
        <v>8</v>
      </c>
      <c r="D35" s="1">
        <f>D1*1.15</f>
        <v>0.99179364899999989</v>
      </c>
      <c r="E35">
        <v>3</v>
      </c>
      <c r="F35">
        <v>8</v>
      </c>
      <c r="H35" s="2">
        <v>52.36</v>
      </c>
      <c r="I35">
        <v>52.45</v>
      </c>
      <c r="J35" s="6">
        <f t="shared" si="0"/>
        <v>9.0000000000003411E-2</v>
      </c>
      <c r="K35" s="5"/>
    </row>
    <row r="36" spans="1:11" x14ac:dyDescent="0.2">
      <c r="A36" t="s">
        <v>1</v>
      </c>
      <c r="B36">
        <v>4</v>
      </c>
      <c r="C36">
        <v>7</v>
      </c>
      <c r="D36" s="1">
        <f>D2*1.15</f>
        <v>1.0799369169999999</v>
      </c>
      <c r="E36">
        <v>10</v>
      </c>
      <c r="F36">
        <v>9</v>
      </c>
      <c r="H36" s="2">
        <v>47.64</v>
      </c>
      <c r="I36">
        <v>47.55</v>
      </c>
      <c r="J36" s="6">
        <f t="shared" si="0"/>
        <v>-9.0000000000003411E-2</v>
      </c>
      <c r="K36" s="5"/>
    </row>
    <row r="39" spans="1:11" x14ac:dyDescent="0.2">
      <c r="H39" s="3">
        <v>0.05</v>
      </c>
      <c r="K39" s="5">
        <v>0.18</v>
      </c>
    </row>
    <row r="40" spans="1:11" x14ac:dyDescent="0.2">
      <c r="A40" t="s">
        <v>0</v>
      </c>
      <c r="B40">
        <v>8</v>
      </c>
      <c r="C40">
        <v>8</v>
      </c>
      <c r="D40">
        <v>0.86242925999999998</v>
      </c>
      <c r="E40" s="1">
        <f>E35*1.05</f>
        <v>3.1500000000000004</v>
      </c>
      <c r="F40">
        <v>8</v>
      </c>
      <c r="H40" s="2">
        <v>52.27</v>
      </c>
      <c r="I40">
        <v>52.45</v>
      </c>
      <c r="J40" s="6">
        <f t="shared" si="0"/>
        <v>0.17999999999999972</v>
      </c>
      <c r="K40" s="5"/>
    </row>
    <row r="41" spans="1:11" x14ac:dyDescent="0.2">
      <c r="A41" t="s">
        <v>1</v>
      </c>
      <c r="B41">
        <v>4</v>
      </c>
      <c r="C41">
        <v>7</v>
      </c>
      <c r="D41">
        <v>0.93907558000000002</v>
      </c>
      <c r="E41" s="1">
        <v>10.5</v>
      </c>
      <c r="F41">
        <v>9</v>
      </c>
      <c r="H41" s="2">
        <v>47.73</v>
      </c>
      <c r="I41">
        <v>47.55</v>
      </c>
      <c r="J41" s="6">
        <f t="shared" si="0"/>
        <v>-0.17999999999999972</v>
      </c>
      <c r="K41" s="5"/>
    </row>
    <row r="42" spans="1:11" x14ac:dyDescent="0.2">
      <c r="E42" s="1"/>
      <c r="H42" s="4">
        <v>0.1</v>
      </c>
      <c r="K42" s="5">
        <v>0.36</v>
      </c>
    </row>
    <row r="43" spans="1:11" x14ac:dyDescent="0.2">
      <c r="A43" t="s">
        <v>0</v>
      </c>
      <c r="B43">
        <v>8</v>
      </c>
      <c r="C43">
        <v>8</v>
      </c>
      <c r="D43">
        <v>0.86242925999999998</v>
      </c>
      <c r="E43" s="1">
        <f>E35*1.1</f>
        <v>3.3000000000000003</v>
      </c>
      <c r="F43">
        <v>8</v>
      </c>
      <c r="H43" s="2">
        <v>52.09</v>
      </c>
      <c r="I43">
        <v>52.45</v>
      </c>
      <c r="J43" s="6">
        <f t="shared" si="0"/>
        <v>0.35999999999999943</v>
      </c>
      <c r="K43" s="5"/>
    </row>
    <row r="44" spans="1:11" x14ac:dyDescent="0.2">
      <c r="A44" t="s">
        <v>1</v>
      </c>
      <c r="B44">
        <v>4</v>
      </c>
      <c r="C44">
        <v>7</v>
      </c>
      <c r="D44">
        <v>0.93907558000000002</v>
      </c>
      <c r="E44" s="1">
        <v>11</v>
      </c>
      <c r="F44">
        <v>9</v>
      </c>
      <c r="H44" s="2">
        <v>47.91</v>
      </c>
      <c r="I44">
        <v>47.55</v>
      </c>
      <c r="J44" s="6">
        <f t="shared" si="0"/>
        <v>-0.35999999999999943</v>
      </c>
      <c r="K44" s="5"/>
    </row>
    <row r="45" spans="1:11" x14ac:dyDescent="0.2">
      <c r="E45" s="1"/>
      <c r="H45" s="4">
        <v>0.15</v>
      </c>
      <c r="K45" s="5">
        <v>0.53</v>
      </c>
    </row>
    <row r="46" spans="1:11" x14ac:dyDescent="0.2">
      <c r="A46" t="s">
        <v>0</v>
      </c>
      <c r="B46">
        <v>8</v>
      </c>
      <c r="C46">
        <v>8</v>
      </c>
      <c r="D46">
        <v>0.86242925999999998</v>
      </c>
      <c r="E46" s="1">
        <f>E35*1.15</f>
        <v>3.4499999999999997</v>
      </c>
      <c r="F46">
        <v>8</v>
      </c>
      <c r="H46" s="2">
        <v>51.92</v>
      </c>
      <c r="I46">
        <v>52.45</v>
      </c>
      <c r="J46" s="6">
        <f t="shared" si="0"/>
        <v>0.53000000000000114</v>
      </c>
      <c r="K46" s="5"/>
    </row>
    <row r="47" spans="1:11" x14ac:dyDescent="0.2">
      <c r="A47" t="s">
        <v>1</v>
      </c>
      <c r="B47">
        <v>4</v>
      </c>
      <c r="C47">
        <v>7</v>
      </c>
      <c r="D47">
        <v>0.93907558000000002</v>
      </c>
      <c r="E47" s="1">
        <v>11.5</v>
      </c>
      <c r="F47">
        <v>9</v>
      </c>
      <c r="H47" s="2">
        <v>48.08</v>
      </c>
      <c r="I47">
        <v>47.55</v>
      </c>
      <c r="J47" s="6">
        <f t="shared" si="0"/>
        <v>-0.53000000000000114</v>
      </c>
      <c r="K47" s="5"/>
    </row>
    <row r="50" spans="1:11" x14ac:dyDescent="0.2">
      <c r="H50" s="3">
        <v>0.05</v>
      </c>
      <c r="K50" s="5">
        <v>0.05</v>
      </c>
    </row>
    <row r="51" spans="1:11" x14ac:dyDescent="0.2">
      <c r="A51" t="s">
        <v>0</v>
      </c>
      <c r="B51">
        <v>8</v>
      </c>
      <c r="C51">
        <v>8</v>
      </c>
      <c r="D51">
        <v>0.86242925999999998</v>
      </c>
      <c r="E51">
        <v>3</v>
      </c>
      <c r="F51" s="1">
        <v>8.4</v>
      </c>
      <c r="H51" s="2">
        <v>52.4</v>
      </c>
      <c r="I51">
        <v>52.45</v>
      </c>
      <c r="J51" s="6">
        <f t="shared" si="0"/>
        <v>5.0000000000004263E-2</v>
      </c>
      <c r="K51" s="5"/>
    </row>
    <row r="52" spans="1:11" x14ac:dyDescent="0.2">
      <c r="A52" t="s">
        <v>1</v>
      </c>
      <c r="B52">
        <v>4</v>
      </c>
      <c r="C52">
        <v>7</v>
      </c>
      <c r="D52">
        <v>0.93907558000000002</v>
      </c>
      <c r="E52">
        <v>10</v>
      </c>
      <c r="F52" s="1">
        <f>F41*1.05</f>
        <v>9.4500000000000011</v>
      </c>
      <c r="H52" s="2">
        <v>47.6</v>
      </c>
      <c r="I52">
        <v>47.55</v>
      </c>
      <c r="J52" s="6">
        <f t="shared" si="0"/>
        <v>-5.0000000000004263E-2</v>
      </c>
      <c r="K52" s="5"/>
    </row>
    <row r="53" spans="1:11" x14ac:dyDescent="0.2">
      <c r="F53" s="1"/>
      <c r="H53" s="4">
        <v>0.1</v>
      </c>
      <c r="K53" s="5">
        <v>0.09</v>
      </c>
    </row>
    <row r="54" spans="1:11" x14ac:dyDescent="0.2">
      <c r="A54" t="s">
        <v>0</v>
      </c>
      <c r="B54">
        <v>8</v>
      </c>
      <c r="C54">
        <v>8</v>
      </c>
      <c r="D54">
        <v>0.86242925999999998</v>
      </c>
      <c r="E54">
        <v>3</v>
      </c>
      <c r="F54" s="1">
        <v>8.8000000000000007</v>
      </c>
      <c r="H54" s="2">
        <v>52.36</v>
      </c>
      <c r="I54">
        <v>52.45</v>
      </c>
      <c r="J54" s="6">
        <f t="shared" si="0"/>
        <v>9.0000000000003411E-2</v>
      </c>
      <c r="K54" s="5"/>
    </row>
    <row r="55" spans="1:11" x14ac:dyDescent="0.2">
      <c r="A55" t="s">
        <v>1</v>
      </c>
      <c r="B55">
        <v>4</v>
      </c>
      <c r="C55">
        <v>7</v>
      </c>
      <c r="D55">
        <v>0.93907558000000002</v>
      </c>
      <c r="E55">
        <v>10</v>
      </c>
      <c r="F55" s="1">
        <f>F47*1.1</f>
        <v>9.9</v>
      </c>
      <c r="H55" s="2">
        <v>47.64</v>
      </c>
      <c r="I55">
        <v>47.55</v>
      </c>
      <c r="J55" s="6">
        <f t="shared" si="0"/>
        <v>-9.0000000000003411E-2</v>
      </c>
      <c r="K55" s="5"/>
    </row>
    <row r="56" spans="1:11" x14ac:dyDescent="0.2">
      <c r="F56" s="1"/>
      <c r="H56" s="4">
        <v>0.15</v>
      </c>
      <c r="K56" s="5">
        <v>0.13</v>
      </c>
    </row>
    <row r="57" spans="1:11" x14ac:dyDescent="0.2">
      <c r="A57" t="s">
        <v>0</v>
      </c>
      <c r="B57">
        <v>8</v>
      </c>
      <c r="C57">
        <v>8</v>
      </c>
      <c r="D57">
        <v>0.86242925999999998</v>
      </c>
      <c r="E57">
        <v>3</v>
      </c>
      <c r="F57" s="1">
        <v>9.1999999999999993</v>
      </c>
      <c r="H57" s="2">
        <v>52.32</v>
      </c>
      <c r="I57">
        <v>52.45</v>
      </c>
      <c r="J57" s="6">
        <f t="shared" si="0"/>
        <v>0.13000000000000256</v>
      </c>
      <c r="K57" s="5"/>
    </row>
    <row r="58" spans="1:11" x14ac:dyDescent="0.2">
      <c r="A58" t="s">
        <v>1</v>
      </c>
      <c r="B58">
        <v>4</v>
      </c>
      <c r="C58">
        <v>7</v>
      </c>
      <c r="D58">
        <v>0.93907558000000002</v>
      </c>
      <c r="E58">
        <v>10</v>
      </c>
      <c r="F58" s="1">
        <f>F47*1.15</f>
        <v>10.35</v>
      </c>
      <c r="H58" s="2">
        <v>47.68</v>
      </c>
      <c r="I58">
        <v>47.55</v>
      </c>
      <c r="J58" s="6">
        <f>I58-H58</f>
        <v>-0.13000000000000256</v>
      </c>
      <c r="K58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FDC4-26CF-43B1-BFDF-C0919D31CF8A}">
  <dimension ref="B2:L8"/>
  <sheetViews>
    <sheetView tabSelected="1" workbookViewId="0">
      <selection activeCell="K34" sqref="K34"/>
    </sheetView>
  </sheetViews>
  <sheetFormatPr defaultRowHeight="14.25" x14ac:dyDescent="0.2"/>
  <cols>
    <col min="2" max="2" width="15.125" bestFit="1" customWidth="1"/>
    <col min="3" max="3" width="8.375" customWidth="1"/>
    <col min="4" max="6" width="11.625" bestFit="1" customWidth="1"/>
    <col min="8" max="8" width="19.25" bestFit="1" customWidth="1"/>
    <col min="9" max="9" width="9.875" customWidth="1"/>
    <col min="10" max="11" width="11.625" bestFit="1" customWidth="1"/>
    <col min="12" max="12" width="12.75" bestFit="1" customWidth="1"/>
  </cols>
  <sheetData>
    <row r="2" spans="2:12" x14ac:dyDescent="0.2">
      <c r="D2" t="s">
        <v>15</v>
      </c>
      <c r="E2" t="s">
        <v>16</v>
      </c>
      <c r="F2" t="s">
        <v>17</v>
      </c>
      <c r="J2" t="s">
        <v>15</v>
      </c>
      <c r="K2" t="s">
        <v>16</v>
      </c>
      <c r="L2" t="s">
        <v>17</v>
      </c>
    </row>
    <row r="3" spans="2:12" x14ac:dyDescent="0.2">
      <c r="B3" t="s">
        <v>18</v>
      </c>
      <c r="C3" t="s">
        <v>10</v>
      </c>
      <c r="D3">
        <v>1.0576921500000001</v>
      </c>
      <c r="E3">
        <v>2.2192440800000002</v>
      </c>
      <c r="F3">
        <v>3.4811584299999998</v>
      </c>
      <c r="H3" t="s">
        <v>24</v>
      </c>
      <c r="I3" t="s">
        <v>10</v>
      </c>
      <c r="J3">
        <v>0.51788723000000003</v>
      </c>
      <c r="K3">
        <v>1.00806281</v>
      </c>
      <c r="L3">
        <v>1.4701131300000001</v>
      </c>
    </row>
    <row r="4" spans="2:12" x14ac:dyDescent="0.2">
      <c r="B4" t="s">
        <v>19</v>
      </c>
      <c r="C4" t="s">
        <v>11</v>
      </c>
      <c r="D4">
        <v>0.36284546000000001</v>
      </c>
      <c r="E4">
        <v>0.73174819000000002</v>
      </c>
      <c r="F4">
        <v>1.1066419000000001</v>
      </c>
      <c r="H4" t="s">
        <v>25</v>
      </c>
      <c r="I4" t="s">
        <v>11</v>
      </c>
      <c r="J4">
        <v>0.43338684</v>
      </c>
      <c r="K4">
        <v>0.84205684999999997</v>
      </c>
      <c r="L4">
        <v>1.2257032299999999</v>
      </c>
    </row>
    <row r="5" spans="2:12" x14ac:dyDescent="0.2">
      <c r="B5" t="s">
        <v>20</v>
      </c>
      <c r="C5" t="s">
        <v>12</v>
      </c>
      <c r="D5">
        <v>2.96583803</v>
      </c>
      <c r="E5">
        <v>5.9885373399999997</v>
      </c>
      <c r="F5">
        <v>9.0633702899999999</v>
      </c>
      <c r="H5" t="s">
        <v>26</v>
      </c>
      <c r="I5" t="s">
        <v>12</v>
      </c>
      <c r="J5">
        <v>1.3154315999999999</v>
      </c>
      <c r="K5">
        <v>2.7333476399999999</v>
      </c>
      <c r="L5">
        <v>4.2495664900000003</v>
      </c>
    </row>
    <row r="6" spans="2:12" x14ac:dyDescent="0.2">
      <c r="B6" t="s">
        <v>21</v>
      </c>
      <c r="C6" t="s">
        <v>13</v>
      </c>
      <c r="D6">
        <v>0.80063583000000005</v>
      </c>
      <c r="E6">
        <v>1.60424002</v>
      </c>
      <c r="F6">
        <v>2.4107426799999998</v>
      </c>
      <c r="H6" t="s">
        <v>27</v>
      </c>
      <c r="I6" t="s">
        <v>13</v>
      </c>
      <c r="J6">
        <v>0.25941518000000002</v>
      </c>
      <c r="K6">
        <v>0.53118721999999996</v>
      </c>
      <c r="L6">
        <v>0.81521619000000001</v>
      </c>
    </row>
    <row r="7" spans="2:12" x14ac:dyDescent="0.2">
      <c r="B7" t="s">
        <v>22</v>
      </c>
      <c r="C7" t="s">
        <v>14</v>
      </c>
      <c r="D7">
        <v>0.82452234000000002</v>
      </c>
      <c r="E7">
        <v>1.6542112200000001</v>
      </c>
      <c r="F7">
        <v>2.48894116</v>
      </c>
      <c r="H7" t="s">
        <v>28</v>
      </c>
      <c r="I7" t="s">
        <v>14</v>
      </c>
      <c r="J7">
        <v>0.44908342000000001</v>
      </c>
      <c r="K7">
        <v>0.90933430999999998</v>
      </c>
      <c r="L7">
        <v>1.38060059</v>
      </c>
    </row>
    <row r="8" spans="2:12" x14ac:dyDescent="0.2">
      <c r="B8" t="s">
        <v>23</v>
      </c>
      <c r="C8" t="s">
        <v>30</v>
      </c>
      <c r="D8">
        <v>0.91169518000000005</v>
      </c>
      <c r="E8">
        <v>1.80409335</v>
      </c>
      <c r="F8">
        <v>2.67666366</v>
      </c>
      <c r="H8" t="s">
        <v>29</v>
      </c>
      <c r="I8" t="s">
        <v>30</v>
      </c>
      <c r="J8">
        <v>4.1864713499999997</v>
      </c>
      <c r="K8">
        <v>8.6838268000000003</v>
      </c>
      <c r="L8">
        <v>13.455102070000001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 Old</dc:creator>
  <cp:lastModifiedBy>Driver Old</cp:lastModifiedBy>
  <dcterms:created xsi:type="dcterms:W3CDTF">2024-02-04T08:14:49Z</dcterms:created>
  <dcterms:modified xsi:type="dcterms:W3CDTF">2024-02-04T13:59:49Z</dcterms:modified>
</cp:coreProperties>
</file>