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axime\Desktop\Thesis\BD_conso_QC\"/>
    </mc:Choice>
  </mc:AlternateContent>
  <xr:revisionPtr revIDLastSave="0" documentId="13_ncr:1_{BC6FD630-6058-4763-B790-C9F1C5060B5F}" xr6:coauthVersionLast="45" xr6:coauthVersionMax="45" xr10:uidLastSave="{00000000-0000-0000-0000-000000000000}"/>
  <bookViews>
    <workbookView xWindow="-108" yWindow="-108" windowWidth="22284" windowHeight="13176" activeTab="2" xr2:uid="{00000000-000D-0000-FFFF-FFFF00000000}"/>
  </bookViews>
  <sheets>
    <sheet name="Average" sheetId="1" r:id="rId1"/>
    <sheet name="Per_quintile" sheetId="2" r:id="rId2"/>
    <sheet name="Per_quintile_desaggreg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B15" i="3"/>
  <c r="C14" i="3"/>
  <c r="D14" i="3"/>
  <c r="E14" i="3"/>
  <c r="F14" i="3"/>
  <c r="B14" i="3"/>
  <c r="C37" i="3"/>
  <c r="D37" i="3"/>
  <c r="E37" i="3"/>
  <c r="F37" i="3"/>
  <c r="B37" i="3"/>
  <c r="C36" i="3"/>
  <c r="D36" i="3"/>
  <c r="E36" i="3"/>
  <c r="F36" i="3"/>
  <c r="B36" i="3"/>
  <c r="C34" i="3"/>
  <c r="D34" i="3"/>
  <c r="E34" i="3"/>
  <c r="F34" i="3"/>
  <c r="B34" i="3"/>
  <c r="C33" i="3"/>
  <c r="D33" i="3"/>
  <c r="E33" i="3"/>
  <c r="F33" i="3"/>
  <c r="B33" i="3"/>
  <c r="C71" i="3" l="1"/>
  <c r="D71" i="3"/>
  <c r="E71" i="3"/>
  <c r="F71" i="3"/>
  <c r="B71" i="3"/>
  <c r="B72" i="3"/>
  <c r="C70" i="3"/>
  <c r="D70" i="3"/>
  <c r="E70" i="3"/>
  <c r="F70" i="3"/>
  <c r="B70" i="3"/>
  <c r="C69" i="3"/>
  <c r="D69" i="3"/>
  <c r="E69" i="3"/>
  <c r="F69" i="3"/>
  <c r="B69" i="3"/>
  <c r="C67" i="3"/>
  <c r="D67" i="3"/>
  <c r="E67" i="3"/>
  <c r="F67" i="3"/>
  <c r="B67" i="3"/>
  <c r="C66" i="3"/>
  <c r="D66" i="3"/>
  <c r="E66" i="3"/>
  <c r="F66" i="3"/>
  <c r="B66" i="3"/>
  <c r="E60" i="3"/>
  <c r="F60" i="3"/>
  <c r="D60" i="3"/>
  <c r="E59" i="3"/>
  <c r="F59" i="3"/>
  <c r="D59" i="3"/>
  <c r="C58" i="3"/>
  <c r="D58" i="3"/>
  <c r="E58" i="3"/>
  <c r="F58" i="3"/>
  <c r="B58" i="3"/>
  <c r="C57" i="3"/>
  <c r="D57" i="3"/>
  <c r="E57" i="3"/>
  <c r="F57" i="3"/>
  <c r="B57" i="3"/>
  <c r="C56" i="3"/>
  <c r="D56" i="3"/>
  <c r="E56" i="3"/>
  <c r="F56" i="3"/>
  <c r="B56" i="3"/>
  <c r="C55" i="3"/>
  <c r="D55" i="3"/>
  <c r="E55" i="3"/>
  <c r="F55" i="3"/>
  <c r="B55" i="3"/>
  <c r="C54" i="3"/>
  <c r="D54" i="3"/>
  <c r="E54" i="3"/>
  <c r="F54" i="3"/>
  <c r="B54" i="3"/>
  <c r="F53" i="3"/>
  <c r="C53" i="3"/>
  <c r="D53" i="3"/>
  <c r="E53" i="3"/>
  <c r="B53" i="3"/>
  <c r="C52" i="3"/>
  <c r="D52" i="3"/>
  <c r="E52" i="3"/>
  <c r="F52" i="3"/>
  <c r="B52" i="3"/>
  <c r="C48" i="3"/>
  <c r="D48" i="3"/>
  <c r="E48" i="3"/>
  <c r="F48" i="3"/>
  <c r="B48" i="3"/>
  <c r="C47" i="3"/>
  <c r="D47" i="3"/>
  <c r="E47" i="3"/>
  <c r="F47" i="3"/>
  <c r="B47" i="3"/>
  <c r="C45" i="3"/>
  <c r="D45" i="3"/>
  <c r="E45" i="3"/>
  <c r="F45" i="3"/>
  <c r="B45" i="3"/>
  <c r="C46" i="3"/>
  <c r="D46" i="3"/>
  <c r="E46" i="3"/>
  <c r="F46" i="3"/>
  <c r="B46" i="3"/>
  <c r="C44" i="3"/>
  <c r="D44" i="3"/>
  <c r="E44" i="3"/>
  <c r="F44" i="3"/>
  <c r="B44" i="3"/>
  <c r="C43" i="3"/>
  <c r="D43" i="3"/>
  <c r="E43" i="3"/>
  <c r="F43" i="3"/>
  <c r="B43" i="3"/>
  <c r="C42" i="3"/>
  <c r="D42" i="3"/>
  <c r="E42" i="3"/>
  <c r="F42" i="3"/>
  <c r="B42" i="3"/>
  <c r="C41" i="3"/>
  <c r="D41" i="3"/>
  <c r="E41" i="3"/>
  <c r="F41" i="3"/>
  <c r="B41" i="3"/>
  <c r="C35" i="3"/>
  <c r="D35" i="3"/>
  <c r="E35" i="3"/>
  <c r="F35" i="3"/>
  <c r="B35" i="3"/>
  <c r="C31" i="3"/>
  <c r="D31" i="3"/>
  <c r="E31" i="3"/>
  <c r="F31" i="3"/>
  <c r="B31" i="3"/>
  <c r="C30" i="3"/>
  <c r="D30" i="3"/>
  <c r="E30" i="3"/>
  <c r="F30" i="3"/>
  <c r="B30" i="3"/>
  <c r="C29" i="3"/>
  <c r="D29" i="3"/>
  <c r="E29" i="3"/>
  <c r="F29" i="3"/>
  <c r="B29" i="3"/>
  <c r="C28" i="3"/>
  <c r="D28" i="3"/>
  <c r="E28" i="3"/>
  <c r="F28" i="3"/>
  <c r="B28" i="3"/>
  <c r="C25" i="3"/>
  <c r="D25" i="3"/>
  <c r="E25" i="3"/>
  <c r="F25" i="3"/>
  <c r="C24" i="3"/>
  <c r="D24" i="3"/>
  <c r="E24" i="3"/>
  <c r="F24" i="3"/>
  <c r="B25" i="3"/>
  <c r="B24" i="3"/>
  <c r="C23" i="3"/>
  <c r="D23" i="3"/>
  <c r="E23" i="3"/>
  <c r="F23" i="3"/>
  <c r="B23" i="3"/>
  <c r="C22" i="3"/>
  <c r="D22" i="3"/>
  <c r="E22" i="3"/>
  <c r="F22" i="3"/>
  <c r="B22" i="3"/>
  <c r="C21" i="3"/>
  <c r="D21" i="3"/>
  <c r="E21" i="3"/>
  <c r="F21" i="3"/>
  <c r="B21" i="3"/>
  <c r="C20" i="3"/>
  <c r="D20" i="3"/>
  <c r="E20" i="3"/>
  <c r="F20" i="3"/>
  <c r="B20" i="3"/>
  <c r="C19" i="3"/>
  <c r="D19" i="3"/>
  <c r="E19" i="3"/>
  <c r="F19" i="3"/>
  <c r="B19" i="3"/>
  <c r="C18" i="3"/>
  <c r="D18" i="3"/>
  <c r="E18" i="3"/>
  <c r="F18" i="3"/>
  <c r="B18" i="3"/>
  <c r="C17" i="3"/>
  <c r="D17" i="3"/>
  <c r="E17" i="3"/>
  <c r="F17" i="3"/>
  <c r="B17" i="3"/>
  <c r="C11" i="3"/>
  <c r="D11" i="3"/>
  <c r="E11" i="3"/>
  <c r="F11" i="3"/>
  <c r="B11" i="3"/>
  <c r="C13" i="3"/>
  <c r="D13" i="3"/>
  <c r="E13" i="3"/>
  <c r="F13" i="3"/>
  <c r="B13" i="3"/>
  <c r="C12" i="3"/>
  <c r="D12" i="3"/>
  <c r="E12" i="3"/>
  <c r="F12" i="3"/>
  <c r="B12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C3" i="3"/>
  <c r="C4" i="3"/>
  <c r="C5" i="3"/>
  <c r="C6" i="3"/>
  <c r="C7" i="3"/>
  <c r="C8" i="3"/>
  <c r="C9" i="3"/>
  <c r="C2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<sst xmlns="http://schemas.openxmlformats.org/spreadsheetml/2006/main" count="558" uniqueCount="245">
  <si>
    <t>Produits de boulangerie</t>
  </si>
  <si>
    <t>Grains et produits céréaliers</t>
  </si>
  <si>
    <t>Fruits, préparations à base de fruits, et noix</t>
  </si>
  <si>
    <t>Légumes et préparations à base de légumes</t>
  </si>
  <si>
    <t>Produits laitiers et oeufs</t>
  </si>
  <si>
    <t>Viande</t>
  </si>
  <si>
    <t>Poissons et fruits de mer</t>
  </si>
  <si>
    <t>Boissons non alcoolisées et autres produits alimentaires</t>
  </si>
  <si>
    <t>Repas au restaurant</t>
  </si>
  <si>
    <t>Collations et breuvages au restaurant</t>
  </si>
  <si>
    <t>Logement loué par l'occupant</t>
  </si>
  <si>
    <t>Logement appartenant à l'occupant</t>
  </si>
  <si>
    <t>Eau, combustibles et électricité pour logement principal</t>
  </si>
  <si>
    <t>Résidences secondaires appartenant au ménage</t>
  </si>
  <si>
    <t>Hébergement hors du foyer</t>
  </si>
  <si>
    <t>Téléphone</t>
  </si>
  <si>
    <t>Services d'accès à Internet</t>
  </si>
  <si>
    <t>Services postaux, de messagerie et autres services de communication</t>
  </si>
  <si>
    <t>Aide domestique et autres services d'entretien ménager (sauf services de garde)</t>
  </si>
  <si>
    <t>Nourriture pour animaux domestiques</t>
  </si>
  <si>
    <t>Achats d'animaux domestiques et accessoires</t>
  </si>
  <si>
    <t>Soins vétérinaires et autres services animaliers</t>
  </si>
  <si>
    <t>Détergents et autres savons</t>
  </si>
  <si>
    <t>Équipement d'entretien ménager (non électrique)</t>
  </si>
  <si>
    <t>Autres produits ménagers de nettoyage</t>
  </si>
  <si>
    <t>Papeterie (sauf fournitures scolaires)</t>
  </si>
  <si>
    <t>Autres articles en papier</t>
  </si>
  <si>
    <t>Articles en plastique et en aluminium</t>
  </si>
  <si>
    <t>Produits de serre et de pépinière, fleurs coupées, plantes décoratives et graines de semence</t>
  </si>
  <si>
    <t>Engrais, désherbant, insecticides, pesticides, terreaux et conditionneur de sol</t>
  </si>
  <si>
    <t>Services horticoles, déneigement et enlèvement des déchets</t>
  </si>
  <si>
    <t>Autres accessoires pour la maison</t>
  </si>
  <si>
    <t>Garde d'enfants à l'extérieur du foyer</t>
  </si>
  <si>
    <t>Garde d'enfants à domicile (régulière et occasionnelle)</t>
  </si>
  <si>
    <t>Meubles</t>
  </si>
  <si>
    <t>Carpettes, tapis et sous-tapis</t>
  </si>
  <si>
    <t>Oeuvres d'art, antiquités et articles décoratifs</t>
  </si>
  <si>
    <t>Linges de maison</t>
  </si>
  <si>
    <t>Autre ameublement pour la maison (rideaux, miroirs et cadres pour photographies)</t>
  </si>
  <si>
    <t>Appareils électroménagers</t>
  </si>
  <si>
    <t>Autre équipement ménager</t>
  </si>
  <si>
    <t>Location de matériel de chauffage</t>
  </si>
  <si>
    <t>Services de sécurité résidentielle</t>
  </si>
  <si>
    <t>Vêtements (femmes et filles âgées de 4 ans et plus)</t>
  </si>
  <si>
    <t>Chaussures (femmes et filles âgées de 4 ans et plus)</t>
  </si>
  <si>
    <t>Accessoires (femmes et filles âgées de 4 ans et plus)</t>
  </si>
  <si>
    <t>Montres et bijoux (femmes et filles âgées de 4 ans et plus)</t>
  </si>
  <si>
    <t>Vêtements (hommes et garçons âgés de 4 ans et plus)</t>
  </si>
  <si>
    <t>Chaussures (hommes et garçons âgés de 4 ans et plus)</t>
  </si>
  <si>
    <t>Accessoires (hommes et garçons âgés de 4 ans et plus)</t>
  </si>
  <si>
    <t>Vêtements et couches en tissu (enfants âgés de moins de 4 ans)</t>
  </si>
  <si>
    <t>Chaussures (enfants âgés de moins de 4 ans)</t>
  </si>
  <si>
    <t>Cadeaux de vêtements à des personnes autres que les membres du ménage</t>
  </si>
  <si>
    <t>Services de blanchisserie et de nettoyage à sec</t>
  </si>
  <si>
    <t>Buanderie et nettoyage à sec libre-service</t>
  </si>
  <si>
    <t>Services de location de vêtements, de tailleur, de retouche sur vêtements et autres services vestimentaires</t>
  </si>
  <si>
    <t>Automobiles, fourgonnettes et camions à usage privé</t>
  </si>
  <si>
    <t>Automobiles, fourgonnettes et camions de location</t>
  </si>
  <si>
    <t>Utilisation d'automobiles, de fourgonnettes et de camions</t>
  </si>
  <si>
    <t>Autobus urbain et de banlieue, métro, tramway et train de banlieue</t>
  </si>
  <si>
    <t>Taxi (inclut les pourboires)</t>
  </si>
  <si>
    <t>Autres moyens de transport local</t>
  </si>
  <si>
    <t>Avion</t>
  </si>
  <si>
    <t>Autobus interurbain</t>
  </si>
  <si>
    <t>Autres services de transport de passagers interurbain</t>
  </si>
  <si>
    <t>Services de déménagement, d'entreposage et de livraison</t>
  </si>
  <si>
    <t>Médicaments et produits pharmaceutiques avec ordonnance</t>
  </si>
  <si>
    <t>Médicaments, produits pharmaceutiques, articles et équipement pour soins de santé sans ordonnance</t>
  </si>
  <si>
    <t>Services de soins de santé</t>
  </si>
  <si>
    <t>Articles et services pour soins des yeux</t>
  </si>
  <si>
    <t>Soins dentaires</t>
  </si>
  <si>
    <t>Primes pour régimes d'assurance-hospitalisation et d'assurance-médicaments</t>
  </si>
  <si>
    <t>Primes pour régimes privés d'assurance-maladie</t>
  </si>
  <si>
    <t>Produits capillaires</t>
  </si>
  <si>
    <t>Maquillage, soins de la peau, produits pour manucures et parfums</t>
  </si>
  <si>
    <t>Désodorisants personnels</t>
  </si>
  <si>
    <t>Savons pour le corps</t>
  </si>
  <si>
    <t>Produits d'hygiène buccale</t>
  </si>
  <si>
    <t>Couches jetables</t>
  </si>
  <si>
    <t>Autres articles et accessoires de soins personnels</t>
  </si>
  <si>
    <t>Services de coiffure</t>
  </si>
  <si>
    <t>Autres services de soins personnels</t>
  </si>
  <si>
    <t>Matériel de sport, équipement sportif et récréatif et services connexes</t>
  </si>
  <si>
    <t>Jouets pour enfants</t>
  </si>
  <si>
    <t>Consoles de jeux vidéo et accessoires (sauf pour ordinateurs)</t>
  </si>
  <si>
    <t>Matériel d'art et d'artisanat</t>
  </si>
  <si>
    <t>Matériel informatique et fournitures</t>
  </si>
  <si>
    <t>Matériel et services photographiques</t>
  </si>
  <si>
    <t>Autre équipement pour les activités récréatives et les services connexes</t>
  </si>
  <si>
    <t>Matériel de divertissement au foyer</t>
  </si>
  <si>
    <t>Services de divertissement au foyer</t>
  </si>
  <si>
    <t>Divertissement</t>
  </si>
  <si>
    <t>Fréquentation d'établissements récréatifs</t>
  </si>
  <si>
    <t>Forfaits voyages</t>
  </si>
  <si>
    <t>Achat de véhicules récréatifs</t>
  </si>
  <si>
    <t>Utilisation de véhicules récréatifs</t>
  </si>
  <si>
    <t>Frais de scolarité pour maternelle, école primaire et secondaire</t>
  </si>
  <si>
    <t>Frais de scolarité pour études universitaires</t>
  </si>
  <si>
    <t>Frais de scolarité pour d'autres institutions d'éducation postsecondaire (collèges, écoles de commerce et cours professionnels)</t>
  </si>
  <si>
    <t>Autres services éducatifs</t>
  </si>
  <si>
    <t>Autres cours et leçons (sauf cours de conduite)</t>
  </si>
  <si>
    <t>Journaux</t>
  </si>
  <si>
    <t>Revues et publications périodiques</t>
  </si>
  <si>
    <t>Livres et livres numériques (sauf manuels scolaires)</t>
  </si>
  <si>
    <t>Cartes géographiques, partitions de musique et autres produits imprimés</t>
  </si>
  <si>
    <t>Cigarettes</t>
  </si>
  <si>
    <t>Cigarettes électroniques et produits pour cigarettes électroniques</t>
  </si>
  <si>
    <t>Autres produits de tabac et articles pour fumeurs</t>
  </si>
  <si>
    <t>Boissons alcoolisées servies dans des établissements licenciés ou restaurants</t>
  </si>
  <si>
    <t>Boissons alcoolisées achetées au magasin</t>
  </si>
  <si>
    <t>Boissons alcoolisées produites par le ménage</t>
  </si>
  <si>
    <t>Billets de loteries sous administration publique</t>
  </si>
  <si>
    <t>Frais de services bancaires et d'autres institutions financières</t>
  </si>
  <si>
    <t>Commissions pour des actions et obligations</t>
  </si>
  <si>
    <t>Frais de courtage et autres services semblables</t>
  </si>
  <si>
    <t>Autres services financiers</t>
  </si>
  <si>
    <t>Honoraires d'avocat et de notaire non liés au logement</t>
  </si>
  <si>
    <t>Cotisations syndicales et professionnelles</t>
  </si>
  <si>
    <t>Contributions et cotisations à des clubs sociaux et d'autres organisations</t>
  </si>
  <si>
    <t>Services funéraires</t>
  </si>
  <si>
    <t>Adhésion aux magasins de gros ou de détail</t>
  </si>
  <si>
    <t>Autres biens et services</t>
  </si>
  <si>
    <t>Food products nec</t>
  </si>
  <si>
    <t>Vegetables, fruit, nuts</t>
  </si>
  <si>
    <t>Dairy products</t>
  </si>
  <si>
    <t>Fish products</t>
  </si>
  <si>
    <t>Beverages</t>
  </si>
  <si>
    <t>Hotel and restaurant services (55)</t>
  </si>
  <si>
    <t>Real estate services (70)</t>
  </si>
  <si>
    <t>Post and telecommunication services (64)</t>
  </si>
  <si>
    <t>Private households with employed persons (95)</t>
  </si>
  <si>
    <t>Health and social work services (85)</t>
  </si>
  <si>
    <t>Machinery and equipment n.e.c. (29)</t>
  </si>
  <si>
    <t>Paper and paper products</t>
  </si>
  <si>
    <t>Other services (93)</t>
  </si>
  <si>
    <t>Education services (80)</t>
  </si>
  <si>
    <t>Furniture; other manufactured goods n.e.c. (36)</t>
  </si>
  <si>
    <t>Wearing apparel; furs (18)</t>
  </si>
  <si>
    <t>Motor vehicles, trailers and semi-trailers (34)</t>
  </si>
  <si>
    <t>Other land transportation services</t>
  </si>
  <si>
    <t>Air transport services (62)</t>
  </si>
  <si>
    <t>Retail  trade services, except of motor vehicles and motorcycles; repair services of personal and household goods (52)</t>
  </si>
  <si>
    <t>Insurance and pension funding services, except compulsory social security services (66)</t>
  </si>
  <si>
    <t>Computer and related services (72)</t>
  </si>
  <si>
    <t>Recreational, cultural and sporting services (92)</t>
  </si>
  <si>
    <t>Supporting and auxiliary transport services; travel agency services (63)</t>
  </si>
  <si>
    <t>Printed matter and recorded media (22)</t>
  </si>
  <si>
    <t>Tobacco products (16)</t>
  </si>
  <si>
    <t>Financial intermediation services, except insurance and pension funding services (65)</t>
  </si>
  <si>
    <t>Services auxiliary to financial intermediation (67)</t>
  </si>
  <si>
    <t>Membership organisation services n.e.c. (91)</t>
  </si>
  <si>
    <t>EXIOBASE sector(s)</t>
  </si>
  <si>
    <t>Stats Quebec categories</t>
  </si>
  <si>
    <t>2011 amount ($)</t>
  </si>
  <si>
    <t>Medical, precision and optical instruments, watches and clocks (33)</t>
  </si>
  <si>
    <t>Products of meat cattle</t>
  </si>
  <si>
    <t>grid_mix</t>
  </si>
  <si>
    <t>Rubber and plastic products (25)</t>
  </si>
  <si>
    <t>Aluminium and aluminium products</t>
  </si>
  <si>
    <t>N-fertiliser</t>
  </si>
  <si>
    <t>Chemicals nec</t>
  </si>
  <si>
    <t>Radio, television and communication equipment and apparatus (32)</t>
  </si>
  <si>
    <t>Railway transportation services</t>
  </si>
  <si>
    <t>Products of meat poultry</t>
  </si>
  <si>
    <t>Products of meat pigs</t>
  </si>
  <si>
    <t>Meat products nec</t>
  </si>
  <si>
    <t>P- and other fertiliser</t>
  </si>
  <si>
    <t>Renting services of machinery and equipment without operator and of personal and household goods (71)</t>
  </si>
  <si>
    <t>Motor Gasoline</t>
  </si>
  <si>
    <t>Gas/Diesel Oil</t>
  </si>
  <si>
    <t>Textiles (17)</t>
  </si>
  <si>
    <t>Dépenses alimentaires</t>
  </si>
  <si>
    <t>Aliments achetés au magasin</t>
  </si>
  <si>
    <t>Aliments achetés au restaurant</t>
  </si>
  <si>
    <t>Logement</t>
  </si>
  <si>
    <t>Logement principal</t>
  </si>
  <si>
    <t>Autres logements</t>
  </si>
  <si>
    <t>Dépenses courantes</t>
  </si>
  <si>
    <t>Communications</t>
  </si>
  <si>
    <t>Dépenses pour les animaux domestiques</t>
  </si>
  <si>
    <t>Produits et équipement de nettoyage</t>
  </si>
  <si>
    <t>Articles en papier, en plastique et en aluminium</t>
  </si>
  <si>
    <t>Fournitures de jardinage et autres services</t>
  </si>
  <si>
    <t>Garde d'enfants</t>
  </si>
  <si>
    <t>Ameublement et équipement ménagers</t>
  </si>
  <si>
    <t>Ameublement ménager</t>
  </si>
  <si>
    <t>Équipement ménager</t>
  </si>
  <si>
    <t>Entretien et réparation d'ameublement et d'équipement ménager</t>
  </si>
  <si>
    <t>Services liés à l'ameublement et à l'équipement ménager</t>
  </si>
  <si>
    <t>Vêtements et accessoires</t>
  </si>
  <si>
    <t>Vêtements pour femmes et filles (femmes et filles âgées de 4 ans et plus)</t>
  </si>
  <si>
    <t>Vêtements pour hommes et garçons (hommes et garçons âgés de 4 ans et plus)</t>
  </si>
  <si>
    <t>Vêtements pour enfants (enfants âgés de moins de 4 ans)</t>
  </si>
  <si>
    <t>Tissus pour vêtements, laine, fil et autres menus articles de couture</t>
  </si>
  <si>
    <t>Services vestimentaires</t>
  </si>
  <si>
    <t>Transport</t>
  </si>
  <si>
    <t>Transport privé</t>
  </si>
  <si>
    <t>Transport public</t>
  </si>
  <si>
    <t>Soins de santé</t>
  </si>
  <si>
    <t>Frais directs de soins de santé défrayés par le ménage</t>
  </si>
  <si>
    <t>Primes d'assurance-maladie</t>
  </si>
  <si>
    <t>Soins personnels</t>
  </si>
  <si>
    <t>Produits de soins personnels</t>
  </si>
  <si>
    <t>Services de soins personnels</t>
  </si>
  <si>
    <t>Loisirs</t>
  </si>
  <si>
    <t>Matériel de loisirs et services connexes</t>
  </si>
  <si>
    <t>Matériel et services de divertissement au foyer</t>
  </si>
  <si>
    <t>Services de loisirs</t>
  </si>
  <si>
    <t>Véhicules récréatifs et services connexes</t>
  </si>
  <si>
    <t>Éducation</t>
  </si>
  <si>
    <t>Frais de scolarité</t>
  </si>
  <si>
    <t>Manuels et fournitures scolaires</t>
  </si>
  <si>
    <t>Matériel de lecture et autres imprimés</t>
  </si>
  <si>
    <t>Services liés au matériel de lecture (ex. : reproduction, frais de bibliothèque)</t>
  </si>
  <si>
    <t>Produits de tabac et boissons alcoolisées</t>
  </si>
  <si>
    <t>Produits de tabac et articles pour fumeurs</t>
  </si>
  <si>
    <t>Boissons alcoolisées</t>
  </si>
  <si>
    <t>Jeux de hasard</t>
  </si>
  <si>
    <t>Autres jeux de hasard</t>
  </si>
  <si>
    <t>Dépenses diverses</t>
  </si>
  <si>
    <t>Services financiers</t>
  </si>
  <si>
    <t>Autres biens et services divers</t>
  </si>
  <si>
    <t>F</t>
  </si>
  <si>
    <t>1st quintile</t>
  </si>
  <si>
    <t>5th quintile</t>
  </si>
  <si>
    <t>2nd quintile</t>
  </si>
  <si>
    <t>3rd quintile</t>
  </si>
  <si>
    <t>4th quintile</t>
  </si>
  <si>
    <t>Processed rice</t>
  </si>
  <si>
    <t>Articles en papier</t>
  </si>
  <si>
    <t>Autres services de transport</t>
  </si>
  <si>
    <t>Médicaments et produits pharmaceutiques</t>
  </si>
  <si>
    <t>Jeux</t>
  </si>
  <si>
    <t>1st_quintile</t>
  </si>
  <si>
    <t>2nd_quintile</t>
  </si>
  <si>
    <t>3rd_quintile</t>
  </si>
  <si>
    <t>4th_quintile</t>
  </si>
  <si>
    <t>5th_quintile</t>
  </si>
  <si>
    <t>Leather and leather products (19)</t>
  </si>
  <si>
    <t>Office machinery and computers (30)</t>
  </si>
  <si>
    <t>Internet</t>
  </si>
  <si>
    <t>Distribution services of gaseous fuels through mains</t>
  </si>
  <si>
    <t>Heavy Fuel Oil</t>
  </si>
  <si>
    <t>Products of forestry, logging and related services (02)</t>
  </si>
  <si>
    <t>Crops 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</si>
</sst>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  <xf numFmtId="0" fontId="1" fillId="0" borderId="0" xfId="0" applyFont="1" applyAlignment="1">
      <alignment horizontal="left" wrapText="1" indent="2"/>
    </xf>
    <xf numFmtId="0" fontId="1" fillId="0" borderId="0" xfId="0" applyFont="1" applyAlignment="1">
      <alignment horizontal="left" wrapText="1" indent="1"/>
    </xf>
    <xf numFmtId="164" fontId="2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0" borderId="0" xfId="0" applyFill="1" applyAlignment="1">
      <alignment horizontal="left" wrapText="1" indent="2"/>
    </xf>
    <xf numFmtId="164" fontId="2" fillId="0" borderId="0" xfId="0" applyNumberFormat="1" applyFont="1" applyFill="1" applyAlignment="1">
      <alignment horizontal="right"/>
    </xf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16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0" fillId="0" borderId="0" xfId="0"/>
    <xf numFmtId="16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0" fillId="0" borderId="1" xfId="0" applyFill="1" applyBorder="1"/>
    <xf numFmtId="164" fontId="0" fillId="0" borderId="0" xfId="0" applyNumberFormat="1"/>
    <xf numFmtId="0" fontId="0" fillId="0" borderId="0" xfId="0" applyBorder="1"/>
    <xf numFmtId="0" fontId="3" fillId="0" borderId="1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0" fillId="0" borderId="1" xfId="0" applyNumberFormat="1" applyFill="1" applyBorder="1"/>
    <xf numFmtId="0" fontId="1" fillId="0" borderId="0" xfId="0" applyFont="1" applyFill="1" applyAlignment="1">
      <alignment horizontal="left" wrapText="1" indent="2"/>
    </xf>
    <xf numFmtId="0" fontId="0" fillId="0" borderId="0" xfId="0" applyFont="1" applyFill="1" applyAlignment="1">
      <alignment horizontal="left" wrapText="1"/>
    </xf>
    <xf numFmtId="0" fontId="0" fillId="0" borderId="7" xfId="0" applyFill="1" applyBorder="1"/>
    <xf numFmtId="0" fontId="0" fillId="0" borderId="5" xfId="0" applyFill="1" applyBorder="1"/>
    <xf numFmtId="0" fontId="0" fillId="0" borderId="1" xfId="0" applyFont="1" applyFill="1" applyBorder="1" applyAlignment="1"/>
    <xf numFmtId="0" fontId="0" fillId="0" borderId="6" xfId="0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zoomScale="70" zoomScaleNormal="70" workbookViewId="0">
      <selection activeCell="F24" sqref="F24"/>
    </sheetView>
  </sheetViews>
  <sheetFormatPr defaultRowHeight="14.4"/>
  <cols>
    <col min="1" max="1" width="71" customWidth="1"/>
    <col min="2" max="2" width="15" bestFit="1" customWidth="1"/>
    <col min="3" max="3" width="56.21875" customWidth="1"/>
  </cols>
  <sheetData>
    <row r="1" spans="1:6">
      <c r="A1" s="6" t="s">
        <v>152</v>
      </c>
      <c r="B1" s="7" t="s">
        <v>153</v>
      </c>
      <c r="C1" s="7" t="s">
        <v>151</v>
      </c>
    </row>
    <row r="2" spans="1:6">
      <c r="A2" s="2" t="s">
        <v>0</v>
      </c>
      <c r="B2" s="5">
        <v>626.62447507000002</v>
      </c>
      <c r="C2" t="s">
        <v>122</v>
      </c>
    </row>
    <row r="3" spans="1:6">
      <c r="A3" s="2" t="s">
        <v>1</v>
      </c>
      <c r="B3" s="5">
        <v>278.61740166999999</v>
      </c>
      <c r="C3" t="s">
        <v>122</v>
      </c>
      <c r="D3" t="s">
        <v>228</v>
      </c>
    </row>
    <row r="4" spans="1:6">
      <c r="A4" s="2" t="s">
        <v>2</v>
      </c>
      <c r="B4" s="5">
        <v>647.78536541000005</v>
      </c>
      <c r="C4" t="s">
        <v>123</v>
      </c>
    </row>
    <row r="5" spans="1:6">
      <c r="A5" s="2" t="s">
        <v>3</v>
      </c>
      <c r="B5" s="5">
        <v>628.91323901999999</v>
      </c>
      <c r="C5" t="s">
        <v>123</v>
      </c>
    </row>
    <row r="6" spans="1:6">
      <c r="A6" s="2" t="s">
        <v>4</v>
      </c>
      <c r="B6" s="5">
        <v>851.25809160999995</v>
      </c>
      <c r="C6" t="s">
        <v>124</v>
      </c>
      <c r="D6" s="42" t="s">
        <v>122</v>
      </c>
    </row>
    <row r="7" spans="1:6">
      <c r="A7" s="2" t="s">
        <v>5</v>
      </c>
      <c r="B7" s="5">
        <v>1005.0551524</v>
      </c>
      <c r="C7" t="s">
        <v>155</v>
      </c>
      <c r="D7" t="s">
        <v>164</v>
      </c>
      <c r="E7" t="s">
        <v>163</v>
      </c>
      <c r="F7" t="s">
        <v>165</v>
      </c>
    </row>
    <row r="8" spans="1:6">
      <c r="A8" s="2" t="s">
        <v>6</v>
      </c>
      <c r="B8" s="5">
        <v>203.48183961999999</v>
      </c>
      <c r="C8" t="s">
        <v>125</v>
      </c>
    </row>
    <row r="9" spans="1:6">
      <c r="A9" s="3" t="s">
        <v>7</v>
      </c>
      <c r="B9" s="5">
        <v>1224.4833345</v>
      </c>
      <c r="C9" t="s">
        <v>126</v>
      </c>
      <c r="D9" t="s">
        <v>122</v>
      </c>
    </row>
    <row r="10" spans="1:6">
      <c r="A10" s="2" t="s">
        <v>8</v>
      </c>
      <c r="B10" s="5">
        <v>1817.8210939999999</v>
      </c>
      <c r="C10" t="s">
        <v>127</v>
      </c>
    </row>
    <row r="11" spans="1:6">
      <c r="A11" s="2" t="s">
        <v>9</v>
      </c>
      <c r="B11" s="5">
        <v>170.93119139999999</v>
      </c>
      <c r="C11" t="s">
        <v>127</v>
      </c>
    </row>
    <row r="12" spans="1:6">
      <c r="A12" s="2" t="s">
        <v>10</v>
      </c>
      <c r="B12" s="5">
        <v>3165.8305421999999</v>
      </c>
      <c r="C12" t="s">
        <v>128</v>
      </c>
    </row>
    <row r="13" spans="1:6">
      <c r="A13" s="2" t="s">
        <v>11</v>
      </c>
      <c r="B13" s="5">
        <v>6477.3444557000003</v>
      </c>
      <c r="C13" t="s">
        <v>128</v>
      </c>
    </row>
    <row r="14" spans="1:6">
      <c r="A14" s="3" t="s">
        <v>12</v>
      </c>
      <c r="B14" s="5">
        <v>1582.5412345</v>
      </c>
      <c r="C14" s="44" t="s">
        <v>156</v>
      </c>
    </row>
    <row r="15" spans="1:6">
      <c r="A15" s="2" t="s">
        <v>13</v>
      </c>
      <c r="B15" s="5">
        <v>392.14348774000001</v>
      </c>
      <c r="C15" t="s">
        <v>128</v>
      </c>
    </row>
    <row r="16" spans="1:6">
      <c r="A16" s="2" t="s">
        <v>14</v>
      </c>
      <c r="B16" s="5">
        <v>356.08777519</v>
      </c>
      <c r="C16" t="s">
        <v>127</v>
      </c>
    </row>
    <row r="17" spans="1:5">
      <c r="A17" s="2" t="s">
        <v>15</v>
      </c>
      <c r="B17" s="5">
        <v>969.95003326999995</v>
      </c>
      <c r="C17" t="s">
        <v>129</v>
      </c>
    </row>
    <row r="18" spans="1:5">
      <c r="A18" s="2" t="s">
        <v>16</v>
      </c>
      <c r="B18" s="5">
        <v>392.53412823000002</v>
      </c>
      <c r="C18" s="35" t="s">
        <v>129</v>
      </c>
    </row>
    <row r="19" spans="1:5">
      <c r="A19" s="2" t="s">
        <v>17</v>
      </c>
      <c r="B19" s="5">
        <v>38.610368020000003</v>
      </c>
      <c r="C19" t="s">
        <v>129</v>
      </c>
    </row>
    <row r="20" spans="1:5">
      <c r="A20" s="4" t="s">
        <v>18</v>
      </c>
      <c r="B20" s="5">
        <v>155.34903439000001</v>
      </c>
      <c r="C20" t="s">
        <v>130</v>
      </c>
    </row>
    <row r="21" spans="1:5">
      <c r="A21" s="2" t="s">
        <v>19</v>
      </c>
      <c r="B21" s="5">
        <v>197.78086188</v>
      </c>
      <c r="C21" s="35" t="s">
        <v>122</v>
      </c>
    </row>
    <row r="22" spans="1:5">
      <c r="A22" s="2" t="s">
        <v>20</v>
      </c>
      <c r="B22" s="5">
        <v>58.798074487999997</v>
      </c>
      <c r="C22" s="35" t="s">
        <v>136</v>
      </c>
    </row>
    <row r="23" spans="1:5">
      <c r="A23" s="2" t="s">
        <v>21</v>
      </c>
      <c r="B23" s="5">
        <v>183.54043741000001</v>
      </c>
      <c r="C23" t="s">
        <v>134</v>
      </c>
    </row>
    <row r="24" spans="1:5">
      <c r="A24" s="2" t="s">
        <v>22</v>
      </c>
      <c r="B24" s="5">
        <v>84.893033302000006</v>
      </c>
      <c r="C24" t="s">
        <v>160</v>
      </c>
    </row>
    <row r="25" spans="1:5">
      <c r="A25" s="3" t="s">
        <v>23</v>
      </c>
      <c r="B25" s="5">
        <v>20.57091608</v>
      </c>
      <c r="C25" t="s">
        <v>132</v>
      </c>
    </row>
    <row r="26" spans="1:5">
      <c r="A26" s="2" t="s">
        <v>24</v>
      </c>
      <c r="B26" s="5">
        <v>98.842498792000001</v>
      </c>
      <c r="C26" s="35" t="s">
        <v>160</v>
      </c>
    </row>
    <row r="27" spans="1:5">
      <c r="A27" s="3" t="s">
        <v>25</v>
      </c>
      <c r="B27" s="5">
        <v>91.303784554000003</v>
      </c>
      <c r="C27" t="s">
        <v>133</v>
      </c>
    </row>
    <row r="28" spans="1:5">
      <c r="A28" s="2" t="s">
        <v>26</v>
      </c>
      <c r="B28" s="5">
        <v>131.67309964</v>
      </c>
      <c r="C28" t="s">
        <v>133</v>
      </c>
    </row>
    <row r="29" spans="1:5">
      <c r="A29" s="2" t="s">
        <v>27</v>
      </c>
      <c r="B29" s="5">
        <v>44.705273257999998</v>
      </c>
      <c r="C29" t="s">
        <v>157</v>
      </c>
      <c r="D29" t="s">
        <v>158</v>
      </c>
    </row>
    <row r="30" spans="1:5" ht="28.8">
      <c r="A30" s="2" t="s">
        <v>28</v>
      </c>
      <c r="B30" s="5">
        <v>122.46822394</v>
      </c>
      <c r="C30" s="42" t="s">
        <v>244</v>
      </c>
      <c r="D30" s="42" t="s">
        <v>123</v>
      </c>
    </row>
    <row r="31" spans="1:5">
      <c r="A31" s="2" t="s">
        <v>29</v>
      </c>
      <c r="B31" s="5">
        <v>44.690168219999997</v>
      </c>
      <c r="C31" t="s">
        <v>159</v>
      </c>
      <c r="D31" s="11" t="s">
        <v>166</v>
      </c>
      <c r="E31" t="s">
        <v>160</v>
      </c>
    </row>
    <row r="32" spans="1:5">
      <c r="A32" s="2" t="s">
        <v>30</v>
      </c>
      <c r="B32" s="5">
        <v>235.51326900999999</v>
      </c>
      <c r="C32" t="s">
        <v>134</v>
      </c>
    </row>
    <row r="33" spans="1:4">
      <c r="A33" s="1" t="s">
        <v>31</v>
      </c>
      <c r="B33" s="5">
        <v>75.427306892999994</v>
      </c>
      <c r="C33" t="s">
        <v>132</v>
      </c>
    </row>
    <row r="34" spans="1:4">
      <c r="A34" s="2" t="s">
        <v>32</v>
      </c>
      <c r="B34" s="5">
        <v>423.07360896</v>
      </c>
      <c r="C34" t="s">
        <v>135</v>
      </c>
    </row>
    <row r="35" spans="1:4">
      <c r="A35" s="2" t="s">
        <v>33</v>
      </c>
      <c r="B35" s="5">
        <v>55.330914913999997</v>
      </c>
      <c r="C35" t="s">
        <v>135</v>
      </c>
    </row>
    <row r="36" spans="1:4">
      <c r="A36" s="8" t="s">
        <v>34</v>
      </c>
      <c r="B36" s="5">
        <v>490.19766184999997</v>
      </c>
      <c r="C36" t="s">
        <v>136</v>
      </c>
    </row>
    <row r="37" spans="1:4">
      <c r="A37" s="8" t="s">
        <v>35</v>
      </c>
      <c r="B37" s="5">
        <v>20.063021970000001</v>
      </c>
      <c r="C37" t="s">
        <v>170</v>
      </c>
    </row>
    <row r="38" spans="1:4">
      <c r="A38" s="8" t="s">
        <v>36</v>
      </c>
      <c r="B38" s="5">
        <v>57.348261526000002</v>
      </c>
      <c r="C38" t="s">
        <v>136</v>
      </c>
    </row>
    <row r="39" spans="1:4">
      <c r="A39" s="8" t="s">
        <v>37</v>
      </c>
      <c r="B39" s="5">
        <v>100.88142329999999</v>
      </c>
      <c r="C39" t="s">
        <v>170</v>
      </c>
    </row>
    <row r="40" spans="1:4" ht="28.8">
      <c r="A40" s="8" t="s">
        <v>38</v>
      </c>
      <c r="B40" s="5">
        <v>93.311084725000001</v>
      </c>
      <c r="C40" t="s">
        <v>170</v>
      </c>
    </row>
    <row r="41" spans="1:4">
      <c r="A41" s="2" t="s">
        <v>39</v>
      </c>
      <c r="B41" s="5">
        <v>477.84467883000002</v>
      </c>
      <c r="C41" t="s">
        <v>132</v>
      </c>
    </row>
    <row r="42" spans="1:4">
      <c r="A42" s="2" t="s">
        <v>40</v>
      </c>
      <c r="B42" s="5">
        <v>516.59170506999999</v>
      </c>
      <c r="C42" t="s">
        <v>161</v>
      </c>
      <c r="D42" t="s">
        <v>132</v>
      </c>
    </row>
    <row r="43" spans="1:4">
      <c r="A43" s="2" t="s">
        <v>41</v>
      </c>
      <c r="B43" s="5">
        <v>4.7296152387000001</v>
      </c>
      <c r="C43" s="11" t="s">
        <v>167</v>
      </c>
    </row>
    <row r="44" spans="1:4">
      <c r="A44" s="2" t="s">
        <v>42</v>
      </c>
      <c r="B44" s="5">
        <v>34.037239472000003</v>
      </c>
      <c r="C44" t="s">
        <v>130</v>
      </c>
    </row>
    <row r="45" spans="1:4">
      <c r="A45" s="2" t="s">
        <v>43</v>
      </c>
      <c r="B45" s="5">
        <v>1066.2166414999999</v>
      </c>
      <c r="C45" t="s">
        <v>137</v>
      </c>
    </row>
    <row r="46" spans="1:4">
      <c r="A46" s="2" t="s">
        <v>44</v>
      </c>
      <c r="B46" s="5">
        <v>300.04745886000001</v>
      </c>
      <c r="C46" t="s">
        <v>137</v>
      </c>
      <c r="D46" t="s">
        <v>238</v>
      </c>
    </row>
    <row r="47" spans="1:4">
      <c r="A47" s="2" t="s">
        <v>45</v>
      </c>
      <c r="B47" s="5">
        <v>62.280491341000001</v>
      </c>
      <c r="C47" t="s">
        <v>137</v>
      </c>
    </row>
    <row r="48" spans="1:4" s="10" customFormat="1">
      <c r="A48" s="8" t="s">
        <v>46</v>
      </c>
      <c r="B48" s="9">
        <v>109.50093662</v>
      </c>
      <c r="C48" s="10" t="s">
        <v>154</v>
      </c>
      <c r="D48" s="10" t="s">
        <v>136</v>
      </c>
    </row>
    <row r="49" spans="1:4">
      <c r="A49" s="2" t="s">
        <v>47</v>
      </c>
      <c r="B49" s="5">
        <v>729.09713420000003</v>
      </c>
      <c r="C49" t="s">
        <v>137</v>
      </c>
    </row>
    <row r="50" spans="1:4">
      <c r="A50" s="2" t="s">
        <v>48</v>
      </c>
      <c r="B50" s="5">
        <v>215.60858253999999</v>
      </c>
      <c r="C50" t="s">
        <v>137</v>
      </c>
      <c r="D50" t="s">
        <v>238</v>
      </c>
    </row>
    <row r="51" spans="1:4">
      <c r="A51" s="2" t="s">
        <v>49</v>
      </c>
      <c r="B51" s="5">
        <v>37.498187790000003</v>
      </c>
      <c r="C51" t="s">
        <v>137</v>
      </c>
    </row>
    <row r="52" spans="1:4">
      <c r="A52" s="2" t="s">
        <v>50</v>
      </c>
      <c r="B52" s="5">
        <v>60.475377463000001</v>
      </c>
      <c r="C52" t="s">
        <v>137</v>
      </c>
    </row>
    <row r="53" spans="1:4">
      <c r="A53" s="2" t="s">
        <v>51</v>
      </c>
      <c r="B53" s="5">
        <v>13.485456708999999</v>
      </c>
      <c r="C53" t="s">
        <v>137</v>
      </c>
    </row>
    <row r="54" spans="1:4">
      <c r="A54" s="1" t="s">
        <v>52</v>
      </c>
      <c r="B54" s="5">
        <v>246.48529533000001</v>
      </c>
      <c r="C54" t="s">
        <v>137</v>
      </c>
    </row>
    <row r="55" spans="1:4">
      <c r="A55" s="2" t="s">
        <v>53</v>
      </c>
      <c r="B55" s="5">
        <v>50.938462526999999</v>
      </c>
      <c r="C55" t="s">
        <v>134</v>
      </c>
    </row>
    <row r="56" spans="1:4">
      <c r="A56" s="2" t="s">
        <v>54</v>
      </c>
      <c r="B56" s="5">
        <v>20.109798006999998</v>
      </c>
      <c r="C56" t="s">
        <v>134</v>
      </c>
    </row>
    <row r="57" spans="1:4" ht="28.8">
      <c r="A57" s="3" t="s">
        <v>55</v>
      </c>
      <c r="B57" s="5">
        <v>20.723300451</v>
      </c>
      <c r="C57" t="s">
        <v>141</v>
      </c>
    </row>
    <row r="58" spans="1:4">
      <c r="A58" s="2" t="s">
        <v>56</v>
      </c>
      <c r="B58" s="5">
        <v>4943.7424404000003</v>
      </c>
      <c r="C58" t="s">
        <v>138</v>
      </c>
    </row>
    <row r="59" spans="1:4">
      <c r="A59" s="2" t="s">
        <v>57</v>
      </c>
      <c r="B59" s="5">
        <v>24.46403506</v>
      </c>
      <c r="C59" s="11" t="s">
        <v>167</v>
      </c>
    </row>
    <row r="60" spans="1:4" s="10" customFormat="1">
      <c r="A60" s="8" t="s">
        <v>58</v>
      </c>
      <c r="B60" s="9">
        <v>4710.4630487000004</v>
      </c>
      <c r="C60" s="12" t="s">
        <v>168</v>
      </c>
      <c r="D60" s="10" t="s">
        <v>169</v>
      </c>
    </row>
    <row r="61" spans="1:4">
      <c r="A61" s="2" t="s">
        <v>59</v>
      </c>
      <c r="B61" s="5">
        <v>220.96645176999999</v>
      </c>
      <c r="C61" t="s">
        <v>162</v>
      </c>
      <c r="D61" t="s">
        <v>139</v>
      </c>
    </row>
    <row r="62" spans="1:4">
      <c r="A62" s="2" t="s">
        <v>60</v>
      </c>
      <c r="B62" s="5">
        <v>45.94770707</v>
      </c>
      <c r="C62" t="s">
        <v>139</v>
      </c>
    </row>
    <row r="63" spans="1:4">
      <c r="A63" s="3" t="s">
        <v>61</v>
      </c>
      <c r="B63" s="5">
        <v>13.090428828</v>
      </c>
      <c r="C63" t="s">
        <v>139</v>
      </c>
    </row>
    <row r="64" spans="1:4">
      <c r="A64" s="2" t="s">
        <v>62</v>
      </c>
      <c r="B64" s="5">
        <v>330.01584163000001</v>
      </c>
      <c r="C64" t="s">
        <v>140</v>
      </c>
    </row>
    <row r="65" spans="1:3">
      <c r="A65" s="2" t="s">
        <v>63</v>
      </c>
      <c r="B65" s="5">
        <v>10.870871386999999</v>
      </c>
      <c r="C65" t="s">
        <v>139</v>
      </c>
    </row>
    <row r="66" spans="1:3">
      <c r="A66" s="2" t="s">
        <v>64</v>
      </c>
      <c r="B66" s="5">
        <v>20.429204284000001</v>
      </c>
      <c r="C66" t="s">
        <v>139</v>
      </c>
    </row>
    <row r="67" spans="1:3">
      <c r="A67" s="2" t="s">
        <v>65</v>
      </c>
      <c r="B67" s="5">
        <v>45.554556814999998</v>
      </c>
      <c r="C67" t="s">
        <v>139</v>
      </c>
    </row>
    <row r="68" spans="1:3">
      <c r="A68" s="2" t="s">
        <v>66</v>
      </c>
      <c r="B68" s="5">
        <v>467.17580846999999</v>
      </c>
      <c r="C68" t="s">
        <v>160</v>
      </c>
    </row>
    <row r="69" spans="1:3" ht="28.8">
      <c r="A69" s="2" t="s">
        <v>67</v>
      </c>
      <c r="B69" s="5">
        <v>327.36939187000002</v>
      </c>
      <c r="C69" t="s">
        <v>160</v>
      </c>
    </row>
    <row r="70" spans="1:3">
      <c r="A70" s="2" t="s">
        <v>68</v>
      </c>
      <c r="B70" s="5">
        <v>151.71913885999999</v>
      </c>
      <c r="C70" t="s">
        <v>131</v>
      </c>
    </row>
    <row r="71" spans="1:3">
      <c r="A71" s="2" t="s">
        <v>69</v>
      </c>
      <c r="B71" s="5">
        <v>260.16559223000002</v>
      </c>
      <c r="C71" t="s">
        <v>131</v>
      </c>
    </row>
    <row r="72" spans="1:3">
      <c r="A72" s="2" t="s">
        <v>70</v>
      </c>
      <c r="B72" s="5">
        <v>353.11997894000001</v>
      </c>
      <c r="C72" t="s">
        <v>131</v>
      </c>
    </row>
    <row r="73" spans="1:3">
      <c r="A73" s="2" t="s">
        <v>71</v>
      </c>
      <c r="B73" s="5">
        <v>292.25242145999999</v>
      </c>
      <c r="C73" t="s">
        <v>142</v>
      </c>
    </row>
    <row r="74" spans="1:3">
      <c r="A74" s="2" t="s">
        <v>72</v>
      </c>
      <c r="B74" s="5">
        <v>719.74289078000004</v>
      </c>
      <c r="C74" t="s">
        <v>142</v>
      </c>
    </row>
    <row r="75" spans="1:3">
      <c r="A75" s="2" t="s">
        <v>73</v>
      </c>
      <c r="B75" s="5">
        <v>65.400446095999996</v>
      </c>
      <c r="C75" t="s">
        <v>160</v>
      </c>
    </row>
    <row r="76" spans="1:3">
      <c r="A76" s="2" t="s">
        <v>74</v>
      </c>
      <c r="B76" s="5">
        <v>235.55591534999999</v>
      </c>
      <c r="C76" t="s">
        <v>160</v>
      </c>
    </row>
    <row r="77" spans="1:3">
      <c r="A77" s="2" t="s">
        <v>75</v>
      </c>
      <c r="B77" s="5">
        <v>21.936036201</v>
      </c>
      <c r="C77" t="s">
        <v>160</v>
      </c>
    </row>
    <row r="78" spans="1:3">
      <c r="A78" s="2" t="s">
        <v>76</v>
      </c>
      <c r="B78" s="5">
        <v>37.892807593000001</v>
      </c>
      <c r="C78" t="s">
        <v>160</v>
      </c>
    </row>
    <row r="79" spans="1:3">
      <c r="A79" s="2" t="s">
        <v>77</v>
      </c>
      <c r="B79" s="5">
        <v>49.794162411999999</v>
      </c>
      <c r="C79" t="s">
        <v>160</v>
      </c>
    </row>
    <row r="80" spans="1:3">
      <c r="A80" s="2" t="s">
        <v>78</v>
      </c>
      <c r="B80" s="5">
        <v>50.019641991</v>
      </c>
      <c r="C80" t="s">
        <v>160</v>
      </c>
    </row>
    <row r="81" spans="1:4">
      <c r="A81" s="2" t="s">
        <v>79</v>
      </c>
      <c r="B81" s="5">
        <v>189.95566298</v>
      </c>
      <c r="C81" t="s">
        <v>160</v>
      </c>
    </row>
    <row r="82" spans="1:4">
      <c r="A82" s="2" t="s">
        <v>80</v>
      </c>
      <c r="B82" s="5">
        <v>280.26434624000001</v>
      </c>
      <c r="C82" t="s">
        <v>134</v>
      </c>
    </row>
    <row r="83" spans="1:4">
      <c r="A83" s="2" t="s">
        <v>81</v>
      </c>
      <c r="B83" s="5">
        <v>146.37901428000001</v>
      </c>
      <c r="C83" t="s">
        <v>134</v>
      </c>
    </row>
    <row r="84" spans="1:4">
      <c r="A84" s="2" t="s">
        <v>82</v>
      </c>
      <c r="B84" s="5">
        <v>69.130801923999996</v>
      </c>
      <c r="C84" t="s">
        <v>136</v>
      </c>
    </row>
    <row r="85" spans="1:4">
      <c r="A85" s="2" t="s">
        <v>83</v>
      </c>
      <c r="B85" s="5">
        <v>106.07712069</v>
      </c>
      <c r="C85" t="s">
        <v>136</v>
      </c>
    </row>
    <row r="86" spans="1:4">
      <c r="A86" s="3" t="s">
        <v>84</v>
      </c>
      <c r="B86" s="5">
        <v>39.851999137999996</v>
      </c>
      <c r="C86" t="s">
        <v>136</v>
      </c>
    </row>
    <row r="87" spans="1:4">
      <c r="A87" s="2" t="s">
        <v>85</v>
      </c>
      <c r="B87" s="5">
        <v>11.864438453</v>
      </c>
      <c r="C87" t="s">
        <v>136</v>
      </c>
    </row>
    <row r="88" spans="1:4">
      <c r="A88" s="2" t="s">
        <v>86</v>
      </c>
      <c r="B88" s="5">
        <v>288.18046328999998</v>
      </c>
      <c r="C88" t="s">
        <v>239</v>
      </c>
    </row>
    <row r="89" spans="1:4">
      <c r="A89" s="2" t="s">
        <v>87</v>
      </c>
      <c r="B89" s="5">
        <v>91.734897893999999</v>
      </c>
      <c r="C89" t="s">
        <v>141</v>
      </c>
      <c r="D89" t="s">
        <v>136</v>
      </c>
    </row>
    <row r="90" spans="1:4">
      <c r="A90" s="2" t="s">
        <v>88</v>
      </c>
      <c r="B90" s="5">
        <v>85.986333388999995</v>
      </c>
      <c r="C90" t="s">
        <v>136</v>
      </c>
    </row>
    <row r="91" spans="1:4">
      <c r="A91" s="2" t="s">
        <v>89</v>
      </c>
      <c r="B91" s="5">
        <v>337.25460883</v>
      </c>
      <c r="C91" t="s">
        <v>136</v>
      </c>
    </row>
    <row r="92" spans="1:4">
      <c r="A92" s="2" t="s">
        <v>90</v>
      </c>
      <c r="B92" s="5">
        <v>27.581993997000001</v>
      </c>
      <c r="C92" t="s">
        <v>144</v>
      </c>
    </row>
    <row r="93" spans="1:4">
      <c r="A93" s="2" t="s">
        <v>91</v>
      </c>
      <c r="B93" s="5">
        <v>711.19593181000005</v>
      </c>
      <c r="C93" t="s">
        <v>144</v>
      </c>
    </row>
    <row r="94" spans="1:4">
      <c r="A94" s="2" t="s">
        <v>92</v>
      </c>
      <c r="B94" s="5">
        <v>221.18313552999999</v>
      </c>
      <c r="C94" t="s">
        <v>144</v>
      </c>
    </row>
    <row r="95" spans="1:4">
      <c r="A95" s="2" t="s">
        <v>93</v>
      </c>
      <c r="B95" s="5">
        <v>590.68188520000001</v>
      </c>
      <c r="C95" t="s">
        <v>145</v>
      </c>
    </row>
    <row r="96" spans="1:4">
      <c r="A96" s="2" t="s">
        <v>94</v>
      </c>
      <c r="B96" s="5">
        <v>515.89090725999995</v>
      </c>
      <c r="C96" t="s">
        <v>138</v>
      </c>
    </row>
    <row r="97" spans="1:4">
      <c r="A97" s="2" t="s">
        <v>95</v>
      </c>
      <c r="B97" s="5">
        <v>147.57757541999999</v>
      </c>
      <c r="C97" s="12" t="s">
        <v>168</v>
      </c>
      <c r="D97" s="10" t="s">
        <v>169</v>
      </c>
    </row>
    <row r="98" spans="1:4">
      <c r="A98" s="2" t="s">
        <v>96</v>
      </c>
      <c r="B98" s="5">
        <v>276.93269662</v>
      </c>
      <c r="C98" t="s">
        <v>135</v>
      </c>
    </row>
    <row r="99" spans="1:4">
      <c r="A99" s="2" t="s">
        <v>97</v>
      </c>
      <c r="B99" s="5">
        <v>226.14700500999999</v>
      </c>
      <c r="C99" t="s">
        <v>135</v>
      </c>
    </row>
    <row r="100" spans="1:4" ht="28.8">
      <c r="A100" s="2" t="s">
        <v>98</v>
      </c>
      <c r="B100" s="5">
        <v>91.505479195999996</v>
      </c>
      <c r="C100" t="s">
        <v>135</v>
      </c>
    </row>
    <row r="101" spans="1:4">
      <c r="A101" s="2" t="s">
        <v>99</v>
      </c>
      <c r="B101" s="5">
        <v>11.387113082999999</v>
      </c>
      <c r="C101" t="s">
        <v>135</v>
      </c>
    </row>
    <row r="102" spans="1:4">
      <c r="A102" s="3" t="s">
        <v>100</v>
      </c>
      <c r="B102" s="5">
        <v>113.12256493</v>
      </c>
      <c r="C102" t="s">
        <v>135</v>
      </c>
    </row>
    <row r="103" spans="1:4">
      <c r="A103" s="1" t="s">
        <v>101</v>
      </c>
      <c r="B103" s="5">
        <v>41.860603613999999</v>
      </c>
      <c r="C103" t="s">
        <v>146</v>
      </c>
    </row>
    <row r="104" spans="1:4">
      <c r="A104" s="1" t="s">
        <v>102</v>
      </c>
      <c r="B104" s="5">
        <v>31.966429487999999</v>
      </c>
      <c r="C104" t="s">
        <v>146</v>
      </c>
    </row>
    <row r="105" spans="1:4">
      <c r="A105" s="4" t="s">
        <v>103</v>
      </c>
      <c r="B105" s="5">
        <v>122.51405197</v>
      </c>
      <c r="C105" t="s">
        <v>146</v>
      </c>
    </row>
    <row r="106" spans="1:4">
      <c r="A106" s="1" t="s">
        <v>104</v>
      </c>
      <c r="B106" s="5">
        <v>8.3043949218000002</v>
      </c>
      <c r="C106" t="s">
        <v>146</v>
      </c>
    </row>
    <row r="107" spans="1:4">
      <c r="A107" s="2" t="s">
        <v>105</v>
      </c>
      <c r="B107" s="5">
        <v>304.38555266999998</v>
      </c>
      <c r="C107" t="s">
        <v>147</v>
      </c>
    </row>
    <row r="108" spans="1:4">
      <c r="A108" s="2" t="s">
        <v>106</v>
      </c>
      <c r="B108" s="5">
        <v>0</v>
      </c>
      <c r="C108" t="s">
        <v>147</v>
      </c>
    </row>
    <row r="109" spans="1:4">
      <c r="A109" s="2" t="s">
        <v>107</v>
      </c>
      <c r="B109" s="5">
        <v>16.564292757</v>
      </c>
      <c r="C109" t="s">
        <v>147</v>
      </c>
    </row>
    <row r="110" spans="1:4">
      <c r="A110" s="2" t="s">
        <v>108</v>
      </c>
      <c r="B110" s="5">
        <v>173.19705898000001</v>
      </c>
      <c r="C110" t="s">
        <v>127</v>
      </c>
    </row>
    <row r="111" spans="1:4">
      <c r="A111" s="2" t="s">
        <v>109</v>
      </c>
      <c r="B111" s="5">
        <v>949.59393708000005</v>
      </c>
      <c r="C111" t="s">
        <v>126</v>
      </c>
    </row>
    <row r="112" spans="1:4">
      <c r="A112" s="2" t="s">
        <v>110</v>
      </c>
      <c r="B112" s="5">
        <v>0</v>
      </c>
      <c r="C112" t="s">
        <v>126</v>
      </c>
    </row>
    <row r="113" spans="1:3">
      <c r="A113" s="1" t="s">
        <v>111</v>
      </c>
      <c r="B113" s="5">
        <v>128.18416909999999</v>
      </c>
      <c r="C113" t="s">
        <v>144</v>
      </c>
    </row>
    <row r="114" spans="1:3">
      <c r="A114" s="2" t="s">
        <v>112</v>
      </c>
      <c r="B114" s="5">
        <v>183.96153294999999</v>
      </c>
      <c r="C114" t="s">
        <v>148</v>
      </c>
    </row>
    <row r="115" spans="1:3">
      <c r="A115" s="2" t="s">
        <v>113</v>
      </c>
      <c r="B115" s="5">
        <v>47.916728792000001</v>
      </c>
      <c r="C115" t="s">
        <v>149</v>
      </c>
    </row>
    <row r="116" spans="1:3">
      <c r="A116" s="2" t="s">
        <v>114</v>
      </c>
      <c r="B116" s="5">
        <v>101.42358957</v>
      </c>
      <c r="C116" t="s">
        <v>149</v>
      </c>
    </row>
    <row r="117" spans="1:3">
      <c r="A117" s="2" t="s">
        <v>115</v>
      </c>
      <c r="B117" s="5">
        <v>211.68247962999999</v>
      </c>
      <c r="C117" t="s">
        <v>148</v>
      </c>
    </row>
    <row r="118" spans="1:3">
      <c r="A118" s="3" t="s">
        <v>116</v>
      </c>
      <c r="B118" s="5">
        <v>135.31513404</v>
      </c>
      <c r="C118" t="s">
        <v>134</v>
      </c>
    </row>
    <row r="119" spans="1:3">
      <c r="A119" s="2" t="s">
        <v>117</v>
      </c>
      <c r="B119" s="5">
        <v>294.12394418000002</v>
      </c>
      <c r="C119" t="s">
        <v>150</v>
      </c>
    </row>
    <row r="120" spans="1:3">
      <c r="A120" s="2" t="s">
        <v>118</v>
      </c>
      <c r="B120" s="5">
        <v>68.156826985999999</v>
      </c>
      <c r="C120" t="s">
        <v>150</v>
      </c>
    </row>
    <row r="121" spans="1:3">
      <c r="A121" s="2" t="s">
        <v>119</v>
      </c>
      <c r="B121" s="5">
        <v>66.440729415999996</v>
      </c>
      <c r="C121" t="s">
        <v>134</v>
      </c>
    </row>
    <row r="122" spans="1:3">
      <c r="A122" s="3" t="s">
        <v>120</v>
      </c>
      <c r="B122" s="5">
        <v>49.687517346999996</v>
      </c>
      <c r="C122" t="s">
        <v>150</v>
      </c>
    </row>
    <row r="123" spans="1:3">
      <c r="A123" s="2" t="s">
        <v>121</v>
      </c>
      <c r="B123" s="5">
        <v>113.21040732</v>
      </c>
      <c r="C123" t="s">
        <v>134</v>
      </c>
    </row>
    <row r="129" spans="1:2">
      <c r="A129" s="45"/>
      <c r="B12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0C03-4A75-4602-925B-7959DBDE0635}">
  <dimension ref="A1:K61"/>
  <sheetViews>
    <sheetView workbookViewId="0">
      <selection activeCell="A70" sqref="A70"/>
    </sheetView>
  </sheetViews>
  <sheetFormatPr defaultRowHeight="14.4"/>
  <cols>
    <col min="1" max="1" width="86.5546875" style="17" bestFit="1" customWidth="1"/>
    <col min="2" max="2" width="10.44140625" customWidth="1"/>
    <col min="3" max="3" width="10.77734375" customWidth="1"/>
    <col min="4" max="4" width="10.88671875" customWidth="1"/>
    <col min="5" max="5" width="10.5546875" customWidth="1"/>
    <col min="6" max="6" width="11" customWidth="1"/>
    <col min="7" max="7" width="9.88671875" customWidth="1"/>
  </cols>
  <sheetData>
    <row r="1" spans="1:11" ht="29.4" thickBot="1">
      <c r="A1" s="14"/>
      <c r="B1" s="21" t="s">
        <v>223</v>
      </c>
      <c r="C1" s="26" t="s">
        <v>225</v>
      </c>
      <c r="D1" s="30" t="s">
        <v>226</v>
      </c>
      <c r="E1" s="34" t="s">
        <v>227</v>
      </c>
      <c r="F1" s="39" t="s">
        <v>224</v>
      </c>
      <c r="G1" s="22"/>
    </row>
    <row r="2" spans="1:11">
      <c r="A2" s="15"/>
      <c r="B2" s="20">
        <v>2011</v>
      </c>
      <c r="C2" s="25">
        <v>2011</v>
      </c>
      <c r="D2" s="29">
        <v>2011</v>
      </c>
      <c r="E2" s="33">
        <v>2011</v>
      </c>
      <c r="F2" s="38">
        <v>2011</v>
      </c>
    </row>
    <row r="3" spans="1:11">
      <c r="A3" s="13" t="s">
        <v>171</v>
      </c>
      <c r="B3" s="18">
        <v>3648.8520170000002</v>
      </c>
      <c r="C3" s="23">
        <v>5440.3757591000003</v>
      </c>
      <c r="D3" s="27">
        <v>7252.8668962000002</v>
      </c>
      <c r="E3" s="31">
        <v>9063.9955812999997</v>
      </c>
      <c r="F3" s="36">
        <v>11849.960842</v>
      </c>
      <c r="G3" s="35"/>
      <c r="H3" s="35"/>
      <c r="I3" s="35"/>
      <c r="J3" s="35"/>
      <c r="K3" s="35"/>
    </row>
    <row r="4" spans="1:11">
      <c r="A4" s="16" t="s">
        <v>172</v>
      </c>
      <c r="B4" s="19">
        <v>2869.3354979000001</v>
      </c>
      <c r="C4" s="24">
        <v>4075.6827807</v>
      </c>
      <c r="D4" s="28">
        <v>5494.3103510000001</v>
      </c>
      <c r="E4" s="32">
        <v>6675.4877408000002</v>
      </c>
      <c r="F4" s="37">
        <v>8203.8418416000004</v>
      </c>
    </row>
    <row r="5" spans="1:11">
      <c r="A5" s="16" t="s">
        <v>173</v>
      </c>
      <c r="B5" s="19">
        <v>779.51651915000002</v>
      </c>
      <c r="C5" s="24">
        <v>1364.6929783999999</v>
      </c>
      <c r="D5" s="28">
        <v>1758.5565452000001</v>
      </c>
      <c r="E5" s="32">
        <v>2388.5078404999999</v>
      </c>
      <c r="F5" s="37">
        <v>3646.1190000000001</v>
      </c>
    </row>
    <row r="6" spans="1:11">
      <c r="A6" s="13" t="s">
        <v>174</v>
      </c>
      <c r="B6" s="18">
        <v>7959.8951600999999</v>
      </c>
      <c r="C6" s="23">
        <v>9007.8143682000009</v>
      </c>
      <c r="D6" s="27">
        <v>11791.724588999999</v>
      </c>
      <c r="E6" s="31">
        <v>13817.437088999999</v>
      </c>
      <c r="F6" s="36">
        <v>18327.509665000001</v>
      </c>
    </row>
    <row r="7" spans="1:11">
      <c r="A7" s="16" t="s">
        <v>175</v>
      </c>
      <c r="B7" s="19">
        <v>7704.0065996000003</v>
      </c>
      <c r="C7" s="24">
        <v>8708.8060071</v>
      </c>
      <c r="D7" s="28">
        <v>11184.212653000001</v>
      </c>
      <c r="E7" s="32">
        <v>12741.110741</v>
      </c>
      <c r="F7" s="37">
        <v>15771.353059999999</v>
      </c>
    </row>
    <row r="8" spans="1:11">
      <c r="A8" s="16" t="s">
        <v>176</v>
      </c>
      <c r="B8" s="19">
        <v>255.88856057999999</v>
      </c>
      <c r="C8" s="24">
        <v>299.00836117</v>
      </c>
      <c r="D8" s="28">
        <v>607.51193583999998</v>
      </c>
      <c r="E8" s="32">
        <v>1076.3263486000001</v>
      </c>
      <c r="F8" s="37">
        <v>2556.1566042999998</v>
      </c>
    </row>
    <row r="9" spans="1:11">
      <c r="A9" s="13" t="s">
        <v>177</v>
      </c>
      <c r="B9" s="18">
        <v>1776.1333947000001</v>
      </c>
      <c r="C9" s="23">
        <v>2314.6704023000002</v>
      </c>
      <c r="D9" s="27">
        <v>3243.6157567</v>
      </c>
      <c r="E9" s="31">
        <v>4250.7106632000005</v>
      </c>
      <c r="F9" s="36">
        <v>5559.4878090000002</v>
      </c>
    </row>
    <row r="10" spans="1:11">
      <c r="A10" s="16" t="s">
        <v>178</v>
      </c>
      <c r="B10" s="19">
        <v>867.52639485999998</v>
      </c>
      <c r="C10" s="24">
        <v>1232.8729189999999</v>
      </c>
      <c r="D10" s="28">
        <v>1490.9373126</v>
      </c>
      <c r="E10" s="32">
        <v>1543.8828017999999</v>
      </c>
      <c r="F10" s="37">
        <v>1896.3148403</v>
      </c>
    </row>
    <row r="11" spans="1:11">
      <c r="A11" s="16" t="s">
        <v>18</v>
      </c>
      <c r="B11" s="19">
        <v>40.025104098</v>
      </c>
      <c r="C11" s="24" t="s">
        <v>222</v>
      </c>
      <c r="D11" s="28">
        <v>56.198637750000003</v>
      </c>
      <c r="E11" s="32">
        <v>123.45713399</v>
      </c>
      <c r="F11" s="37">
        <v>499.26236182000002</v>
      </c>
    </row>
    <row r="12" spans="1:11">
      <c r="A12" s="16" t="s">
        <v>179</v>
      </c>
      <c r="B12" s="19">
        <v>308.44479421</v>
      </c>
      <c r="C12" s="24">
        <v>244.27622052999999</v>
      </c>
      <c r="D12" s="28">
        <v>387.15797020999997</v>
      </c>
      <c r="E12" s="32">
        <v>564.29786617000002</v>
      </c>
      <c r="F12" s="37">
        <v>695.38285124000004</v>
      </c>
    </row>
    <row r="13" spans="1:11">
      <c r="A13" s="16" t="s">
        <v>180</v>
      </c>
      <c r="B13" s="19">
        <v>108.46717982</v>
      </c>
      <c r="C13" s="24">
        <v>181.89714735999999</v>
      </c>
      <c r="D13" s="28">
        <v>165.83654365000001</v>
      </c>
      <c r="E13" s="32">
        <v>298.83130057</v>
      </c>
      <c r="F13" s="37">
        <v>266.11747560999999</v>
      </c>
    </row>
    <row r="14" spans="1:11">
      <c r="A14" s="16" t="s">
        <v>181</v>
      </c>
      <c r="B14" s="19">
        <v>126.31338085</v>
      </c>
      <c r="C14" s="24">
        <v>232.25746441000001</v>
      </c>
      <c r="D14" s="28">
        <v>301.45209032999998</v>
      </c>
      <c r="E14" s="32">
        <v>319.37966281000001</v>
      </c>
      <c r="F14" s="37">
        <v>358.49654203</v>
      </c>
    </row>
    <row r="15" spans="1:11">
      <c r="A15" s="16" t="s">
        <v>182</v>
      </c>
      <c r="B15" s="19">
        <v>205.11774821</v>
      </c>
      <c r="C15" s="24">
        <v>223.96747299</v>
      </c>
      <c r="D15" s="28">
        <v>309.52395292</v>
      </c>
      <c r="E15" s="32">
        <v>461.38411811999998</v>
      </c>
      <c r="F15" s="37">
        <v>811.97936381</v>
      </c>
    </row>
    <row r="16" spans="1:11">
      <c r="A16" s="16" t="s">
        <v>31</v>
      </c>
      <c r="B16" s="19">
        <v>49.724488026000003</v>
      </c>
      <c r="C16" s="24">
        <v>46.457510542999998</v>
      </c>
      <c r="D16" s="28">
        <v>91.392153180999998</v>
      </c>
      <c r="E16" s="32">
        <v>97.625624912999996</v>
      </c>
      <c r="F16" s="37">
        <v>91.808690896000002</v>
      </c>
    </row>
    <row r="17" spans="1:6">
      <c r="A17" s="16" t="s">
        <v>183</v>
      </c>
      <c r="B17" s="19" t="s">
        <v>222</v>
      </c>
      <c r="C17" s="24" t="s">
        <v>222</v>
      </c>
      <c r="D17" s="28">
        <v>441.11709603999998</v>
      </c>
      <c r="E17" s="32">
        <v>841.85215481</v>
      </c>
      <c r="F17" s="37">
        <v>940.12568327999998</v>
      </c>
    </row>
    <row r="18" spans="1:6">
      <c r="A18" s="13" t="s">
        <v>184</v>
      </c>
      <c r="B18" s="18">
        <v>666.01404012</v>
      </c>
      <c r="C18" s="23">
        <v>1435.7217579000001</v>
      </c>
      <c r="D18" s="27">
        <v>1429.2185945000001</v>
      </c>
      <c r="E18" s="31">
        <v>2290.101259</v>
      </c>
      <c r="F18" s="36">
        <v>3354.7806325000001</v>
      </c>
    </row>
    <row r="19" spans="1:6">
      <c r="A19" s="16" t="s">
        <v>185</v>
      </c>
      <c r="B19" s="19">
        <v>294.85391000999999</v>
      </c>
      <c r="C19" s="24">
        <v>501.39320021999998</v>
      </c>
      <c r="D19" s="28">
        <v>598.24211793999996</v>
      </c>
      <c r="E19" s="32">
        <v>926.53642239999999</v>
      </c>
      <c r="F19" s="37">
        <v>1485.3377912999999</v>
      </c>
    </row>
    <row r="20" spans="1:6">
      <c r="A20" s="16" t="s">
        <v>186</v>
      </c>
      <c r="B20" s="19">
        <v>354.79853433</v>
      </c>
      <c r="C20" s="24">
        <v>809.94500478999998</v>
      </c>
      <c r="D20" s="28">
        <v>795.68288462999999</v>
      </c>
      <c r="E20" s="32">
        <v>1267.6614391999999</v>
      </c>
      <c r="F20" s="37">
        <v>1741.1036939000001</v>
      </c>
    </row>
    <row r="21" spans="1:6">
      <c r="A21" s="16" t="s">
        <v>187</v>
      </c>
      <c r="B21" s="19" t="s">
        <v>222</v>
      </c>
      <c r="C21" s="24" t="s">
        <v>222</v>
      </c>
      <c r="D21" s="28">
        <v>0</v>
      </c>
      <c r="E21" s="32" t="s">
        <v>222</v>
      </c>
      <c r="F21" s="37" t="s">
        <v>222</v>
      </c>
    </row>
    <row r="22" spans="1:6">
      <c r="A22" s="16" t="s">
        <v>188</v>
      </c>
      <c r="B22" s="19">
        <v>12.475112025</v>
      </c>
      <c r="C22" s="24">
        <v>24.161435673</v>
      </c>
      <c r="D22" s="28">
        <v>35.293591906000003</v>
      </c>
      <c r="E22" s="32">
        <v>34.856754813000002</v>
      </c>
      <c r="F22" s="37">
        <v>86.893159588000003</v>
      </c>
    </row>
    <row r="23" spans="1:6">
      <c r="A23" s="13" t="s">
        <v>189</v>
      </c>
      <c r="B23" s="18">
        <v>1206.6684112999999</v>
      </c>
      <c r="C23" s="23">
        <v>1638.3058262</v>
      </c>
      <c r="D23" s="27">
        <v>2869.9341930999999</v>
      </c>
      <c r="E23" s="31">
        <v>3842.6984474999999</v>
      </c>
      <c r="F23" s="36">
        <v>5323.6194062000004</v>
      </c>
    </row>
    <row r="24" spans="1:6">
      <c r="A24" s="16" t="s">
        <v>190</v>
      </c>
      <c r="B24" s="19">
        <v>631.96727224000006</v>
      </c>
      <c r="C24" s="24">
        <v>787.37688671000001</v>
      </c>
      <c r="D24" s="28">
        <v>1499.8527916999999</v>
      </c>
      <c r="E24" s="32">
        <v>2010.1586600999999</v>
      </c>
      <c r="F24" s="37">
        <v>2755.6946229999999</v>
      </c>
    </row>
    <row r="25" spans="1:6">
      <c r="A25" s="16" t="s">
        <v>191</v>
      </c>
      <c r="B25" s="19">
        <v>351.56221410000001</v>
      </c>
      <c r="C25" s="24">
        <v>569.02098089000003</v>
      </c>
      <c r="D25" s="28">
        <v>886.64063552000005</v>
      </c>
      <c r="E25" s="32">
        <v>1309.6100105</v>
      </c>
      <c r="F25" s="37">
        <v>1968.8167739</v>
      </c>
    </row>
    <row r="26" spans="1:6">
      <c r="A26" s="16" t="s">
        <v>192</v>
      </c>
      <c r="B26" s="19" t="s">
        <v>222</v>
      </c>
      <c r="C26" s="24" t="s">
        <v>222</v>
      </c>
      <c r="D26" s="28" t="s">
        <v>222</v>
      </c>
      <c r="E26" s="32">
        <v>135.68781185</v>
      </c>
      <c r="F26" s="37">
        <v>86.692256513000004</v>
      </c>
    </row>
    <row r="27" spans="1:6">
      <c r="A27" s="16" t="s">
        <v>52</v>
      </c>
      <c r="B27" s="19">
        <v>118.91337862</v>
      </c>
      <c r="C27" s="24" t="s">
        <v>222</v>
      </c>
      <c r="D27" s="28">
        <v>288.99427928</v>
      </c>
      <c r="E27" s="32">
        <v>285.04609128999999</v>
      </c>
      <c r="F27" s="37">
        <v>351.15595195999998</v>
      </c>
    </row>
    <row r="28" spans="1:6">
      <c r="A28" s="16" t="s">
        <v>193</v>
      </c>
      <c r="B28" s="19" t="s">
        <v>222</v>
      </c>
      <c r="C28" s="24" t="s">
        <v>222</v>
      </c>
      <c r="D28" s="28" t="s">
        <v>222</v>
      </c>
      <c r="E28" s="32" t="s">
        <v>222</v>
      </c>
      <c r="F28" s="37" t="s">
        <v>222</v>
      </c>
    </row>
    <row r="29" spans="1:6">
      <c r="A29" s="16" t="s">
        <v>194</v>
      </c>
      <c r="B29" s="19" t="s">
        <v>222</v>
      </c>
      <c r="C29" s="24">
        <v>53.113624239000004</v>
      </c>
      <c r="D29" s="28">
        <v>93.712295557999994</v>
      </c>
      <c r="E29" s="32">
        <v>81.579354487000003</v>
      </c>
      <c r="F29" s="37">
        <v>159.72918490999999</v>
      </c>
    </row>
    <row r="30" spans="1:6">
      <c r="A30" s="13" t="s">
        <v>195</v>
      </c>
      <c r="B30" s="18">
        <v>4000.9605096999999</v>
      </c>
      <c r="C30" s="23">
        <v>6512.5819058999996</v>
      </c>
      <c r="D30" s="27">
        <v>9525.0433575999996</v>
      </c>
      <c r="E30" s="31">
        <v>12192.990685000001</v>
      </c>
      <c r="F30" s="36">
        <v>19561.238378999999</v>
      </c>
    </row>
    <row r="31" spans="1:6">
      <c r="A31" s="16" t="s">
        <v>196</v>
      </c>
      <c r="B31" s="19">
        <v>3565.4387283000001</v>
      </c>
      <c r="C31" s="24">
        <v>5988.4377691</v>
      </c>
      <c r="D31" s="28">
        <v>8872.4735679999994</v>
      </c>
      <c r="E31" s="32">
        <v>11393.368318999999</v>
      </c>
      <c r="F31" s="37">
        <v>18540.084435000001</v>
      </c>
    </row>
    <row r="32" spans="1:6">
      <c r="A32" s="16" t="s">
        <v>197</v>
      </c>
      <c r="B32" s="19">
        <v>435.52178133000001</v>
      </c>
      <c r="C32" s="24">
        <v>524.14413678000005</v>
      </c>
      <c r="D32" s="28">
        <v>652.56978957000001</v>
      </c>
      <c r="E32" s="32">
        <v>799.62236542000005</v>
      </c>
      <c r="F32" s="37">
        <v>1021.1539446</v>
      </c>
    </row>
    <row r="33" spans="1:6">
      <c r="A33" s="13" t="s">
        <v>198</v>
      </c>
      <c r="B33" s="18">
        <v>1316.1851672</v>
      </c>
      <c r="C33" s="23">
        <v>2180.0507812999999</v>
      </c>
      <c r="D33" s="27">
        <v>2751.5853455000001</v>
      </c>
      <c r="E33" s="31">
        <v>3032.932675</v>
      </c>
      <c r="F33" s="36">
        <v>3571.9754776</v>
      </c>
    </row>
    <row r="34" spans="1:6">
      <c r="A34" s="16" t="s">
        <v>199</v>
      </c>
      <c r="B34" s="19">
        <v>866.26474523000002</v>
      </c>
      <c r="C34" s="24">
        <v>1484.2423475000001</v>
      </c>
      <c r="D34" s="28">
        <v>1600.0968882</v>
      </c>
      <c r="E34" s="32">
        <v>1661.5338502</v>
      </c>
      <c r="F34" s="37">
        <v>2182.9870153000002</v>
      </c>
    </row>
    <row r="35" spans="1:6">
      <c r="A35" s="16" t="s">
        <v>200</v>
      </c>
      <c r="B35" s="19">
        <v>449.92042193999998</v>
      </c>
      <c r="C35" s="24">
        <v>695.80843377999997</v>
      </c>
      <c r="D35" s="28">
        <v>1151.4884572999999</v>
      </c>
      <c r="E35" s="32">
        <v>1371.3988248000001</v>
      </c>
      <c r="F35" s="37">
        <v>1388.9884623</v>
      </c>
    </row>
    <row r="36" spans="1:6">
      <c r="A36" s="13" t="s">
        <v>201</v>
      </c>
      <c r="B36" s="18">
        <v>586.25642116999995</v>
      </c>
      <c r="C36" s="23">
        <v>722.70432734999997</v>
      </c>
      <c r="D36" s="27">
        <v>997.61858655000003</v>
      </c>
      <c r="E36" s="31">
        <v>1172.6966732000001</v>
      </c>
      <c r="F36" s="36">
        <v>1903.7634716</v>
      </c>
    </row>
    <row r="37" spans="1:6">
      <c r="A37" s="16" t="s">
        <v>202</v>
      </c>
      <c r="B37" s="19">
        <v>279.78366276000003</v>
      </c>
      <c r="C37" s="24">
        <v>400.39390987000002</v>
      </c>
      <c r="D37" s="28">
        <v>656.31421403000002</v>
      </c>
      <c r="E37" s="32">
        <v>745.59244541999999</v>
      </c>
      <c r="F37" s="37">
        <v>1168.6640766999999</v>
      </c>
    </row>
    <row r="38" spans="1:6">
      <c r="A38" s="16" t="s">
        <v>203</v>
      </c>
      <c r="B38" s="19">
        <v>306.47275840999998</v>
      </c>
      <c r="C38" s="24">
        <v>322.31041748000001</v>
      </c>
      <c r="D38" s="28">
        <v>341.30437251000001</v>
      </c>
      <c r="E38" s="32">
        <v>427.10422774</v>
      </c>
      <c r="F38" s="37">
        <v>735.09939489999999</v>
      </c>
    </row>
    <row r="39" spans="1:6">
      <c r="A39" s="13" t="s">
        <v>204</v>
      </c>
      <c r="B39" s="18">
        <v>1081.8809801</v>
      </c>
      <c r="C39" s="23">
        <v>1681.6912847000001</v>
      </c>
      <c r="D39" s="27">
        <v>3114.4401248999998</v>
      </c>
      <c r="E39" s="31">
        <v>3954.5950506999998</v>
      </c>
      <c r="F39" s="36">
        <v>6589.5831227999997</v>
      </c>
    </row>
    <row r="40" spans="1:6">
      <c r="A40" s="16" t="s">
        <v>205</v>
      </c>
      <c r="B40" s="19">
        <v>198.44373396</v>
      </c>
      <c r="C40" s="24">
        <v>231.03195399000001</v>
      </c>
      <c r="D40" s="28">
        <v>700.04689341999995</v>
      </c>
      <c r="E40" s="32">
        <v>860.21257290999995</v>
      </c>
      <c r="F40" s="37">
        <v>1594.5156927</v>
      </c>
    </row>
    <row r="41" spans="1:6">
      <c r="A41" s="16" t="s">
        <v>206</v>
      </c>
      <c r="B41" s="19">
        <v>209.98736674</v>
      </c>
      <c r="C41" s="24">
        <v>264.89419185000003</v>
      </c>
      <c r="D41" s="28">
        <v>283.18864095999999</v>
      </c>
      <c r="E41" s="32">
        <v>448.82296757</v>
      </c>
      <c r="F41" s="37">
        <v>616.35686894000003</v>
      </c>
    </row>
    <row r="42" spans="1:6">
      <c r="A42" s="16" t="s">
        <v>207</v>
      </c>
      <c r="B42" s="19">
        <v>583.48108476000004</v>
      </c>
      <c r="C42" s="24">
        <v>948.38505949</v>
      </c>
      <c r="D42" s="28">
        <v>1360.6715815</v>
      </c>
      <c r="E42" s="32">
        <v>1780.2737907999999</v>
      </c>
      <c r="F42" s="37">
        <v>3027.5390624000001</v>
      </c>
    </row>
    <row r="43" spans="1:6">
      <c r="A43" s="16" t="s">
        <v>208</v>
      </c>
      <c r="B43" s="19" t="s">
        <v>222</v>
      </c>
      <c r="C43" s="24" t="s">
        <v>222</v>
      </c>
      <c r="D43" s="28">
        <v>770.53300896999997</v>
      </c>
      <c r="E43" s="32">
        <v>865.28571949000002</v>
      </c>
      <c r="F43" s="37">
        <v>1351.1714987</v>
      </c>
    </row>
    <row r="44" spans="1:6">
      <c r="A44" s="13" t="s">
        <v>209</v>
      </c>
      <c r="B44" s="18" t="s">
        <v>222</v>
      </c>
      <c r="C44" s="23">
        <v>261.05261187999997</v>
      </c>
      <c r="D44" s="27">
        <v>645.63953058000004</v>
      </c>
      <c r="E44" s="31">
        <v>492.49564071999998</v>
      </c>
      <c r="F44" s="36">
        <v>1952.2171679999999</v>
      </c>
    </row>
    <row r="45" spans="1:6">
      <c r="A45" s="16" t="s">
        <v>210</v>
      </c>
      <c r="B45" s="19">
        <v>307.15801965999998</v>
      </c>
      <c r="C45" s="24">
        <v>259.64929659000001</v>
      </c>
      <c r="D45" s="28">
        <v>613.96513913000001</v>
      </c>
      <c r="E45" s="32">
        <v>482.27328031000002</v>
      </c>
      <c r="F45" s="37">
        <v>1928.9990124000001</v>
      </c>
    </row>
    <row r="46" spans="1:6">
      <c r="A46" s="16" t="s">
        <v>211</v>
      </c>
      <c r="B46" s="19" t="s">
        <v>222</v>
      </c>
      <c r="C46" s="24" t="s">
        <v>222</v>
      </c>
      <c r="D46" s="28" t="s">
        <v>222</v>
      </c>
      <c r="E46" s="32" t="s">
        <v>222</v>
      </c>
      <c r="F46" s="37" t="s">
        <v>222</v>
      </c>
    </row>
    <row r="47" spans="1:6">
      <c r="A47" s="13" t="s">
        <v>212</v>
      </c>
      <c r="B47" s="18">
        <v>71.612844523999996</v>
      </c>
      <c r="C47" s="23">
        <v>73.460679487999997</v>
      </c>
      <c r="D47" s="27">
        <v>186.93928833000001</v>
      </c>
      <c r="E47" s="31">
        <v>315.42912448999999</v>
      </c>
      <c r="F47" s="36">
        <v>389.52220764999998</v>
      </c>
    </row>
    <row r="48" spans="1:6">
      <c r="A48" s="16" t="s">
        <v>101</v>
      </c>
      <c r="B48" s="19" t="s">
        <v>222</v>
      </c>
      <c r="C48" s="24">
        <v>28.511150183000002</v>
      </c>
      <c r="D48" s="28" t="s">
        <v>222</v>
      </c>
      <c r="E48" s="32">
        <v>65.055248229</v>
      </c>
      <c r="F48" s="37">
        <v>15.391582584</v>
      </c>
    </row>
    <row r="49" spans="1:6">
      <c r="A49" s="16" t="s">
        <v>102</v>
      </c>
      <c r="B49" s="19" t="s">
        <v>222</v>
      </c>
      <c r="C49" s="24">
        <v>18.912207557999999</v>
      </c>
      <c r="D49" s="28">
        <v>20.664452991000001</v>
      </c>
      <c r="E49" s="32">
        <v>60.883163191000001</v>
      </c>
      <c r="F49" s="37">
        <v>44.949188497000002</v>
      </c>
    </row>
    <row r="50" spans="1:6">
      <c r="A50" s="16" t="s">
        <v>103</v>
      </c>
      <c r="B50" s="19" t="s">
        <v>222</v>
      </c>
      <c r="C50" s="24" t="s">
        <v>222</v>
      </c>
      <c r="D50" s="28">
        <v>90.381936890000006</v>
      </c>
      <c r="E50" s="32">
        <v>172.65797136</v>
      </c>
      <c r="F50" s="37">
        <v>302.21033301</v>
      </c>
    </row>
    <row r="51" spans="1:6">
      <c r="A51" s="16" t="s">
        <v>104</v>
      </c>
      <c r="B51" s="19" t="s">
        <v>222</v>
      </c>
      <c r="C51" s="24" t="s">
        <v>222</v>
      </c>
      <c r="D51" s="28" t="s">
        <v>222</v>
      </c>
      <c r="E51" s="32" t="s">
        <v>222</v>
      </c>
      <c r="F51" s="37">
        <v>21.183146426</v>
      </c>
    </row>
    <row r="52" spans="1:6">
      <c r="A52" s="16" t="s">
        <v>213</v>
      </c>
      <c r="B52" s="19" t="s">
        <v>222</v>
      </c>
      <c r="C52" s="24" t="s">
        <v>222</v>
      </c>
      <c r="D52" s="28" t="s">
        <v>222</v>
      </c>
      <c r="E52" s="32" t="s">
        <v>222</v>
      </c>
      <c r="F52" s="37" t="s">
        <v>222</v>
      </c>
    </row>
    <row r="53" spans="1:6">
      <c r="A53" s="13" t="s">
        <v>214</v>
      </c>
      <c r="B53" s="18">
        <v>570.61699694000004</v>
      </c>
      <c r="C53" s="23">
        <v>915.86339436000003</v>
      </c>
      <c r="D53" s="27">
        <v>1681.2469318999999</v>
      </c>
      <c r="E53" s="31">
        <v>1768.0970181</v>
      </c>
      <c r="F53" s="36">
        <v>2278.8349208</v>
      </c>
    </row>
    <row r="54" spans="1:6">
      <c r="A54" s="16" t="s">
        <v>215</v>
      </c>
      <c r="B54" s="19">
        <v>209.14716161000001</v>
      </c>
      <c r="C54" s="24">
        <v>255.14613252999999</v>
      </c>
      <c r="D54" s="28">
        <v>494.53367334000001</v>
      </c>
      <c r="E54" s="32">
        <v>315.02329430999998</v>
      </c>
      <c r="F54" s="37">
        <v>330.59296949999998</v>
      </c>
    </row>
    <row r="55" spans="1:6">
      <c r="A55" s="16" t="s">
        <v>216</v>
      </c>
      <c r="B55" s="19">
        <v>361.46983533000002</v>
      </c>
      <c r="C55" s="24">
        <v>660.71726182999998</v>
      </c>
      <c r="D55" s="28">
        <v>1186.7132586</v>
      </c>
      <c r="E55" s="32">
        <v>1453.0737237999999</v>
      </c>
      <c r="F55" s="37">
        <v>1948.2419513</v>
      </c>
    </row>
    <row r="56" spans="1:6">
      <c r="A56" s="13" t="s">
        <v>217</v>
      </c>
      <c r="B56" s="18">
        <v>125.79483500000001</v>
      </c>
      <c r="C56" s="23">
        <v>160.33599881999999</v>
      </c>
      <c r="D56" s="27">
        <v>129.46858441000001</v>
      </c>
      <c r="E56" s="31">
        <v>213.35286723999999</v>
      </c>
      <c r="F56" s="36">
        <v>148.01743707</v>
      </c>
    </row>
    <row r="57" spans="1:6">
      <c r="A57" s="16" t="s">
        <v>111</v>
      </c>
      <c r="B57" s="19">
        <v>114.03922022</v>
      </c>
      <c r="C57" s="24">
        <v>123.29816771</v>
      </c>
      <c r="D57" s="28">
        <v>124.47955944</v>
      </c>
      <c r="E57" s="32">
        <v>134.90453651000001</v>
      </c>
      <c r="F57" s="37">
        <v>144.13287321999999</v>
      </c>
    </row>
    <row r="58" spans="1:6">
      <c r="A58" s="16" t="s">
        <v>218</v>
      </c>
      <c r="B58" s="19" t="s">
        <v>222</v>
      </c>
      <c r="C58" s="24" t="s">
        <v>222</v>
      </c>
      <c r="D58" s="28" t="s">
        <v>222</v>
      </c>
      <c r="E58" s="32" t="s">
        <v>222</v>
      </c>
      <c r="F58" s="37" t="s">
        <v>222</v>
      </c>
    </row>
    <row r="59" spans="1:6">
      <c r="A59" s="13" t="s">
        <v>219</v>
      </c>
      <c r="B59" s="18">
        <v>535.32531220999999</v>
      </c>
      <c r="C59" s="23">
        <v>1156.3350843000001</v>
      </c>
      <c r="D59" s="27">
        <v>1186.6494256000001</v>
      </c>
      <c r="E59" s="31">
        <v>1621.1505385999999</v>
      </c>
      <c r="F59" s="36">
        <v>2385.6580039</v>
      </c>
    </row>
    <row r="60" spans="1:6">
      <c r="A60" s="16" t="s">
        <v>220</v>
      </c>
      <c r="B60" s="19">
        <v>281.96600486</v>
      </c>
      <c r="C60" s="24">
        <v>344.19815849999998</v>
      </c>
      <c r="D60" s="28">
        <v>533.45455956000001</v>
      </c>
      <c r="E60" s="32">
        <v>554.76993177999998</v>
      </c>
      <c r="F60" s="37">
        <v>1008.9258699</v>
      </c>
    </row>
    <row r="61" spans="1:6">
      <c r="A61" s="16" t="s">
        <v>221</v>
      </c>
      <c r="B61" s="19">
        <v>253.35930736</v>
      </c>
      <c r="C61" s="24">
        <v>812.13692580999998</v>
      </c>
      <c r="D61" s="28">
        <v>653.19486603999997</v>
      </c>
      <c r="E61" s="32">
        <v>1066.3806067999999</v>
      </c>
      <c r="F61" s="37">
        <v>1376.7321340000001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7AA7-18A2-471B-9047-2ED9A33C1440}">
  <dimension ref="A1:N77"/>
  <sheetViews>
    <sheetView tabSelected="1" zoomScale="70" zoomScaleNormal="70" workbookViewId="0">
      <selection activeCell="G19" sqref="G19"/>
    </sheetView>
  </sheetViews>
  <sheetFormatPr defaultRowHeight="14.4"/>
  <cols>
    <col min="1" max="1" width="66.6640625" style="17" customWidth="1"/>
    <col min="2" max="2" width="11.21875" style="35" customWidth="1"/>
    <col min="3" max="3" width="12.6640625" style="35" customWidth="1"/>
    <col min="4" max="4" width="12" style="35" customWidth="1"/>
    <col min="5" max="5" width="12.44140625" style="35" customWidth="1"/>
    <col min="6" max="6" width="11" style="35" customWidth="1"/>
    <col min="7" max="7" width="20.5546875" customWidth="1"/>
    <col min="8" max="8" width="19.109375" customWidth="1"/>
    <col min="9" max="9" width="21.44140625" customWidth="1"/>
    <col min="10" max="10" width="16.6640625" customWidth="1"/>
  </cols>
  <sheetData>
    <row r="1" spans="1:10" ht="15" thickBot="1">
      <c r="A1" s="50"/>
      <c r="B1" s="50" t="s">
        <v>233</v>
      </c>
      <c r="C1" s="50" t="s">
        <v>234</v>
      </c>
      <c r="D1" s="50" t="s">
        <v>235</v>
      </c>
      <c r="E1" s="50" t="s">
        <v>236</v>
      </c>
      <c r="F1" s="50" t="s">
        <v>237</v>
      </c>
      <c r="G1" s="47" t="s">
        <v>151</v>
      </c>
      <c r="H1" s="48"/>
      <c r="I1" s="48"/>
      <c r="J1" s="49"/>
    </row>
    <row r="2" spans="1:10">
      <c r="A2" s="8" t="s">
        <v>0</v>
      </c>
      <c r="B2" s="9">
        <f>Per_quintile!B$4*Average!$B2/SUM(Average!$B$2:$B$9)</f>
        <v>328.92862201357417</v>
      </c>
      <c r="C2" s="9">
        <f>Per_quintile!C$4*Average!$B2/SUM(Average!$B$2:$B$9)</f>
        <v>467.21922960952577</v>
      </c>
      <c r="D2" s="9">
        <f>Per_quintile!D$4*Average!$B2/SUM(Average!$B$2:$B$9)</f>
        <v>629.84476161537077</v>
      </c>
      <c r="E2" s="9">
        <f>Per_quintile!E$4*Average!$B2/SUM(Average!$B$2:$B$9)</f>
        <v>765.24999793745837</v>
      </c>
      <c r="F2" s="9">
        <f>Per_quintile!F$4*Average!$B2/SUM(Average!$B$2:$B$9)</f>
        <v>940.45412052712004</v>
      </c>
      <c r="G2" s="40" t="s">
        <v>122</v>
      </c>
      <c r="H2" s="40"/>
      <c r="I2" s="40"/>
      <c r="J2" s="40"/>
    </row>
    <row r="3" spans="1:10" s="35" customFormat="1">
      <c r="A3" s="8" t="s">
        <v>1</v>
      </c>
      <c r="B3" s="9">
        <f>Per_quintile!B$4*Average!$B3/SUM(Average!$B$2:$B$9)</f>
        <v>146.25224779175426</v>
      </c>
      <c r="C3" s="9">
        <f>Per_quintile!C$4*Average!$B3/SUM(Average!$B$2:$B$9)</f>
        <v>207.74070107862181</v>
      </c>
      <c r="D3" s="9">
        <f>Per_quintile!D$4*Average!$B3/SUM(Average!$B$2:$B$9)</f>
        <v>280.04924467262742</v>
      </c>
      <c r="E3" s="9">
        <f>Per_quintile!E$4*Average!$B3/SUM(Average!$B$2:$B$9)</f>
        <v>340.25476906162925</v>
      </c>
      <c r="F3" s="9">
        <f>Per_quintile!F$4*Average!$B3/SUM(Average!$B$2:$B$9)</f>
        <v>418.15615871346273</v>
      </c>
      <c r="G3" s="40" t="s">
        <v>122</v>
      </c>
      <c r="H3" s="40" t="s">
        <v>228</v>
      </c>
      <c r="I3" s="40"/>
      <c r="J3" s="40"/>
    </row>
    <row r="4" spans="1:10" s="35" customFormat="1">
      <c r="A4" s="8" t="s">
        <v>2</v>
      </c>
      <c r="B4" s="9">
        <f>Per_quintile!B$4*Average!$B4/SUM(Average!$B$2:$B$9)</f>
        <v>340.03642704997816</v>
      </c>
      <c r="C4" s="9">
        <f>Per_quintile!C$4*Average!$B4/SUM(Average!$B$2:$B$9)</f>
        <v>482.99706031331698</v>
      </c>
      <c r="D4" s="9">
        <f>Per_quintile!D$4*Average!$B4/SUM(Average!$B$2:$B$9)</f>
        <v>651.11439991074292</v>
      </c>
      <c r="E4" s="9">
        <f>Per_quintile!E$4*Average!$B4/SUM(Average!$B$2:$B$9)</f>
        <v>791.09222391695096</v>
      </c>
      <c r="F4" s="9">
        <f>Per_quintile!F$4*Average!$B4/SUM(Average!$B$2:$B$9)</f>
        <v>972.21292872249478</v>
      </c>
      <c r="G4" s="40" t="s">
        <v>123</v>
      </c>
      <c r="H4" s="40"/>
      <c r="I4" s="51"/>
      <c r="J4" s="40"/>
    </row>
    <row r="5" spans="1:10" s="35" customFormat="1">
      <c r="A5" s="8" t="s">
        <v>3</v>
      </c>
      <c r="B5" s="9">
        <f>Per_quintile!B$4*Average!$B5/SUM(Average!$B$2:$B$9)</f>
        <v>330.13004328283392</v>
      </c>
      <c r="C5" s="9">
        <f>Per_quintile!C$4*Average!$B5/SUM(Average!$B$2:$B$9)</f>
        <v>468.92576130756959</v>
      </c>
      <c r="D5" s="9">
        <f>Per_quintile!D$4*Average!$B5/SUM(Average!$B$2:$B$9)</f>
        <v>632.14528775476322</v>
      </c>
      <c r="E5" s="9">
        <f>Per_quintile!E$4*Average!$B5/SUM(Average!$B$2:$B$9)</f>
        <v>768.04509560392148</v>
      </c>
      <c r="F5" s="9">
        <f>Per_quintile!F$4*Average!$B5/SUM(Average!$B$2:$B$9)</f>
        <v>943.88915629946359</v>
      </c>
      <c r="G5" s="40" t="s">
        <v>123</v>
      </c>
      <c r="H5" s="40"/>
      <c r="I5" s="40"/>
      <c r="J5" s="40"/>
    </row>
    <row r="6" spans="1:10" s="35" customFormat="1">
      <c r="A6" s="8" t="s">
        <v>4</v>
      </c>
      <c r="B6" s="9">
        <f>Per_quintile!B$4*Average!$B6/SUM(Average!$B$2:$B$9)</f>
        <v>446.84362355923469</v>
      </c>
      <c r="C6" s="9">
        <f>Per_quintile!C$4*Average!$B6/SUM(Average!$B$2:$B$9)</f>
        <v>634.70892948519065</v>
      </c>
      <c r="D6" s="9">
        <f>Per_quintile!D$4*Average!$B6/SUM(Average!$B$2:$B$9)</f>
        <v>855.63279302705439</v>
      </c>
      <c r="E6" s="9">
        <f>Per_quintile!E$4*Average!$B6/SUM(Average!$B$2:$B$9)</f>
        <v>1039.5783739152971</v>
      </c>
      <c r="F6" s="9">
        <f>Per_quintile!F$4*Average!$B6/SUM(Average!$B$2:$B$9)</f>
        <v>1277.5900267815834</v>
      </c>
      <c r="G6" s="40" t="s">
        <v>124</v>
      </c>
      <c r="H6" s="40" t="s">
        <v>122</v>
      </c>
      <c r="I6" s="40"/>
      <c r="J6" s="40"/>
    </row>
    <row r="7" spans="1:10" s="10" customFormat="1">
      <c r="A7" s="8" t="s">
        <v>5</v>
      </c>
      <c r="B7" s="9">
        <f>Per_quintile!B$4*Average!$B7/SUM(Average!$B$2:$B$9)</f>
        <v>527.57499823102899</v>
      </c>
      <c r="C7" s="9">
        <f>Per_quintile!C$4*Average!$B7/SUM(Average!$B$2:$B$9)</f>
        <v>749.38198666267499</v>
      </c>
      <c r="D7" s="9">
        <f>Per_quintile!D$4*Average!$B7/SUM(Average!$B$2:$B$9)</f>
        <v>1010.2202324653259</v>
      </c>
      <c r="E7" s="9">
        <f>Per_quintile!E$4*Average!$B7/SUM(Average!$B$2:$B$9)</f>
        <v>1227.3993179331433</v>
      </c>
      <c r="F7" s="9">
        <f>Per_quintile!F$4*Average!$B7/SUM(Average!$B$2:$B$9)</f>
        <v>1508.4126092042663</v>
      </c>
      <c r="G7" s="40" t="s">
        <v>155</v>
      </c>
      <c r="H7" s="40" t="s">
        <v>164</v>
      </c>
      <c r="I7" s="40" t="s">
        <v>163</v>
      </c>
      <c r="J7" s="40" t="s">
        <v>165</v>
      </c>
    </row>
    <row r="8" spans="1:10" s="35" customFormat="1">
      <c r="A8" s="8" t="s">
        <v>6</v>
      </c>
      <c r="B8" s="9">
        <f>Per_quintile!B$4*Average!$B8/SUM(Average!$B$2:$B$9)</f>
        <v>106.81198033880953</v>
      </c>
      <c r="C8" s="9">
        <f>Per_quintile!C$4*Average!$B8/SUM(Average!$B$2:$B$9)</f>
        <v>151.71866425448059</v>
      </c>
      <c r="D8" s="9">
        <f>Per_quintile!D$4*Average!$B8/SUM(Average!$B$2:$B$9)</f>
        <v>204.52755337109849</v>
      </c>
      <c r="E8" s="9">
        <f>Per_quintile!E$4*Average!$B8/SUM(Average!$B$2:$B$9)</f>
        <v>248.49727954229752</v>
      </c>
      <c r="F8" s="9">
        <f>Per_quintile!F$4*Average!$B8/SUM(Average!$B$2:$B$9)</f>
        <v>305.39077571409928</v>
      </c>
      <c r="G8" s="40" t="s">
        <v>125</v>
      </c>
      <c r="H8" s="40"/>
      <c r="I8" s="40"/>
      <c r="J8" s="40"/>
    </row>
    <row r="9" spans="1:10" s="35" customFormat="1">
      <c r="A9" s="52" t="s">
        <v>7</v>
      </c>
      <c r="B9" s="9">
        <f>Per_quintile!B$4*Average!$B9/SUM(Average!$B$2:$B$9)</f>
        <v>642.75755563278676</v>
      </c>
      <c r="C9" s="9">
        <f>Per_quintile!C$4*Average!$B9/SUM(Average!$B$2:$B$9)</f>
        <v>912.99044798862019</v>
      </c>
      <c r="D9" s="9">
        <f>Per_quintile!D$4*Average!$B9/SUM(Average!$B$2:$B$9)</f>
        <v>1230.7760781830177</v>
      </c>
      <c r="E9" s="9">
        <f>Per_quintile!E$4*Average!$B9/SUM(Average!$B$2:$B$9)</f>
        <v>1495.3706828893035</v>
      </c>
      <c r="F9" s="9">
        <f>Per_quintile!F$4*Average!$B9/SUM(Average!$B$2:$B$9)</f>
        <v>1837.7360656375115</v>
      </c>
      <c r="G9" s="40" t="s">
        <v>126</v>
      </c>
      <c r="H9" s="40" t="s">
        <v>122</v>
      </c>
      <c r="I9" s="40"/>
      <c r="J9" s="40"/>
    </row>
    <row r="10" spans="1:10">
      <c r="A10" s="53" t="s">
        <v>173</v>
      </c>
      <c r="B10" s="9">
        <v>779.51651915000002</v>
      </c>
      <c r="C10" s="9">
        <v>1364.6929783999999</v>
      </c>
      <c r="D10" s="9">
        <v>1758.5565452000001</v>
      </c>
      <c r="E10" s="9">
        <v>2388.5078404999999</v>
      </c>
      <c r="F10" s="9">
        <v>3646.1190000000001</v>
      </c>
      <c r="G10" s="40" t="s">
        <v>127</v>
      </c>
      <c r="H10" s="40"/>
      <c r="I10" s="40"/>
      <c r="J10" s="40"/>
    </row>
    <row r="11" spans="1:10">
      <c r="A11" s="53" t="s">
        <v>174</v>
      </c>
      <c r="B11" s="9">
        <f>Per_quintile!B$6*(Average!$B$12+Average!$B$13+Average!$B$15)/SUM(Average!$B$12:$B$16)</f>
        <v>6671.1569492902981</v>
      </c>
      <c r="C11" s="9">
        <f>Per_quintile!C$6*(Average!$B$12+Average!$B$13+Average!$B$15)/SUM(Average!$B$12:$B$16)</f>
        <v>7549.4139321779066</v>
      </c>
      <c r="D11" s="9">
        <f>Per_quintile!D$6*(Average!$B$12+Average!$B$13+Average!$B$15)/SUM(Average!$B$12:$B$16)</f>
        <v>9882.598181737405</v>
      </c>
      <c r="E11" s="9">
        <f>Per_quintile!E$6*(Average!$B$12+Average!$B$13+Average!$B$15)/SUM(Average!$B$12:$B$16)</f>
        <v>11580.339891876894</v>
      </c>
      <c r="F11" s="9">
        <f>Per_quintile!F$6*(Average!$B$12+Average!$B$13+Average!$B$15)/SUM(Average!$B$12:$B$16)</f>
        <v>15360.214048763155</v>
      </c>
      <c r="G11" s="40" t="s">
        <v>128</v>
      </c>
      <c r="H11" s="40"/>
      <c r="I11" s="40"/>
      <c r="J11" s="40"/>
    </row>
    <row r="12" spans="1:10" s="10" customFormat="1">
      <c r="A12" s="52" t="s">
        <v>12</v>
      </c>
      <c r="B12" s="9">
        <f>Per_quintile!B$6*Average!$B$14/SUM(Average!$B$12:$B$16)</f>
        <v>1052.022511211793</v>
      </c>
      <c r="C12" s="9">
        <f>Per_quintile!C$6*Average!$B$14/SUM(Average!$B$12:$B$16)</f>
        <v>1190.521144005166</v>
      </c>
      <c r="D12" s="9">
        <f>Per_quintile!D$6*Average!$B$14/SUM(Average!$B$12:$B$16)</f>
        <v>1558.4576761538383</v>
      </c>
      <c r="E12" s="9">
        <f>Per_quintile!E$6*Average!$B$14/SUM(Average!$B$12:$B$16)</f>
        <v>1826.1867238837012</v>
      </c>
      <c r="F12" s="9">
        <f>Per_quintile!F$6*Average!$B$14/SUM(Average!$B$12:$B$16)</f>
        <v>2422.2621472051505</v>
      </c>
      <c r="G12" s="40" t="s">
        <v>156</v>
      </c>
      <c r="H12" s="40" t="s">
        <v>241</v>
      </c>
      <c r="I12" s="40" t="s">
        <v>242</v>
      </c>
      <c r="J12" s="40" t="s">
        <v>243</v>
      </c>
    </row>
    <row r="13" spans="1:10" s="35" customFormat="1">
      <c r="A13" s="8" t="s">
        <v>14</v>
      </c>
      <c r="B13" s="9">
        <f>Per_quintile!B$6*Average!$B$16/SUM(Average!$B$12:$B$16)</f>
        <v>236.71569959790784</v>
      </c>
      <c r="C13" s="9">
        <f>Per_quintile!C$6*Average!$B$16/SUM(Average!$B$12:$B$16)</f>
        <v>267.87929201692674</v>
      </c>
      <c r="D13" s="9">
        <f>Per_quintile!D$6*Average!$B$16/SUM(Average!$B$12:$B$16)</f>
        <v>350.66873110875503</v>
      </c>
      <c r="E13" s="9">
        <f>Per_quintile!E$6*Average!$B$16/SUM(Average!$B$12:$B$16)</f>
        <v>410.91047323940177</v>
      </c>
      <c r="F13" s="9">
        <f>Per_quintile!F$6*Average!$B$16/SUM(Average!$B$12:$B$16)</f>
        <v>545.03346903169381</v>
      </c>
      <c r="G13" s="40" t="s">
        <v>127</v>
      </c>
      <c r="H13" s="40"/>
      <c r="I13" s="40"/>
      <c r="J13" s="40"/>
    </row>
    <row r="14" spans="1:10">
      <c r="A14" s="53" t="s">
        <v>178</v>
      </c>
      <c r="B14" s="9">
        <f>Per_quintile!B$10*SUM(Average!$B$17,Average!$B$19)/SUM(Average!$B$17:$B$19)</f>
        <v>624.47804234123885</v>
      </c>
      <c r="C14" s="9">
        <f>Per_quintile!C$10*SUM(Average!$B$17,Average!$B$19)/SUM(Average!$B$17:$B$19)</f>
        <v>887.46817557855877</v>
      </c>
      <c r="D14" s="9">
        <f>Per_quintile!D$10*SUM(Average!$B$17,Average!$B$19)/SUM(Average!$B$17:$B$19)</f>
        <v>1073.2326068029413</v>
      </c>
      <c r="E14" s="9">
        <f>Per_quintile!E$10*SUM(Average!$B$17,Average!$B$19)/SUM(Average!$B$17:$B$19)</f>
        <v>1111.3447560612367</v>
      </c>
      <c r="F14" s="9">
        <f>Per_quintile!F$10*SUM(Average!$B$17,Average!$B$19)/SUM(Average!$B$17:$B$19)</f>
        <v>1365.0385580767122</v>
      </c>
      <c r="G14" s="40" t="s">
        <v>129</v>
      </c>
      <c r="H14" s="40"/>
      <c r="I14" s="40"/>
      <c r="J14" s="40"/>
    </row>
    <row r="15" spans="1:10" s="35" customFormat="1">
      <c r="A15" s="53" t="s">
        <v>240</v>
      </c>
      <c r="B15" s="9">
        <f>Per_quintile!B$10*Average!$B$18/SUM(Average!$B$17:$B$19)</f>
        <v>243.04835251876125</v>
      </c>
      <c r="C15" s="9">
        <f>Per_quintile!C$10*Average!$B$18/SUM(Average!$B$17:$B$19)</f>
        <v>345.4047434214412</v>
      </c>
      <c r="D15" s="9">
        <f>Per_quintile!D$10*Average!$B$18/SUM(Average!$B$17:$B$19)</f>
        <v>417.70470579705881</v>
      </c>
      <c r="E15" s="9">
        <f>Per_quintile!E$10*Average!$B$18/SUM(Average!$B$17:$B$19)</f>
        <v>432.5380457387634</v>
      </c>
      <c r="F15" s="9">
        <f>Per_quintile!F$10*Average!$B$18/SUM(Average!$B$17:$B$19)</f>
        <v>531.27628222328781</v>
      </c>
      <c r="G15" s="40" t="s">
        <v>143</v>
      </c>
      <c r="H15" s="40"/>
      <c r="I15" s="40"/>
      <c r="J15" s="40"/>
    </row>
    <row r="16" spans="1:10" ht="28.8">
      <c r="A16" s="53" t="s">
        <v>18</v>
      </c>
      <c r="B16" s="9">
        <v>40.025104098</v>
      </c>
      <c r="C16" s="9" t="s">
        <v>222</v>
      </c>
      <c r="D16" s="9">
        <v>56.198637750000003</v>
      </c>
      <c r="E16" s="9">
        <v>123.45713399</v>
      </c>
      <c r="F16" s="9">
        <v>499.26236182000002</v>
      </c>
      <c r="G16" s="40" t="s">
        <v>130</v>
      </c>
      <c r="H16" s="40"/>
      <c r="I16" s="40"/>
      <c r="J16" s="40"/>
    </row>
    <row r="17" spans="1:13">
      <c r="A17" s="8" t="s">
        <v>19</v>
      </c>
      <c r="B17" s="9">
        <f>Per_quintile!B$12*(Average!$B21+Average!$B22)/SUM(Average!$B$21:$B$23)</f>
        <v>179.81584529511662</v>
      </c>
      <c r="C17" s="9">
        <f>Per_quintile!C$12*(Average!$B21+Average!$B22)/SUM(Average!$B$21:$B$23)</f>
        <v>142.40712083535041</v>
      </c>
      <c r="D17" s="9">
        <f>Per_quintile!D$12*(Average!$B21+Average!$B22)/SUM(Average!$B$21:$B$23)</f>
        <v>225.70372067506815</v>
      </c>
      <c r="E17" s="9">
        <f>Per_quintile!E$12*(Average!$B21+Average!$B22)/SUM(Average!$B$21:$B$23)</f>
        <v>328.97199015297701</v>
      </c>
      <c r="F17" s="9">
        <f>Per_quintile!F$12*(Average!$B21+Average!$B22)/SUM(Average!$B$21:$B$23)</f>
        <v>405.39136191196906</v>
      </c>
      <c r="G17" s="40" t="s">
        <v>122</v>
      </c>
      <c r="H17" s="40"/>
      <c r="I17" s="40"/>
      <c r="J17" s="40"/>
    </row>
    <row r="18" spans="1:13" s="35" customFormat="1">
      <c r="A18" s="8" t="s">
        <v>21</v>
      </c>
      <c r="B18" s="9">
        <f>Per_quintile!B$12*Average!$B$23/SUM(Average!$B$21:$B$23)</f>
        <v>128.62894891488341</v>
      </c>
      <c r="C18" s="9">
        <f>Per_quintile!C$12*Average!$B$23/SUM(Average!$B$21:$B$23)</f>
        <v>101.86909969464959</v>
      </c>
      <c r="D18" s="9">
        <f>Per_quintile!D$12*Average!$B$23/SUM(Average!$B$21:$B$23)</f>
        <v>161.45424953493185</v>
      </c>
      <c r="E18" s="9">
        <f>Per_quintile!E$12*Average!$B$23/SUM(Average!$B$21:$B$23)</f>
        <v>235.32587601702309</v>
      </c>
      <c r="F18" s="9">
        <f>Per_quintile!F$12*Average!$B$23/SUM(Average!$B$21:$B$23)</f>
        <v>289.99148932803104</v>
      </c>
      <c r="G18" s="40" t="s">
        <v>134</v>
      </c>
      <c r="H18" s="40"/>
      <c r="I18" s="40"/>
      <c r="J18" s="40"/>
    </row>
    <row r="19" spans="1:13">
      <c r="A19" s="8" t="s">
        <v>22</v>
      </c>
      <c r="B19" s="9">
        <f>Per_quintile!B$13*(Average!$B$26+Average!$B$24)/SUM(Average!$B$24:$B$26)</f>
        <v>97.545991216049501</v>
      </c>
      <c r="C19" s="9">
        <f>Per_quintile!C$13*(Average!$B$26+Average!$B$24)/SUM(Average!$B$24:$B$26)</f>
        <v>163.58254697916806</v>
      </c>
      <c r="D19" s="9">
        <f>Per_quintile!D$13*(Average!$B$26+Average!$B$24)/SUM(Average!$B$24:$B$26)</f>
        <v>149.13903041480324</v>
      </c>
      <c r="E19" s="9">
        <f>Per_quintile!E$13*(Average!$B$26+Average!$B$24)/SUM(Average!$B$24:$B$26)</f>
        <v>268.74300105207499</v>
      </c>
      <c r="F19" s="9">
        <f>Per_quintile!F$13*(Average!$B$26+Average!$B$24)/SUM(Average!$B$24:$B$26)</f>
        <v>239.32301901246504</v>
      </c>
      <c r="G19" s="40" t="s">
        <v>160</v>
      </c>
      <c r="H19" s="40"/>
      <c r="I19" s="40"/>
      <c r="J19" s="40"/>
    </row>
    <row r="20" spans="1:13" s="35" customFormat="1">
      <c r="A20" s="52" t="s">
        <v>23</v>
      </c>
      <c r="B20" s="9">
        <f>Per_quintile!B$13*Average!$B$25/SUM(Average!$B$24:$B$26)</f>
        <v>10.921188603950485</v>
      </c>
      <c r="C20" s="9">
        <f>Per_quintile!C$13*Average!$B$25/SUM(Average!$B$24:$B$26)</f>
        <v>18.314600380831898</v>
      </c>
      <c r="D20" s="9">
        <f>Per_quintile!D$13*Average!$B$25/SUM(Average!$B$24:$B$26)</f>
        <v>16.697513235196766</v>
      </c>
      <c r="E20" s="9">
        <f>Per_quintile!E$13*Average!$B$25/SUM(Average!$B$24:$B$26)</f>
        <v>30.088299517924963</v>
      </c>
      <c r="F20" s="9">
        <f>Per_quintile!F$13*Average!$B$25/SUM(Average!$B$24:$B$26)</f>
        <v>26.794456597534897</v>
      </c>
      <c r="G20" s="40" t="s">
        <v>132</v>
      </c>
      <c r="H20" s="40"/>
      <c r="I20" s="40"/>
      <c r="J20" s="40"/>
    </row>
    <row r="21" spans="1:13">
      <c r="A21" s="53" t="s">
        <v>229</v>
      </c>
      <c r="B21" s="9">
        <f>Per_quintile!B$14*(Average!$B$27+Average!$B$28)/SUM(Average!$B$27:$B$29)</f>
        <v>105.21793593580674</v>
      </c>
      <c r="C21" s="9">
        <f>Per_quintile!C$14*(Average!$B$27+Average!$B$28)/SUM(Average!$B$27:$B$29)</f>
        <v>193.46842627800896</v>
      </c>
      <c r="D21" s="9">
        <f>Per_quintile!D$14*(Average!$B$27+Average!$B$28)/SUM(Average!$B$27:$B$29)</f>
        <v>251.10694143895174</v>
      </c>
      <c r="E21" s="9">
        <f>Per_quintile!E$14*(Average!$B$27+Average!$B$28)/SUM(Average!$B$27:$B$29)</f>
        <v>266.04045172892813</v>
      </c>
      <c r="F21" s="9">
        <f>Per_quintile!F$14*(Average!$B$27+Average!$B$28)/SUM(Average!$B$27:$B$29)</f>
        <v>298.62446827636143</v>
      </c>
      <c r="G21" s="40" t="s">
        <v>133</v>
      </c>
      <c r="H21" s="54"/>
      <c r="I21" s="40"/>
      <c r="J21" s="40"/>
    </row>
    <row r="22" spans="1:13" s="35" customFormat="1">
      <c r="A22" s="8" t="s">
        <v>27</v>
      </c>
      <c r="B22" s="9">
        <f>Per_quintile!B$14*Average!$B$29/SUM(Average!$B$27:$B$29)</f>
        <v>21.095444914193266</v>
      </c>
      <c r="C22" s="9">
        <f>Per_quintile!C$14*Average!$B$29/SUM(Average!$B$27:$B$29)</f>
        <v>38.789038131991042</v>
      </c>
      <c r="D22" s="9">
        <f>Per_quintile!D$14*Average!$B$29/SUM(Average!$B$27:$B$29)</f>
        <v>50.345148891048197</v>
      </c>
      <c r="E22" s="9">
        <f>Per_quintile!E$14*Average!$B$29/SUM(Average!$B$27:$B$29)</f>
        <v>53.339211081071895</v>
      </c>
      <c r="F22" s="9">
        <f>Per_quintile!F$14*Average!$B$29/SUM(Average!$B$27:$B$29)</f>
        <v>59.872073753638546</v>
      </c>
      <c r="G22" s="40" t="s">
        <v>157</v>
      </c>
      <c r="H22" s="10" t="s">
        <v>158</v>
      </c>
      <c r="I22" s="55"/>
      <c r="J22" s="40"/>
    </row>
    <row r="23" spans="1:13" ht="28.8">
      <c r="A23" s="8" t="s">
        <v>28</v>
      </c>
      <c r="B23" s="9">
        <f>Per_quintile!B$15*Average!$B$30/SUM(Average!$B$30:$B$32)</f>
        <v>62.384341249297599</v>
      </c>
      <c r="C23" s="9">
        <f>Per_quintile!C$15*Average!$B$30/SUM(Average!$B$30:$B$32)</f>
        <v>68.117280857853274</v>
      </c>
      <c r="D23" s="9">
        <f>Per_quintile!D$15*Average!$B$30/SUM(Average!$B$30:$B$32)</f>
        <v>94.138357466871881</v>
      </c>
      <c r="E23" s="9">
        <f>Per_quintile!E$15*Average!$B$30/SUM(Average!$B$30:$B$32)</f>
        <v>140.32498173846986</v>
      </c>
      <c r="F23" s="9">
        <f>Per_quintile!F$15*Average!$B$30/SUM(Average!$B$30:$B$32)</f>
        <v>246.95472801042118</v>
      </c>
      <c r="G23" s="40" t="s">
        <v>244</v>
      </c>
      <c r="H23" s="40" t="s">
        <v>123</v>
      </c>
      <c r="I23" s="40"/>
      <c r="J23" s="40"/>
    </row>
    <row r="24" spans="1:13" s="35" customFormat="1" ht="28.8">
      <c r="A24" s="8" t="s">
        <v>29</v>
      </c>
      <c r="B24" s="9">
        <f>Per_quintile!B$15*Average!$B$31/SUM(Average!$B$30:$B$32)</f>
        <v>22.764816987065011</v>
      </c>
      <c r="C24" s="9">
        <f>Per_quintile!C$15*Average!$B$31/SUM(Average!$B$30:$B$32)</f>
        <v>24.856837490497607</v>
      </c>
      <c r="D24" s="9">
        <f>Per_quintile!D$15*Average!$B$31/SUM(Average!$B$30:$B$32)</f>
        <v>34.352249880018938</v>
      </c>
      <c r="E24" s="9">
        <f>Per_quintile!E$15*Average!$B$31/SUM(Average!$B$30:$B$32)</f>
        <v>51.206319791434431</v>
      </c>
      <c r="F24" s="9">
        <f>Per_quintile!F$15*Average!$B$31/SUM(Average!$B$30:$B$32)</f>
        <v>90.116831798892377</v>
      </c>
      <c r="G24" s="40" t="s">
        <v>159</v>
      </c>
      <c r="H24" s="56" t="s">
        <v>166</v>
      </c>
      <c r="I24" s="40" t="s">
        <v>160</v>
      </c>
      <c r="J24" s="40"/>
    </row>
    <row r="25" spans="1:13" s="35" customFormat="1">
      <c r="A25" s="8" t="s">
        <v>30</v>
      </c>
      <c r="B25" s="9">
        <f>Per_quintile!B$15*Average!$B$32/SUM(Average!$B$30:$B$32)</f>
        <v>119.96858997363739</v>
      </c>
      <c r="C25" s="9">
        <f>Per_quintile!C$15*Average!$B$32/SUM(Average!$B$30:$B$32)</f>
        <v>130.99335464164912</v>
      </c>
      <c r="D25" s="9">
        <f>Per_quintile!D$15*Average!$B$32/SUM(Average!$B$30:$B$32)</f>
        <v>181.03334557310919</v>
      </c>
      <c r="E25" s="9">
        <f>Per_quintile!E$15*Average!$B$32/SUM(Average!$B$30:$B$32)</f>
        <v>269.8528165900957</v>
      </c>
      <c r="F25" s="9">
        <f>Per_quintile!F$15*Average!$B$32/SUM(Average!$B$30:$B$32)</f>
        <v>474.90780400068644</v>
      </c>
      <c r="G25" s="40" t="s">
        <v>134</v>
      </c>
      <c r="H25" s="40"/>
      <c r="I25" s="40"/>
      <c r="J25" s="40"/>
    </row>
    <row r="26" spans="1:13">
      <c r="A26" s="53" t="s">
        <v>31</v>
      </c>
      <c r="B26" s="9">
        <v>49.724488026000003</v>
      </c>
      <c r="C26" s="9">
        <v>46.457510542999998</v>
      </c>
      <c r="D26" s="9">
        <v>91.392153180999998</v>
      </c>
      <c r="E26" s="9">
        <v>97.625624912999996</v>
      </c>
      <c r="F26" s="9">
        <v>91.808690896000002</v>
      </c>
      <c r="G26" s="40" t="s">
        <v>132</v>
      </c>
      <c r="H26" s="57"/>
      <c r="I26" s="57"/>
      <c r="J26" s="40"/>
    </row>
    <row r="27" spans="1:13">
      <c r="A27" s="53" t="s">
        <v>183</v>
      </c>
      <c r="B27" s="9" t="s">
        <v>222</v>
      </c>
      <c r="C27" s="9" t="s">
        <v>222</v>
      </c>
      <c r="D27" s="9">
        <v>441.11709603999998</v>
      </c>
      <c r="E27" s="9">
        <v>841.85215481</v>
      </c>
      <c r="F27" s="9">
        <v>940.12568327999998</v>
      </c>
      <c r="G27" s="40" t="s">
        <v>135</v>
      </c>
      <c r="H27" s="40"/>
      <c r="I27" s="40"/>
      <c r="J27" s="40"/>
    </row>
    <row r="28" spans="1:13">
      <c r="A28" s="53" t="s">
        <v>37</v>
      </c>
      <c r="B28" s="9">
        <f>Per_quintile!B$19*(Average!$B$37+Average!$B$39+Average!$B$40)/SUM(Average!$B$36:$B$40)</f>
        <v>82.927225303578652</v>
      </c>
      <c r="C28" s="9">
        <f>Per_quintile!C$19*(Average!$B$37+Average!$B$39+Average!$B$40)/SUM(Average!$B$36:$B$40)</f>
        <v>141.01609464468726</v>
      </c>
      <c r="D28" s="9">
        <f>Per_quintile!D$19*(Average!$B$37+Average!$B$39+Average!$B$40)/SUM(Average!$B$36:$B$40)</f>
        <v>168.25470925183899</v>
      </c>
      <c r="E28" s="9">
        <f>Per_quintile!E$19*(Average!$B$37+Average!$B$39+Average!$B$40)/SUM(Average!$B$36:$B$40)</f>
        <v>260.58699594565542</v>
      </c>
      <c r="F28" s="9">
        <f>Per_quintile!F$19*(Average!$B$37+Average!$B$39+Average!$B$40)/SUM(Average!$B$36:$B$40)</f>
        <v>417.74905296957905</v>
      </c>
      <c r="G28" s="40" t="s">
        <v>170</v>
      </c>
      <c r="H28" s="40"/>
      <c r="I28" s="40"/>
      <c r="J28" s="40"/>
    </row>
    <row r="29" spans="1:13" s="35" customFormat="1">
      <c r="A29" s="53" t="s">
        <v>34</v>
      </c>
      <c r="B29" s="9">
        <f>Per_quintile!B$19*(Average!$B$36+Average!$B$38)/SUM(Average!$B$36:$B$40)</f>
        <v>211.92668470642136</v>
      </c>
      <c r="C29" s="9">
        <f>Per_quintile!C$19*(Average!$B$36+Average!$B$38)/SUM(Average!$B$36:$B$40)</f>
        <v>360.37710557531273</v>
      </c>
      <c r="D29" s="9">
        <f>Per_quintile!D$19*(Average!$B$36+Average!$B$38)/SUM(Average!$B$36:$B$40)</f>
        <v>429.987408688161</v>
      </c>
      <c r="E29" s="9">
        <f>Per_quintile!E$19*(Average!$B$36+Average!$B$38)/SUM(Average!$B$36:$B$40)</f>
        <v>665.94942645434458</v>
      </c>
      <c r="F29" s="9">
        <f>Per_quintile!F$19*(Average!$B$36+Average!$B$38)/SUM(Average!$B$36:$B$40)</f>
        <v>1067.5887383304209</v>
      </c>
      <c r="G29" s="40" t="s">
        <v>136</v>
      </c>
      <c r="H29" s="40"/>
      <c r="I29" s="40"/>
      <c r="J29" s="40"/>
    </row>
    <row r="30" spans="1:13">
      <c r="A30" s="8" t="s">
        <v>39</v>
      </c>
      <c r="B30" s="9">
        <f>Per_quintile!B$20*Average!$B$41/SUM(Average!$B$41:$B$42)</f>
        <v>170.48711655276912</v>
      </c>
      <c r="C30" s="9">
        <f>Per_quintile!C$20*Average!$B$41/SUM(Average!$B$41:$B$42)</f>
        <v>389.19323241773071</v>
      </c>
      <c r="D30" s="9">
        <f>Per_quintile!D$20*Average!$B$41/SUM(Average!$B$41:$B$42)</f>
        <v>382.34002557853347</v>
      </c>
      <c r="E30" s="9">
        <f>Per_quintile!E$20*Average!$B$41/SUM(Average!$B$41:$B$42)</f>
        <v>609.13426246943607</v>
      </c>
      <c r="F30" s="9">
        <f>Per_quintile!F$20*Average!$B$41/SUM(Average!$B$41:$B$42)</f>
        <v>836.63183376145992</v>
      </c>
      <c r="G30" s="40" t="s">
        <v>132</v>
      </c>
      <c r="H30" s="40"/>
      <c r="I30" s="40"/>
      <c r="J30" s="40"/>
    </row>
    <row r="31" spans="1:13" s="10" customFormat="1">
      <c r="A31" s="8" t="s">
        <v>40</v>
      </c>
      <c r="B31" s="9">
        <f>Per_quintile!B$20*Average!$B$42/SUM(Average!$B$41:$B$42)</f>
        <v>184.31141777723084</v>
      </c>
      <c r="C31" s="9">
        <f>Per_quintile!C$20*Average!$B$42/SUM(Average!$B$41:$B$42)</f>
        <v>420.75177237226927</v>
      </c>
      <c r="D31" s="9">
        <f>Per_quintile!D$20*Average!$B$42/SUM(Average!$B$41:$B$42)</f>
        <v>413.34285905146652</v>
      </c>
      <c r="E31" s="9">
        <f>Per_quintile!E$20*Average!$B$42/SUM(Average!$B$41:$B$42)</f>
        <v>658.52717673056372</v>
      </c>
      <c r="F31" s="9">
        <f>Per_quintile!F$20*Average!$B$42/SUM(Average!$B$41:$B$42)</f>
        <v>904.47186013854014</v>
      </c>
      <c r="G31" s="40" t="s">
        <v>161</v>
      </c>
      <c r="H31" s="40" t="s">
        <v>132</v>
      </c>
      <c r="I31" s="40"/>
      <c r="J31" s="40"/>
      <c r="M31" s="58"/>
    </row>
    <row r="32" spans="1:13" s="10" customFormat="1">
      <c r="A32" s="53" t="s">
        <v>188</v>
      </c>
      <c r="B32" s="9">
        <v>12.475112025</v>
      </c>
      <c r="C32" s="9">
        <v>24.161435673</v>
      </c>
      <c r="D32" s="9">
        <v>35.293591906000003</v>
      </c>
      <c r="E32" s="9">
        <v>34.856754813000002</v>
      </c>
      <c r="F32" s="9">
        <v>86.893159588000003</v>
      </c>
      <c r="G32" s="40" t="s">
        <v>130</v>
      </c>
      <c r="H32" s="40"/>
      <c r="I32" s="40"/>
      <c r="J32" s="40"/>
    </row>
    <row r="33" spans="1:14" s="10" customFormat="1">
      <c r="A33" s="53" t="s">
        <v>190</v>
      </c>
      <c r="B33" s="9">
        <f>Per_quintile!B$24*SUM(Average!$B$45,Average!$B$47)/SUM(Average!$B$45:$B$48)</f>
        <v>463.68799989342313</v>
      </c>
      <c r="C33" s="9">
        <f>Per_quintile!C$24*SUM(Average!$B$45,Average!$B$47)/SUM(Average!$B$45:$B$48)</f>
        <v>577.71538147345484</v>
      </c>
      <c r="D33" s="9">
        <f>Per_quintile!D$24*SUM(Average!$B$45,Average!$B$47)/SUM(Average!$B$45:$B$48)</f>
        <v>1100.4742993302129</v>
      </c>
      <c r="E33" s="9">
        <f>Per_quintile!E$24*SUM(Average!$B$45,Average!$B$47)/SUM(Average!$B$45:$B$48)</f>
        <v>1474.8967067019842</v>
      </c>
      <c r="F33" s="9">
        <f>Per_quintile!F$24*SUM(Average!$B$45,Average!$B$47)/SUM(Average!$B$45:$B$48)</f>
        <v>2021.9125011440015</v>
      </c>
      <c r="G33" s="40" t="s">
        <v>137</v>
      </c>
      <c r="H33" s="54"/>
      <c r="I33" s="40"/>
      <c r="J33" s="40"/>
    </row>
    <row r="34" spans="1:14" s="10" customFormat="1">
      <c r="A34" s="53" t="s">
        <v>44</v>
      </c>
      <c r="B34" s="9">
        <f>Per_quintile!B$24*Average!$B$46/SUM(Average!$B$45:$B$48)</f>
        <v>123.28645064577238</v>
      </c>
      <c r="C34" s="9">
        <f>Per_quintile!C$24*Average!$B$46/SUM(Average!$B$45:$B$48)</f>
        <v>153.6043177345571</v>
      </c>
      <c r="D34" s="9">
        <f>Per_quintile!D$24*Average!$B$46/SUM(Average!$B$45:$B$48)</f>
        <v>292.59668230038142</v>
      </c>
      <c r="E34" s="9">
        <f>Per_quintile!E$24*Average!$B$46/SUM(Average!$B$45:$B$48)</f>
        <v>392.14898828570153</v>
      </c>
      <c r="F34" s="9">
        <f>Per_quintile!F$24*Average!$B$46/SUM(Average!$B$45:$B$48)</f>
        <v>537.5908279697876</v>
      </c>
      <c r="G34" s="40" t="s">
        <v>137</v>
      </c>
      <c r="H34" s="10" t="s">
        <v>238</v>
      </c>
      <c r="I34" s="40"/>
      <c r="J34" s="40"/>
    </row>
    <row r="35" spans="1:14" s="10" customFormat="1">
      <c r="A35" s="53" t="s">
        <v>46</v>
      </c>
      <c r="B35" s="9">
        <f>Per_quintile!B$24*Average!$B$48/SUM(Average!$B$45:$B$48)</f>
        <v>44.992821700804583</v>
      </c>
      <c r="C35" s="9">
        <f>Per_quintile!C$24*Average!$B$48/SUM(Average!$B$45:$B$48)</f>
        <v>56.057187501988089</v>
      </c>
      <c r="D35" s="9">
        <f>Per_quintile!D$24*Average!$B$48/SUM(Average!$B$45:$B$48)</f>
        <v>106.78181006940569</v>
      </c>
      <c r="E35" s="9">
        <f>Per_quintile!E$24*Average!$B$48/SUM(Average!$B$45:$B$48)</f>
        <v>143.11296511231427</v>
      </c>
      <c r="F35" s="9">
        <f>Per_quintile!F$24*Average!$B$48/SUM(Average!$B$45:$B$48)</f>
        <v>196.1912938862109</v>
      </c>
      <c r="G35" s="40" t="s">
        <v>154</v>
      </c>
      <c r="H35" s="10" t="s">
        <v>136</v>
      </c>
      <c r="I35" s="40"/>
      <c r="J35" s="40"/>
    </row>
    <row r="36" spans="1:14" s="10" customFormat="1">
      <c r="A36" s="53" t="s">
        <v>191</v>
      </c>
      <c r="B36" s="9">
        <f>Per_quintile!B$25*SUM(Average!$B$49,Average!$B$51)/SUM(Average!$B$49:$B$51)</f>
        <v>274.38900158564292</v>
      </c>
      <c r="C36" s="9">
        <f>Per_quintile!C$25*SUM(Average!$B$49,Average!$B$51)/SUM(Average!$B$49:$B$51)</f>
        <v>444.11228671827359</v>
      </c>
      <c r="D36" s="9">
        <f>Per_quintile!D$25*SUM(Average!$B$49,Average!$B$51)/SUM(Average!$B$49:$B$51)</f>
        <v>692.00963297037299</v>
      </c>
      <c r="E36" s="9">
        <f>Per_quintile!E$25*SUM(Average!$B$49,Average!$B$51)/SUM(Average!$B$49:$B$51)</f>
        <v>1022.1308457951776</v>
      </c>
      <c r="F36" s="9">
        <f>Per_quintile!F$25*SUM(Average!$B$49,Average!$B$51)/SUM(Average!$B$49:$B$51)</f>
        <v>1536.6317744882112</v>
      </c>
      <c r="G36" s="40" t="s">
        <v>137</v>
      </c>
      <c r="H36" s="54"/>
      <c r="I36" s="40"/>
      <c r="J36" s="40"/>
    </row>
    <row r="37" spans="1:14" s="10" customFormat="1">
      <c r="A37" s="8" t="s">
        <v>48</v>
      </c>
      <c r="B37" s="9">
        <f>Per_quintile!B$25*Average!$B$50/SUM(Average!$B$49:$B$51)</f>
        <v>77.17321251435709</v>
      </c>
      <c r="C37" s="9">
        <f>Per_quintile!C$25*Average!$B$50/SUM(Average!$B$49:$B$51)</f>
        <v>124.9086941717264</v>
      </c>
      <c r="D37" s="9">
        <f>Per_quintile!D$25*Average!$B$50/SUM(Average!$B$49:$B$51)</f>
        <v>194.63100254962694</v>
      </c>
      <c r="E37" s="9">
        <f>Per_quintile!E$25*Average!$B$50/SUM(Average!$B$49:$B$51)</f>
        <v>287.47916470482238</v>
      </c>
      <c r="F37" s="9">
        <f>Per_quintile!F$25*Average!$B$50/SUM(Average!$B$49:$B$51)</f>
        <v>432.18499941178874</v>
      </c>
      <c r="G37" s="40" t="s">
        <v>137</v>
      </c>
      <c r="H37" s="10" t="s">
        <v>238</v>
      </c>
      <c r="I37" s="40"/>
      <c r="J37" s="40"/>
    </row>
    <row r="38" spans="1:14" s="10" customFormat="1">
      <c r="A38" s="53" t="s">
        <v>192</v>
      </c>
      <c r="B38" s="9" t="s">
        <v>222</v>
      </c>
      <c r="C38" s="9" t="s">
        <v>222</v>
      </c>
      <c r="D38" s="9" t="s">
        <v>222</v>
      </c>
      <c r="E38" s="9">
        <v>135.68781185</v>
      </c>
      <c r="F38" s="9">
        <v>86.692256513000004</v>
      </c>
      <c r="G38" s="40" t="s">
        <v>137</v>
      </c>
      <c r="H38" s="54"/>
      <c r="I38" s="40"/>
      <c r="J38" s="40"/>
    </row>
    <row r="39" spans="1:14" s="10" customFormat="1">
      <c r="A39" s="53" t="s">
        <v>52</v>
      </c>
      <c r="B39" s="9">
        <v>118.91337862</v>
      </c>
      <c r="C39" s="9" t="s">
        <v>222</v>
      </c>
      <c r="D39" s="9">
        <v>288.99427928</v>
      </c>
      <c r="E39" s="9">
        <v>285.04609128999999</v>
      </c>
      <c r="F39" s="9">
        <v>351.15595195999998</v>
      </c>
      <c r="G39" s="40" t="s">
        <v>137</v>
      </c>
      <c r="H39" s="54"/>
      <c r="I39" s="40"/>
      <c r="J39" s="40"/>
    </row>
    <row r="40" spans="1:14">
      <c r="A40" s="53" t="s">
        <v>194</v>
      </c>
      <c r="B40" s="9" t="s">
        <v>222</v>
      </c>
      <c r="C40" s="9">
        <v>53.113624239000004</v>
      </c>
      <c r="D40" s="9">
        <v>93.712295557999994</v>
      </c>
      <c r="E40" s="9">
        <v>81.579354487000003</v>
      </c>
      <c r="F40" s="9">
        <v>159.72918490999999</v>
      </c>
      <c r="G40" s="40" t="s">
        <v>141</v>
      </c>
      <c r="H40" s="54"/>
      <c r="I40" s="40"/>
      <c r="J40" s="40"/>
    </row>
    <row r="41" spans="1:14">
      <c r="A41" s="8" t="s">
        <v>56</v>
      </c>
      <c r="B41" s="9">
        <f>Per_quintile!B$31*Average!$B$58/SUM(Average!$B$58:$B$60)</f>
        <v>1821.1811774069542</v>
      </c>
      <c r="C41" s="9">
        <f>Per_quintile!C$31*Average!$B$58/SUM(Average!$B$58:$B$60)</f>
        <v>3058.8185573329997</v>
      </c>
      <c r="D41" s="9">
        <f>Per_quintile!D$31*Average!$B$58/SUM(Average!$B$58:$B$60)</f>
        <v>4531.9477041712144</v>
      </c>
      <c r="E41" s="9">
        <f>Per_quintile!E$31*Average!$B$58/SUM(Average!$B$58:$B$60)</f>
        <v>5819.5889793682727</v>
      </c>
      <c r="F41" s="9">
        <f>Per_quintile!F$31*Average!$B$58/SUM(Average!$B$58:$B$60)</f>
        <v>9470.0415218344588</v>
      </c>
      <c r="G41" s="40" t="s">
        <v>138</v>
      </c>
      <c r="H41" s="40"/>
      <c r="I41" s="40"/>
      <c r="J41" s="40"/>
      <c r="N41" s="41"/>
    </row>
    <row r="42" spans="1:14" s="35" customFormat="1">
      <c r="A42" s="8" t="s">
        <v>57</v>
      </c>
      <c r="B42" s="9">
        <f>Per_quintile!B$31*Average!$B$59/SUM(Average!$B$58:$B$60)</f>
        <v>9.0120876465180437</v>
      </c>
      <c r="C42" s="9">
        <f>Per_quintile!C$31*Average!$B$59/SUM(Average!$B$58:$B$60)</f>
        <v>15.136517593889565</v>
      </c>
      <c r="D42" s="9">
        <f>Per_quintile!D$31*Average!$B$59/SUM(Average!$B$58:$B$60)</f>
        <v>22.426275005532162</v>
      </c>
      <c r="E42" s="9">
        <f>Per_quintile!E$31*Average!$B$59/SUM(Average!$B$58:$B$60)</f>
        <v>28.798148476063364</v>
      </c>
      <c r="F42" s="9">
        <f>Per_quintile!F$31*Average!$B$59/SUM(Average!$B$58:$B$60)</f>
        <v>46.862357940934515</v>
      </c>
      <c r="G42" s="43" t="s">
        <v>167</v>
      </c>
      <c r="H42" s="40"/>
      <c r="I42" s="40"/>
      <c r="J42" s="40"/>
    </row>
    <row r="43" spans="1:14" s="10" customFormat="1">
      <c r="A43" s="8" t="s">
        <v>58</v>
      </c>
      <c r="B43" s="9">
        <f>Per_quintile!B$31*Average!$B$60/SUM(Average!$B$58:$B$60)</f>
        <v>1735.2454632465278</v>
      </c>
      <c r="C43" s="9">
        <f>Per_quintile!C$31*Average!$B$60/SUM(Average!$B$58:$B$60)</f>
        <v>2914.4826941731103</v>
      </c>
      <c r="D43" s="9">
        <f>Per_quintile!D$31*Average!$B$60/SUM(Average!$B$58:$B$60)</f>
        <v>4318.0995888232528</v>
      </c>
      <c r="E43" s="9">
        <f>Per_quintile!E$31*Average!$B$60/SUM(Average!$B$58:$B$60)</f>
        <v>5544.9811911556626</v>
      </c>
      <c r="F43" s="9">
        <f>Per_quintile!F$31*Average!$B$60/SUM(Average!$B$58:$B$60)</f>
        <v>9023.1805552246078</v>
      </c>
      <c r="G43" s="43" t="s">
        <v>168</v>
      </c>
      <c r="H43" s="40" t="s">
        <v>169</v>
      </c>
      <c r="I43" s="40"/>
      <c r="J43" s="40"/>
    </row>
    <row r="44" spans="1:14">
      <c r="A44" s="8" t="s">
        <v>59</v>
      </c>
      <c r="B44" s="9">
        <f>Per_quintile!B$32*Average!$B$61/SUM(Average!$B$61:$B$67)</f>
        <v>140.10656092112276</v>
      </c>
      <c r="C44" s="9">
        <f>Per_quintile!C$32*Average!$B$61/SUM(Average!$B$61:$B$67)</f>
        <v>168.61621066794137</v>
      </c>
      <c r="D44" s="9">
        <f>Per_quintile!D$32*Average!$B$61/SUM(Average!$B$61:$B$67)</f>
        <v>209.93050840870893</v>
      </c>
      <c r="E44" s="9">
        <f>Per_quintile!E$32*Average!$B$61/SUM(Average!$B$61:$B$67)</f>
        <v>257.23705324790933</v>
      </c>
      <c r="F44" s="9">
        <f>Per_quintile!F$32*Average!$B$61/SUM(Average!$B$61:$B$67)</f>
        <v>328.50335731093685</v>
      </c>
      <c r="G44" s="40" t="s">
        <v>162</v>
      </c>
      <c r="H44" s="40"/>
      <c r="I44" s="40"/>
      <c r="J44" s="40"/>
    </row>
    <row r="45" spans="1:14" s="35" customFormat="1">
      <c r="A45" s="53" t="s">
        <v>230</v>
      </c>
      <c r="B45" s="9">
        <f>Per_quintile!B$32*(Average!$B$62+Average!$B$63+Average!$B$65+Average!$B$66+Average!$B$67)/SUM(Average!$B$61:$B$67)</f>
        <v>86.164520812194439</v>
      </c>
      <c r="C45" s="9">
        <f>Per_quintile!C$32*(Average!$B$62+Average!$B$63+Average!$B$65+Average!$B$66+Average!$B$67)/SUM(Average!$B$61:$B$67)</f>
        <v>103.69774904082178</v>
      </c>
      <c r="D45" s="9">
        <f>Per_quintile!D$32*(Average!$B$62+Average!$B$63+Average!$B$65+Average!$B$66+Average!$B$67)/SUM(Average!$B$61:$B$67)</f>
        <v>129.10574309992711</v>
      </c>
      <c r="E45" s="9">
        <f>Per_quintile!E$32*(Average!$B$62+Average!$B$63+Average!$B$65+Average!$B$66+Average!$B$67)/SUM(Average!$B$61:$B$67)</f>
        <v>158.19892574998929</v>
      </c>
      <c r="F45" s="9">
        <f>Per_quintile!F$32*(Average!$B$62+Average!$B$63+Average!$B$65+Average!$B$66+Average!$B$67)/SUM(Average!$B$61:$B$67)</f>
        <v>202.02718689119286</v>
      </c>
      <c r="G45" s="40" t="s">
        <v>139</v>
      </c>
      <c r="H45" s="40"/>
      <c r="I45" s="40"/>
      <c r="J45" s="40"/>
    </row>
    <row r="46" spans="1:14" s="35" customFormat="1">
      <c r="A46" s="8" t="s">
        <v>62</v>
      </c>
      <c r="B46" s="9">
        <f>Per_quintile!B$32*Average!$B$64/SUM(Average!$B$61:$B$67)</f>
        <v>209.25069959668295</v>
      </c>
      <c r="C46" s="9">
        <f>Per_quintile!C$32*Average!$B$64/SUM(Average!$B$61:$B$67)</f>
        <v>251.83017707123702</v>
      </c>
      <c r="D46" s="9">
        <f>Per_quintile!D$32*Average!$B$64/SUM(Average!$B$61:$B$67)</f>
        <v>313.53353806136414</v>
      </c>
      <c r="E46" s="9">
        <f>Per_quintile!E$32*Average!$B$64/SUM(Average!$B$61:$B$67)</f>
        <v>384.18638642210169</v>
      </c>
      <c r="F46" s="9">
        <f>Per_quintile!F$32*Average!$B$64/SUM(Average!$B$61:$B$67)</f>
        <v>490.62340039787051</v>
      </c>
      <c r="G46" s="40" t="s">
        <v>140</v>
      </c>
      <c r="H46" s="40"/>
      <c r="I46" s="40"/>
      <c r="J46" s="40"/>
    </row>
    <row r="47" spans="1:14">
      <c r="A47" s="53" t="s">
        <v>231</v>
      </c>
      <c r="B47" s="9">
        <f>Per_quintile!B$34*(Average!$B$68+Average!$B$69)/SUM(Average!$B$68:$B$72)</f>
        <v>441.33662601599895</v>
      </c>
      <c r="C47" s="9">
        <f>Per_quintile!C$34*(Average!$B$68+Average!$B$69)/SUM(Average!$B$68:$B$72)</f>
        <v>756.17819314786379</v>
      </c>
      <c r="D47" s="9">
        <f>Per_quintile!D$34*(Average!$B$68+Average!$B$69)/SUM(Average!$B$68:$B$72)</f>
        <v>815.20270312904222</v>
      </c>
      <c r="E47" s="9">
        <f>Per_quintile!E$34*(Average!$B$68+Average!$B$69)/SUM(Average!$B$68:$B$72)</f>
        <v>846.50304366703108</v>
      </c>
      <c r="F47" s="9">
        <f>Per_quintile!F$34*(Average!$B$68+Average!$B$69)/SUM(Average!$B$68:$B$72)</f>
        <v>1112.1682248692221</v>
      </c>
      <c r="G47" s="10" t="s">
        <v>160</v>
      </c>
      <c r="H47" s="40"/>
      <c r="I47" s="40"/>
      <c r="J47" s="40"/>
    </row>
    <row r="48" spans="1:14" s="35" customFormat="1">
      <c r="A48" s="53" t="s">
        <v>68</v>
      </c>
      <c r="B48" s="9">
        <f>Per_quintile!B$34*SUM(Average!$B$70:$B$72)/SUM(Average!$B$68:$B$72)</f>
        <v>424.92811921400101</v>
      </c>
      <c r="C48" s="9">
        <f>Per_quintile!C$34*SUM(Average!$B$70:$B$72)/SUM(Average!$B$68:$B$72)</f>
        <v>728.06415435213637</v>
      </c>
      <c r="D48" s="9">
        <f>Per_quintile!D$34*SUM(Average!$B$70:$B$72)/SUM(Average!$B$68:$B$72)</f>
        <v>784.89418507095775</v>
      </c>
      <c r="E48" s="9">
        <f>Per_quintile!E$34*SUM(Average!$B$70:$B$72)/SUM(Average!$B$68:$B$72)</f>
        <v>815.03080653296888</v>
      </c>
      <c r="F48" s="9">
        <f>Per_quintile!F$34*SUM(Average!$B$70:$B$72)/SUM(Average!$B$68:$B$72)</f>
        <v>1070.8187904307781</v>
      </c>
      <c r="G48" s="40" t="s">
        <v>131</v>
      </c>
      <c r="H48" s="40"/>
      <c r="I48" s="40"/>
      <c r="J48" s="40"/>
    </row>
    <row r="49" spans="1:10">
      <c r="A49" s="53" t="s">
        <v>200</v>
      </c>
      <c r="B49" s="9">
        <v>449.92042193999998</v>
      </c>
      <c r="C49" s="9">
        <v>695.80843377999997</v>
      </c>
      <c r="D49" s="9">
        <v>1151.4884572999999</v>
      </c>
      <c r="E49" s="9">
        <v>1371.3988248000001</v>
      </c>
      <c r="F49" s="9">
        <v>1388.9884623</v>
      </c>
      <c r="G49" s="40" t="s">
        <v>142</v>
      </c>
      <c r="H49" s="40"/>
      <c r="I49" s="40"/>
      <c r="J49" s="40"/>
    </row>
    <row r="50" spans="1:10">
      <c r="A50" s="53" t="s">
        <v>202</v>
      </c>
      <c r="B50" s="9">
        <v>279.78366276000003</v>
      </c>
      <c r="C50" s="9">
        <v>400.39390987000002</v>
      </c>
      <c r="D50" s="9">
        <v>656.31421403000002</v>
      </c>
      <c r="E50" s="9">
        <v>745.59244541999999</v>
      </c>
      <c r="F50" s="9">
        <v>1168.6640766999999</v>
      </c>
      <c r="G50" s="40" t="s">
        <v>160</v>
      </c>
      <c r="H50" s="40"/>
      <c r="I50" s="40"/>
      <c r="J50" s="40"/>
    </row>
    <row r="51" spans="1:10">
      <c r="A51" s="53" t="s">
        <v>203</v>
      </c>
      <c r="B51" s="9">
        <v>306.47275840999998</v>
      </c>
      <c r="C51" s="9">
        <v>322.31041748000001</v>
      </c>
      <c r="D51" s="9">
        <v>341.30437251000001</v>
      </c>
      <c r="E51" s="9">
        <v>427.10422774</v>
      </c>
      <c r="F51" s="9">
        <v>735.09939489999999</v>
      </c>
      <c r="G51" s="40" t="s">
        <v>134</v>
      </c>
      <c r="H51" s="40"/>
      <c r="I51" s="40"/>
      <c r="J51" s="40"/>
    </row>
    <row r="52" spans="1:10">
      <c r="A52" s="53" t="s">
        <v>232</v>
      </c>
      <c r="B52" s="9">
        <f>Per_quintile!B$40*SUM(Average!$B$84:$B$87,Average!$B$90)/SUM(Average!$B$84:$B$90)</f>
        <v>89.62591115702736</v>
      </c>
      <c r="C52" s="9">
        <f>Per_quintile!C$40*SUM(Average!$B$84:$B$87,Average!$B$90)/SUM(Average!$B$84:$B$90)</f>
        <v>104.34418345965987</v>
      </c>
      <c r="D52" s="9">
        <f>Per_quintile!D$40*SUM(Average!$B$84:$B$87,Average!$B$90)/SUM(Average!$B$84:$B$90)</f>
        <v>316.17194165506277</v>
      </c>
      <c r="E52" s="9">
        <f>Per_quintile!E$40*SUM(Average!$B$84:$B$87,Average!$B$90)/SUM(Average!$B$84:$B$90)</f>
        <v>388.50980122824126</v>
      </c>
      <c r="F52" s="9">
        <f>Per_quintile!F$40*SUM(Average!$B$84:$B$87,Average!$B$90)/SUM(Average!$B$84:$B$90)</f>
        <v>720.15336015206356</v>
      </c>
      <c r="G52" s="40" t="s">
        <v>136</v>
      </c>
      <c r="H52" s="40"/>
      <c r="I52" s="40"/>
      <c r="J52" s="40"/>
    </row>
    <row r="53" spans="1:10" s="35" customFormat="1">
      <c r="A53" s="53" t="s">
        <v>86</v>
      </c>
      <c r="B53" s="9">
        <f>Per_quintile!B$40*Average!$B$88/SUM(Average!$B$84:$B$90)</f>
        <v>82.542518133090041</v>
      </c>
      <c r="C53" s="9">
        <f>Per_quintile!C$40*Average!$B$88/SUM(Average!$B$84:$B$90)</f>
        <v>96.097563127826959</v>
      </c>
      <c r="D53" s="9">
        <f>Per_quintile!D$40*Average!$B$88/SUM(Average!$B$84:$B$90)</f>
        <v>291.18396555560207</v>
      </c>
      <c r="E53" s="9">
        <f>Per_quintile!E$40*Average!$B$88/SUM(Average!$B$84:$B$90)</f>
        <v>357.80475644571328</v>
      </c>
      <c r="F53" s="9">
        <f>Per_quintile!F$40*Average!$B$88/SUM(Average!$B$84:$B$90)</f>
        <v>663.2375729470798</v>
      </c>
      <c r="G53" s="40" t="s">
        <v>239</v>
      </c>
      <c r="H53" s="40"/>
      <c r="I53" s="40"/>
      <c r="J53" s="40"/>
    </row>
    <row r="54" spans="1:10" s="35" customFormat="1">
      <c r="A54" s="53" t="s">
        <v>87</v>
      </c>
      <c r="B54" s="9">
        <f>Per_quintile!B$40*Average!$B$89/SUM(Average!$B$84:$B$90)</f>
        <v>26.275304669882573</v>
      </c>
      <c r="C54" s="9">
        <f>Per_quintile!C$40*Average!$B$89/SUM(Average!$B$84:$B$90)</f>
        <v>30.590207402513151</v>
      </c>
      <c r="D54" s="9">
        <f>Per_quintile!D$40*Average!$B$89/SUM(Average!$B$84:$B$90)</f>
        <v>92.690986209335037</v>
      </c>
      <c r="E54" s="9">
        <f>Per_quintile!E$40*Average!$B$89/SUM(Average!$B$84:$B$90)</f>
        <v>113.89801523604542</v>
      </c>
      <c r="F54" s="9">
        <f>Per_quintile!F$40*Average!$B$89/SUM(Average!$B$84:$B$90)</f>
        <v>211.12475960085666</v>
      </c>
      <c r="G54" s="40" t="s">
        <v>136</v>
      </c>
      <c r="H54" s="40" t="s">
        <v>141</v>
      </c>
      <c r="I54" s="40"/>
      <c r="J54" s="40"/>
    </row>
    <row r="55" spans="1:10">
      <c r="A55" s="8" t="s">
        <v>89</v>
      </c>
      <c r="B55" s="9">
        <f>Per_quintile!B$41*Average!$B$91/SUM(Average!$B$91:$B$92)</f>
        <v>194.11212219493734</v>
      </c>
      <c r="C55" s="9">
        <f>Per_quintile!C$41*Average!$B$91/SUM(Average!$B$91:$B$92)</f>
        <v>244.86793913074806</v>
      </c>
      <c r="D55" s="9">
        <f>Per_quintile!D$41*Average!$B$91/SUM(Average!$B$91:$B$92)</f>
        <v>261.77931049684707</v>
      </c>
      <c r="E55" s="9">
        <f>Per_quintile!E$41*Average!$B$91/SUM(Average!$B$91:$B$92)</f>
        <v>414.89152455878002</v>
      </c>
      <c r="F55" s="9">
        <f>Per_quintile!F$41*Average!$B$91/SUM(Average!$B$91:$B$92)</f>
        <v>569.7597037230712</v>
      </c>
      <c r="G55" s="40" t="s">
        <v>136</v>
      </c>
      <c r="H55" s="40"/>
      <c r="I55" s="40"/>
      <c r="J55" s="40"/>
    </row>
    <row r="56" spans="1:10" s="35" customFormat="1">
      <c r="A56" s="8" t="s">
        <v>90</v>
      </c>
      <c r="B56" s="9">
        <f>Per_quintile!B$41*Average!$B$92/SUM(Average!$B$91:$B$92)</f>
        <v>15.875244545062642</v>
      </c>
      <c r="C56" s="9">
        <f>Per_quintile!C$41*Average!$B$92/SUM(Average!$B$91:$B$92)</f>
        <v>20.026252719251993</v>
      </c>
      <c r="D56" s="9">
        <f>Per_quintile!D$41*Average!$B$92/SUM(Average!$B$91:$B$92)</f>
        <v>21.409330463152905</v>
      </c>
      <c r="E56" s="9">
        <f>Per_quintile!E$41*Average!$B$92/SUM(Average!$B$91:$B$92)</f>
        <v>33.931443011220033</v>
      </c>
      <c r="F56" s="9">
        <f>Per_quintile!F$41*Average!$B$92/SUM(Average!$B$91:$B$92)</f>
        <v>46.597165216928929</v>
      </c>
      <c r="G56" s="40" t="s">
        <v>144</v>
      </c>
      <c r="H56" s="40"/>
      <c r="I56" s="40"/>
      <c r="J56" s="40"/>
    </row>
    <row r="57" spans="1:10">
      <c r="A57" s="8" t="s">
        <v>91</v>
      </c>
      <c r="B57" s="9">
        <f>Per_quintile!B$42*(Average!$B$93+Average!$B$94)/SUM(Average!$B$93:$B$95)</f>
        <v>357.19223758694102</v>
      </c>
      <c r="C57" s="9">
        <f>Per_quintile!C$42*(Average!$B$93+Average!$B$94)/SUM(Average!$B$93:$B$95)</f>
        <v>580.57714352916116</v>
      </c>
      <c r="D57" s="9">
        <f>Per_quintile!D$42*(Average!$B$93+Average!$B$94)/SUM(Average!$B$93:$B$95)</f>
        <v>832.96843635789685</v>
      </c>
      <c r="E57" s="9">
        <f>Per_quintile!E$42*(Average!$B$93+Average!$B$94)/SUM(Average!$B$93:$B$95)</f>
        <v>1089.8382063487093</v>
      </c>
      <c r="F57" s="9">
        <f>Per_quintile!F$42*(Average!$B$93+Average!$B$94)/SUM(Average!$B$93:$B$95)</f>
        <v>1853.3821923727605</v>
      </c>
      <c r="G57" s="40" t="s">
        <v>144</v>
      </c>
      <c r="H57" s="40"/>
      <c r="I57" s="40"/>
      <c r="J57" s="40"/>
    </row>
    <row r="58" spans="1:10" s="35" customFormat="1">
      <c r="A58" s="8" t="s">
        <v>93</v>
      </c>
      <c r="B58" s="9">
        <f>Per_quintile!B$42*Average!$B$95/SUM(Average!$B$93:$B$95)</f>
        <v>226.28884717305908</v>
      </c>
      <c r="C58" s="9">
        <f>Per_quintile!C$42*Average!$B$95/SUM(Average!$B$93:$B$95)</f>
        <v>367.80791596083873</v>
      </c>
      <c r="D58" s="9">
        <f>Per_quintile!D$42*Average!$B$95/SUM(Average!$B$93:$B$95)</f>
        <v>527.70314514210315</v>
      </c>
      <c r="E58" s="9">
        <f>Per_quintile!E$42*Average!$B$95/SUM(Average!$B$93:$B$95)</f>
        <v>690.43558445129065</v>
      </c>
      <c r="F58" s="9">
        <f>Per_quintile!F$42*Average!$B$95/SUM(Average!$B$93:$B$95)</f>
        <v>1174.1568700272396</v>
      </c>
      <c r="G58" s="40" t="s">
        <v>145</v>
      </c>
      <c r="H58" s="40"/>
      <c r="I58" s="40"/>
      <c r="J58" s="40"/>
    </row>
    <row r="59" spans="1:10">
      <c r="A59" s="8" t="s">
        <v>94</v>
      </c>
      <c r="B59" s="9" t="s">
        <v>222</v>
      </c>
      <c r="C59" s="9" t="s">
        <v>222</v>
      </c>
      <c r="D59" s="9">
        <f>Per_quintile!D$43*Average!$B$96/SUM(Average!$B$96:$B$97)</f>
        <v>599.14070290967538</v>
      </c>
      <c r="E59" s="9">
        <f>Per_quintile!E$43*Average!$B$96/SUM(Average!$B$96:$B$97)</f>
        <v>672.81724229562155</v>
      </c>
      <c r="F59" s="9">
        <f>Per_quintile!F$43*Average!$B$96/SUM(Average!$B$96:$B$97)</f>
        <v>1050.6257772976944</v>
      </c>
      <c r="G59" s="40" t="s">
        <v>138</v>
      </c>
      <c r="H59" s="40"/>
      <c r="I59" s="40"/>
      <c r="J59" s="40"/>
    </row>
    <row r="60" spans="1:10" s="10" customFormat="1">
      <c r="A60" s="8" t="s">
        <v>95</v>
      </c>
      <c r="B60" s="9" t="s">
        <v>222</v>
      </c>
      <c r="C60" s="9" t="s">
        <v>222</v>
      </c>
      <c r="D60" s="9">
        <f>Per_quintile!D$43*Average!$B$97/SUM(Average!$B$96:$B$97)</f>
        <v>171.39230606032456</v>
      </c>
      <c r="E60" s="9">
        <f>Per_quintile!E$43*Average!$B$97/SUM(Average!$B$96:$B$97)</f>
        <v>192.46847719437844</v>
      </c>
      <c r="F60" s="9">
        <f>Per_quintile!F$43*Average!$B$97/SUM(Average!$B$96:$B$97)</f>
        <v>300.54572140230556</v>
      </c>
      <c r="G60" s="40" t="s">
        <v>168</v>
      </c>
      <c r="H60" s="40" t="s">
        <v>169</v>
      </c>
      <c r="I60" s="40"/>
      <c r="J60" s="40"/>
    </row>
    <row r="61" spans="1:10">
      <c r="A61" s="53" t="s">
        <v>210</v>
      </c>
      <c r="B61" s="9">
        <v>307.15801965999998</v>
      </c>
      <c r="C61" s="9">
        <v>259.64929659000001</v>
      </c>
      <c r="D61" s="9">
        <v>613.96513913000001</v>
      </c>
      <c r="E61" s="9">
        <v>482.27328031000002</v>
      </c>
      <c r="F61" s="9">
        <v>1928.9990124000001</v>
      </c>
      <c r="G61" s="40" t="s">
        <v>135</v>
      </c>
      <c r="H61" s="40"/>
      <c r="I61" s="40"/>
      <c r="J61" s="40"/>
    </row>
    <row r="62" spans="1:10">
      <c r="A62" s="53" t="s">
        <v>101</v>
      </c>
      <c r="B62" s="9" t="s">
        <v>222</v>
      </c>
      <c r="C62" s="9">
        <v>28.511150183000002</v>
      </c>
      <c r="D62" s="9" t="s">
        <v>222</v>
      </c>
      <c r="E62" s="9">
        <v>65.055248229</v>
      </c>
      <c r="F62" s="9">
        <v>15.391582584</v>
      </c>
      <c r="G62" s="40" t="s">
        <v>146</v>
      </c>
      <c r="H62" s="40"/>
      <c r="I62" s="40"/>
      <c r="J62" s="40"/>
    </row>
    <row r="63" spans="1:10">
      <c r="A63" s="53" t="s">
        <v>102</v>
      </c>
      <c r="B63" s="9" t="s">
        <v>222</v>
      </c>
      <c r="C63" s="9">
        <v>18.912207557999999</v>
      </c>
      <c r="D63" s="9">
        <v>20.664452991000001</v>
      </c>
      <c r="E63" s="9">
        <v>60.883163191000001</v>
      </c>
      <c r="F63" s="9">
        <v>44.949188497000002</v>
      </c>
      <c r="G63" s="40" t="s">
        <v>146</v>
      </c>
      <c r="H63" s="40"/>
      <c r="I63" s="40"/>
      <c r="J63" s="40"/>
    </row>
    <row r="64" spans="1:10">
      <c r="A64" s="53" t="s">
        <v>103</v>
      </c>
      <c r="B64" s="9" t="s">
        <v>222</v>
      </c>
      <c r="C64" s="9" t="s">
        <v>222</v>
      </c>
      <c r="D64" s="9">
        <v>90.381936890000006</v>
      </c>
      <c r="E64" s="9">
        <v>172.65797136</v>
      </c>
      <c r="F64" s="9">
        <v>302.21033301</v>
      </c>
      <c r="G64" s="40" t="s">
        <v>146</v>
      </c>
      <c r="H64" s="40"/>
      <c r="I64" s="40"/>
      <c r="J64" s="40"/>
    </row>
    <row r="65" spans="1:10">
      <c r="A65" s="53" t="s">
        <v>215</v>
      </c>
      <c r="B65" s="9">
        <v>209.14716161000001</v>
      </c>
      <c r="C65" s="9">
        <v>255.14613252999999</v>
      </c>
      <c r="D65" s="9">
        <v>494.53367334000001</v>
      </c>
      <c r="E65" s="9">
        <v>315.02329430999998</v>
      </c>
      <c r="F65" s="9">
        <v>330.59296949999998</v>
      </c>
      <c r="G65" s="40" t="s">
        <v>147</v>
      </c>
      <c r="H65" s="40"/>
      <c r="I65" s="40"/>
      <c r="J65" s="40"/>
    </row>
    <row r="66" spans="1:10" ht="28.8">
      <c r="A66" s="8" t="s">
        <v>108</v>
      </c>
      <c r="B66" s="9">
        <f>Per_quintile!B$55*Average!$B$110/SUM(Average!$B$110:$B$111)</f>
        <v>55.758830101800505</v>
      </c>
      <c r="C66" s="9">
        <f>Per_quintile!C$55*Average!$B$110/SUM(Average!$B$110:$B$111)</f>
        <v>101.9194907759658</v>
      </c>
      <c r="D66" s="9">
        <f>Per_quintile!D$55*Average!$B$110/SUM(Average!$B$110:$B$111)</f>
        <v>183.05744075552664</v>
      </c>
      <c r="E66" s="9">
        <f>Per_quintile!E$55*Average!$B$110/SUM(Average!$B$110:$B$111)</f>
        <v>224.14509586059071</v>
      </c>
      <c r="F66" s="9">
        <f>Per_quintile!F$55*Average!$B$110/SUM(Average!$B$110:$B$111)</f>
        <v>300.52768265037344</v>
      </c>
      <c r="G66" s="40" t="s">
        <v>127</v>
      </c>
      <c r="H66" s="40"/>
      <c r="I66" s="40"/>
      <c r="J66" s="40"/>
    </row>
    <row r="67" spans="1:10" s="35" customFormat="1">
      <c r="A67" s="8" t="s">
        <v>109</v>
      </c>
      <c r="B67" s="9">
        <f>Per_quintile!B$55*Average!$B$111/SUM(Average!$B$110:$B$111)</f>
        <v>305.71100522819955</v>
      </c>
      <c r="C67" s="9">
        <f>Per_quintile!C$55*Average!$B$111/SUM(Average!$B$110:$B$111)</f>
        <v>558.79777105403423</v>
      </c>
      <c r="D67" s="9">
        <f>Per_quintile!D$55*Average!$B$111/SUM(Average!$B$110:$B$111)</f>
        <v>1003.6558178444734</v>
      </c>
      <c r="E67" s="9">
        <f>Per_quintile!E$55*Average!$B$111/SUM(Average!$B$110:$B$111)</f>
        <v>1228.9286279394094</v>
      </c>
      <c r="F67" s="9">
        <f>Per_quintile!F$55*Average!$B$111/SUM(Average!$B$110:$B$111)</f>
        <v>1647.7142686496268</v>
      </c>
      <c r="G67" s="40" t="s">
        <v>126</v>
      </c>
      <c r="H67" s="40"/>
      <c r="I67" s="40"/>
      <c r="J67" s="40"/>
    </row>
    <row r="68" spans="1:10">
      <c r="A68" s="53" t="s">
        <v>111</v>
      </c>
      <c r="B68" s="9">
        <v>114.03922022</v>
      </c>
      <c r="C68" s="9">
        <v>123.29816771</v>
      </c>
      <c r="D68" s="9">
        <v>124.47955944</v>
      </c>
      <c r="E68" s="9">
        <v>134.90453651000001</v>
      </c>
      <c r="F68" s="9">
        <v>144.13287321999999</v>
      </c>
      <c r="G68" s="40" t="s">
        <v>144</v>
      </c>
      <c r="H68" s="40"/>
      <c r="I68" s="40"/>
      <c r="J68" s="40"/>
    </row>
    <row r="69" spans="1:10">
      <c r="A69" s="53" t="s">
        <v>220</v>
      </c>
      <c r="B69" s="9">
        <f>Per_quintile!B$60*SUM(Average!$B$117,Average!$B$114)/SUM(Average!$B$114:$B$117)</f>
        <v>204.69975968141139</v>
      </c>
      <c r="C69" s="9">
        <f>Per_quintile!C$60*SUM(Average!$B$117,Average!$B$114)/SUM(Average!$B$114:$B$117)</f>
        <v>249.87863470533389</v>
      </c>
      <c r="D69" s="9">
        <f>Per_quintile!D$60*SUM(Average!$B$117,Average!$B$114)/SUM(Average!$B$114:$B$117)</f>
        <v>387.27370768367439</v>
      </c>
      <c r="E69" s="9">
        <f>Per_quintile!E$60*SUM(Average!$B$117,Average!$B$114)/SUM(Average!$B$114:$B$117)</f>
        <v>402.74809642468676</v>
      </c>
      <c r="F69" s="9">
        <f>Per_quintile!F$60*SUM(Average!$B$117,Average!$B$114)/SUM(Average!$B$114:$B$117)</f>
        <v>732.45313103412002</v>
      </c>
      <c r="G69" s="40" t="s">
        <v>148</v>
      </c>
      <c r="H69" s="40"/>
      <c r="I69" s="40"/>
      <c r="J69" s="40"/>
    </row>
    <row r="70" spans="1:10" s="35" customFormat="1">
      <c r="A70" s="53" t="s">
        <v>114</v>
      </c>
      <c r="B70" s="9">
        <f>Per_quintile!B$60*SUM(Average!$B$115,Average!$B$116)/SUM(Average!$B$114:$B$117)</f>
        <v>77.266245178588591</v>
      </c>
      <c r="C70" s="9">
        <f>Per_quintile!C$60*SUM(Average!$B$115,Average!$B$116)/SUM(Average!$B$114:$B$117)</f>
        <v>94.319523794666054</v>
      </c>
      <c r="D70" s="9">
        <f>Per_quintile!D$60*SUM(Average!$B$115,Average!$B$116)/SUM(Average!$B$114:$B$117)</f>
        <v>146.18085187632556</v>
      </c>
      <c r="E70" s="9">
        <f>Per_quintile!E$60*SUM(Average!$B$115,Average!$B$116)/SUM(Average!$B$114:$B$117)</f>
        <v>152.02183535531313</v>
      </c>
      <c r="F70" s="9">
        <f>Per_quintile!F$60*SUM(Average!$B$115,Average!$B$116)/SUM(Average!$B$114:$B$117)</f>
        <v>276.47273886587982</v>
      </c>
      <c r="G70" s="40" t="s">
        <v>149</v>
      </c>
      <c r="H70" s="40"/>
      <c r="I70" s="40"/>
      <c r="J70" s="40"/>
    </row>
    <row r="71" spans="1:10">
      <c r="A71" s="53" t="s">
        <v>117</v>
      </c>
      <c r="B71" s="9">
        <f>Per_quintile!B$61*SUM(Average!$B$119,Average!$B$120,Average!$B$122)/SUM(Average!$B$118:$B$123)</f>
        <v>143.58376403788859</v>
      </c>
      <c r="C71" s="9">
        <f>Per_quintile!C$61*SUM(Average!$B$119,Average!$B$120,Average!$B$122)/SUM(Average!$B$118:$B$123)</f>
        <v>460.25416605780254</v>
      </c>
      <c r="D71" s="9">
        <f>Per_quintile!D$61*SUM(Average!$B$119,Average!$B$120,Average!$B$122)/SUM(Average!$B$118:$B$123)</f>
        <v>370.17853614109913</v>
      </c>
      <c r="E71" s="9">
        <f>Per_quintile!E$61*SUM(Average!$B$119,Average!$B$120,Average!$B$122)/SUM(Average!$B$118:$B$123)</f>
        <v>604.33912224029541</v>
      </c>
      <c r="F71" s="9">
        <f>Per_quintile!F$61*SUM(Average!$B$119,Average!$B$120,Average!$B$122)/SUM(Average!$B$118:$B$123)</f>
        <v>780.22151201556233</v>
      </c>
      <c r="G71" s="40" t="s">
        <v>150</v>
      </c>
      <c r="H71" s="40"/>
      <c r="I71" s="40"/>
      <c r="J71" s="40"/>
    </row>
    <row r="72" spans="1:10" s="35" customFormat="1">
      <c r="A72" s="53" t="s">
        <v>121</v>
      </c>
      <c r="B72" s="9">
        <f>Per_quintile!B$61*SUM(Average!$B$118,Average!$B$123)/SUM(Average!$B$118:$B$123)</f>
        <v>86.618882285393951</v>
      </c>
      <c r="C72" s="9">
        <v>812.13692580999998</v>
      </c>
      <c r="D72" s="9">
        <v>653.19486603999997</v>
      </c>
      <c r="E72" s="9">
        <v>1066.3806067999999</v>
      </c>
      <c r="F72" s="9">
        <v>1376.7321340000001</v>
      </c>
      <c r="G72" s="40" t="s">
        <v>134</v>
      </c>
      <c r="H72" s="40"/>
      <c r="I72" s="40"/>
      <c r="J72" s="40"/>
    </row>
    <row r="73" spans="1:10">
      <c r="B73" s="41"/>
      <c r="C73" s="41"/>
      <c r="D73" s="41"/>
      <c r="E73" s="41"/>
      <c r="F73" s="41"/>
    </row>
    <row r="77" spans="1:10">
      <c r="B77" s="41"/>
      <c r="C77" s="41"/>
    </row>
  </sheetData>
  <mergeCells count="1"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Per_quintile</vt:lpstr>
      <vt:lpstr>Per_quintile_desaggregated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2015-06-05T18:17:20Z</dcterms:created>
  <dcterms:modified xsi:type="dcterms:W3CDTF">2020-07-21T16:10:47Z</dcterms:modified>
</cp:coreProperties>
</file>