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balidfs1\ONP\ONP\CISIRH\03-BSRMRH\REFERENTIELS\NOYAU\12-Documentation\Temps partiel annualisé\"/>
    </mc:Choice>
  </mc:AlternateContent>
  <bookViews>
    <workbookView xWindow="0" yWindow="0" windowWidth="20490" windowHeight="7155"/>
  </bookViews>
  <sheets>
    <sheet name="Notice" sheetId="3" r:id="rId1"/>
    <sheet name="Calculatrice 2 périodes" sheetId="6" r:id="rId2"/>
    <sheet name="Calculatrice 3 périodes" sheetId="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6" l="1"/>
  <c r="C18" i="6"/>
  <c r="C53" i="6"/>
  <c r="C50" i="6" s="1"/>
  <c r="C46" i="6"/>
  <c r="C43" i="6" s="1"/>
  <c r="C39" i="6"/>
  <c r="C36" i="6" s="1"/>
  <c r="C32" i="6"/>
  <c r="C29" i="6" s="1"/>
  <c r="C25" i="6"/>
  <c r="C22" i="6" s="1"/>
  <c r="F13" i="7" l="1"/>
  <c r="F13" i="6"/>
  <c r="F7" i="6"/>
  <c r="F7" i="7"/>
  <c r="C25" i="7"/>
  <c r="C45" i="7"/>
  <c r="C35" i="7"/>
  <c r="H14" i="7" l="1"/>
  <c r="H34" i="7" l="1"/>
  <c r="H25" i="7"/>
  <c r="H45" i="7"/>
  <c r="H15" i="7"/>
  <c r="H16" i="7" s="1"/>
  <c r="H24" i="7" l="1"/>
  <c r="H26" i="7" s="1"/>
  <c r="H27" i="7" s="1"/>
  <c r="C28" i="7" s="1"/>
  <c r="H35" i="7"/>
  <c r="H36" i="7" s="1"/>
  <c r="H37" i="7" s="1"/>
  <c r="C38" i="7" s="1"/>
  <c r="H44" i="7"/>
  <c r="H46" i="7" s="1"/>
  <c r="H47" i="7" s="1"/>
  <c r="C48" i="7" s="1"/>
  <c r="H17" i="7"/>
  <c r="C18" i="7" s="1"/>
  <c r="H50" i="6"/>
  <c r="H49" i="6"/>
  <c r="H43" i="6"/>
  <c r="H42" i="6"/>
  <c r="H35" i="6"/>
  <c r="H28" i="6"/>
  <c r="H36" i="6"/>
  <c r="H29" i="6"/>
  <c r="H22" i="6"/>
  <c r="H21" i="6"/>
  <c r="H15" i="6"/>
  <c r="H14" i="6"/>
  <c r="H38" i="7" l="1"/>
  <c r="C41" i="7" s="1"/>
  <c r="H28" i="7"/>
  <c r="C31" i="7" s="1"/>
  <c r="H48" i="7"/>
  <c r="C51" i="7" s="1"/>
  <c r="H18" i="7"/>
  <c r="C21" i="7" s="1"/>
  <c r="H51" i="6"/>
  <c r="H52" i="6" s="1"/>
  <c r="H44" i="6"/>
  <c r="H45" i="6" s="1"/>
  <c r="H37" i="6"/>
  <c r="H38" i="6" s="1"/>
  <c r="H30" i="6"/>
  <c r="H31" i="6" s="1"/>
  <c r="H16" i="6"/>
  <c r="H17" i="6" s="1"/>
  <c r="H23" i="6"/>
  <c r="H24" i="6" s="1"/>
</calcChain>
</file>

<file path=xl/sharedStrings.xml><?xml version="1.0" encoding="utf-8"?>
<sst xmlns="http://schemas.openxmlformats.org/spreadsheetml/2006/main" count="96" uniqueCount="39">
  <si>
    <t>Quotité annuelle choisie</t>
  </si>
  <si>
    <t>Période 1 travaillée (en mois)</t>
  </si>
  <si>
    <t>Quotité de service de la  période 1 travaillée retenue</t>
  </si>
  <si>
    <t>Quotité de service de la période 2 travaillée  retenue</t>
  </si>
  <si>
    <t>Quotité de service de la période 3 travaillée  retenue</t>
  </si>
  <si>
    <t>Nombre de jours du mois ayant la décimale (28,29,30,31)</t>
  </si>
  <si>
    <t>Nombre de jours calendaires du mois partiellement  non travaillé (28,29,30,31)</t>
  </si>
  <si>
    <t>Cellules à saisir</t>
  </si>
  <si>
    <t xml:space="preserve">Exprimer la période initiale d’absence en nombre décimal </t>
  </si>
  <si>
    <t>Période 2 travaillée (en mois)</t>
  </si>
  <si>
    <t>Solution 1</t>
  </si>
  <si>
    <t>Solution 2</t>
  </si>
  <si>
    <t>Solution 3</t>
  </si>
  <si>
    <t>Solution 4</t>
  </si>
  <si>
    <t>Solution 5</t>
  </si>
  <si>
    <t>Solution 6</t>
  </si>
  <si>
    <t>Période 3 travaillée (en mois)</t>
  </si>
  <si>
    <t>Le décret n° 2020-467 du 22 avril 2020 relatif aux conditions d'aménagement d'un temps partiel annualisé pour les agents publics à l'occasion de la naissance ou de l'accueil d'un enfant permet aux agents publics de bénéficier, à titre expérimental, d'un temps partiel annualisé à l'issue de leur congé de maternité, d'adoption ou de paternité et d'accueil de l'enfant.</t>
  </si>
  <si>
    <t>Quotité de service de la période 1 travaillée retenue</t>
  </si>
  <si>
    <t>Quotité de service de la période 2 travaillée retenue</t>
  </si>
  <si>
    <t>Nombre de jours calendaires du mois partiellement non travaillé (28,29,30,31)</t>
  </si>
  <si>
    <t>Reporter la décimale de ce mois (ex : 0,9 pour 2,9)</t>
  </si>
  <si>
    <t>Nombre de mois entiers non travaillés (0 ou 1)</t>
  </si>
  <si>
    <t xml:space="preserve">Convertir en jours calendaires la partie décimale d'une solution </t>
  </si>
  <si>
    <t>Décimales du mois exprimées en jours calendaires</t>
  </si>
  <si>
    <t>(*) ce cas étant insoluble, il convient d’appliquer la méthode décrite dans les exemples de la note (lien dans l'onglet "Notice")</t>
  </si>
  <si>
    <r>
      <t xml:space="preserve">                                                                                                                                               </t>
    </r>
    <r>
      <rPr>
        <b/>
        <sz val="11"/>
        <color theme="1"/>
        <rFont val="Arial Black"/>
        <family val="2"/>
      </rPr>
      <t>Conçu par le BSRMRH</t>
    </r>
  </si>
  <si>
    <r>
      <t xml:space="preserve">                                                                                                                                             </t>
    </r>
    <r>
      <rPr>
        <sz val="11"/>
        <rFont val="Arial Black"/>
        <family val="2"/>
      </rPr>
      <t xml:space="preserve"> Conçu par</t>
    </r>
    <r>
      <rPr>
        <b/>
        <sz val="11"/>
        <rFont val="Arial Black"/>
        <family val="2"/>
      </rPr>
      <t xml:space="preserve"> le BSRMRH</t>
    </r>
  </si>
  <si>
    <t>Outil de calcul du temps partiel annualisé à l'issue d'un congé de maternité, d'adoption ou de paternité et d'accueil de l'enfant.</t>
  </si>
  <si>
    <t>A savoir avant l'utilisation de cet outil</t>
  </si>
  <si>
    <t>Cet outil calcule des solutions  données à titre indicatif et n’ont pas vocation à couvrir la totalité des situations susceptibles de se présenter. Cet outil est composé de deux calculatrices :
• La première permet de déterminer la quotité de service sur 2 périodes et la seconde sur 3 périodes. Seules les cellules non grisées sont à compléter. Il convient de saisir la quotité de service annuelle choisie ainsi que la durée de la période non travaillée dans les cellules prévues à cet effet. Pour  la calculatrice sur 3 périodes, il conviendra aussi de saisir la durée de la première période travaillée.
• Chaque calculatrice est accompagnée d'une aide pour exprimer la période initiale d’absence en nombre décimal et convertir en jours la partie décimale d’une période exprimée en mois calendaires. 
NB : la quotité annuelle de 50 % n'est pas proposée dans l'outil car la seule solution pour assurer l'intégralité de cette quotité de service est la suivante : une période non travaillée de 2 mois suivie d'une période travaillée de 10 mois avec une modalité de service de 60 %.</t>
  </si>
  <si>
    <t xml:space="preserve">Ex : l’agent  décide de prendre 1 mois et 20 jours non travaillés sur février et mars 2021 qui constituent la première période non travaillée : saisir alors 1 en F5, 20 en F4 et 31 en F6 (31 jours du mois de mars).
</t>
  </si>
  <si>
    <t>Ex : l’agent  décide de prendre 1 mois et 20 jours non travaillés sur février et mars 2021 qui constituent la première période non travaillée : saisir alors 1 en F5, 20 en F4 et 31 en F6 (31 jours du mois de mars).</t>
  </si>
  <si>
    <t>Convertir en jours calendaires la partie décimale d'une solution</t>
  </si>
  <si>
    <t>Ex : le résultat obtenu est 5,25. La décimale est afférente à février 2021 ; saisir alors 0,25 en F11 et 28 en F12</t>
  </si>
  <si>
    <t>Nombre de jours d'absence calendaires du mois partiellement non travaillé</t>
  </si>
  <si>
    <t>Période initiale d'absence en mois (inférieure à 2 mois et exprimée en décimales)</t>
  </si>
  <si>
    <t>Résultat à reporter en C11</t>
  </si>
  <si>
    <t>Afin d'accompagner les gestionnaires RH dans la mise en œuvre de ce dispositif, le CISIRH met à disposition :
- une fiche explicative sur l'URL suivante dans Pissarho (https://pissarho.cisirh.rie.gouv.fr/node/139)
- un outil de calcul (cf. onglets suivants) pour déterminer, à partir de la quotité de temps annualisé choisie par l'agent et du nombre de jours non travaillés à l'issue du congé, les quotités de service pouvant être appliquées au cours des périodes travaillées.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</si>
</sst>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</font>
    <font>
      <b/>
      <sz val="14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4"/>
      <color rgb="FF000000"/>
      <name val="Calibri"/>
      <family val="2"/>
    </font>
    <font>
      <b/>
      <sz val="11"/>
      <color theme="1"/>
      <name val="Arial Black"/>
      <family val="2"/>
    </font>
    <font>
      <b/>
      <i/>
      <sz val="9"/>
      <color theme="1"/>
      <name val="Calibri"/>
      <family val="2"/>
      <scheme val="minor"/>
    </font>
    <font>
      <b/>
      <i/>
      <sz val="10"/>
      <color rgb="FFC00000"/>
      <name val="Calibri"/>
      <family val="2"/>
      <scheme val="minor"/>
    </font>
    <font>
      <i/>
      <sz val="9"/>
      <name val="Calibri"/>
      <family val="2"/>
      <scheme val="minor"/>
    </font>
    <font>
      <sz val="11"/>
      <name val="Arial Black"/>
      <family val="2"/>
    </font>
    <font>
      <b/>
      <sz val="11"/>
      <name val="Arial Black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3" fillId="0" borderId="0" xfId="0" applyFont="1"/>
    <xf numFmtId="0" fontId="5" fillId="0" borderId="0" xfId="0" applyFont="1"/>
    <xf numFmtId="2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" fillId="2" borderId="5" xfId="0" applyFont="1" applyFill="1" applyBorder="1"/>
    <xf numFmtId="0" fontId="2" fillId="2" borderId="7" xfId="0" applyFont="1" applyFill="1" applyBorder="1"/>
    <xf numFmtId="2" fontId="0" fillId="3" borderId="8" xfId="0" applyNumberFormat="1" applyFill="1" applyBorder="1" applyProtection="1">
      <protection hidden="1"/>
    </xf>
    <xf numFmtId="0" fontId="2" fillId="2" borderId="9" xfId="0" applyFont="1" applyFill="1" applyBorder="1"/>
    <xf numFmtId="0" fontId="2" fillId="2" borderId="11" xfId="0" applyFont="1" applyFill="1" applyBorder="1"/>
    <xf numFmtId="10" fontId="3" fillId="3" borderId="12" xfId="0" applyNumberFormat="1" applyFont="1" applyFill="1" applyBorder="1" applyAlignment="1" applyProtection="1">
      <alignment horizontal="center"/>
      <protection hidden="1"/>
    </xf>
    <xf numFmtId="2" fontId="3" fillId="3" borderId="6" xfId="0" applyNumberFormat="1" applyFont="1" applyFill="1" applyBorder="1" applyAlignment="1" applyProtection="1">
      <alignment horizontal="center"/>
      <protection hidden="1"/>
    </xf>
    <xf numFmtId="10" fontId="3" fillId="3" borderId="6" xfId="0" applyNumberFormat="1" applyFont="1" applyFill="1" applyBorder="1" applyAlignment="1" applyProtection="1">
      <alignment horizontal="center"/>
      <protection hidden="1"/>
    </xf>
    <xf numFmtId="2" fontId="3" fillId="3" borderId="8" xfId="0" applyNumberFormat="1" applyFont="1" applyFill="1" applyBorder="1" applyAlignment="1" applyProtection="1">
      <alignment horizontal="center"/>
      <protection hidden="1"/>
    </xf>
    <xf numFmtId="0" fontId="0" fillId="0" borderId="15" xfId="0" applyBorder="1"/>
    <xf numFmtId="0" fontId="0" fillId="0" borderId="16" xfId="0" applyBorder="1"/>
    <xf numFmtId="2" fontId="3" fillId="8" borderId="6" xfId="0" applyNumberFormat="1" applyFont="1" applyFill="1" applyBorder="1" applyAlignment="1" applyProtection="1">
      <alignment horizontal="center"/>
      <protection locked="0" hidden="1"/>
    </xf>
    <xf numFmtId="9" fontId="3" fillId="8" borderId="12" xfId="1" applyFont="1" applyFill="1" applyBorder="1" applyAlignment="1" applyProtection="1">
      <alignment horizontal="center"/>
      <protection locked="0"/>
    </xf>
    <xf numFmtId="0" fontId="3" fillId="8" borderId="8" xfId="0" applyFont="1" applyFill="1" applyBorder="1" applyAlignment="1" applyProtection="1">
      <alignment horizontal="center"/>
      <protection locked="0"/>
    </xf>
    <xf numFmtId="2" fontId="0" fillId="3" borderId="17" xfId="0" applyNumberFormat="1" applyFill="1" applyBorder="1" applyProtection="1">
      <protection hidden="1"/>
    </xf>
    <xf numFmtId="0" fontId="10" fillId="4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11" fillId="6" borderId="2" xfId="0" applyFont="1" applyFill="1" applyBorder="1" applyAlignment="1">
      <alignment horizontal="center"/>
    </xf>
    <xf numFmtId="0" fontId="0" fillId="8" borderId="10" xfId="0" applyFill="1" applyBorder="1" applyProtection="1">
      <protection locked="0"/>
    </xf>
    <xf numFmtId="0" fontId="0" fillId="8" borderId="6" xfId="0" applyFill="1" applyBorder="1" applyProtection="1">
      <protection locked="0"/>
    </xf>
    <xf numFmtId="0" fontId="12" fillId="0" borderId="0" xfId="0" applyFont="1" applyFill="1" applyAlignment="1"/>
    <xf numFmtId="0" fontId="8" fillId="0" borderId="0" xfId="0" quotePrefix="1" applyFont="1" applyAlignment="1">
      <alignment vertical="center" wrapText="1"/>
    </xf>
    <xf numFmtId="0" fontId="13" fillId="0" borderId="0" xfId="0" applyFont="1" applyAlignment="1">
      <alignment vertical="center"/>
    </xf>
    <xf numFmtId="0" fontId="15" fillId="8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" fontId="3" fillId="3" borderId="6" xfId="0" quotePrefix="1" applyNumberFormat="1" applyFont="1" applyFill="1" applyBorder="1" applyAlignment="1" applyProtection="1">
      <alignment horizontal="center"/>
      <protection hidden="1"/>
    </xf>
    <xf numFmtId="0" fontId="0" fillId="0" borderId="0" xfId="0" applyProtection="1"/>
    <xf numFmtId="0" fontId="0" fillId="0" borderId="0" xfId="0" applyProtection="1">
      <protection hidden="1"/>
    </xf>
    <xf numFmtId="0" fontId="3" fillId="4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16" fillId="0" borderId="0" xfId="0" applyFont="1" applyFill="1" applyAlignment="1"/>
    <xf numFmtId="0" fontId="9" fillId="7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justify" vertical="justify" wrapText="1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7" fillId="0" borderId="18" xfId="0" applyFont="1" applyBorder="1" applyAlignment="1">
      <alignment horizontal="center" vertical="top" wrapText="1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5" borderId="13" xfId="0" applyFont="1" applyFill="1" applyBorder="1" applyAlignment="1" applyProtection="1">
      <alignment horizontal="center"/>
    </xf>
    <xf numFmtId="0" fontId="2" fillId="5" borderId="14" xfId="0" applyFont="1" applyFill="1" applyBorder="1" applyAlignment="1" applyProtection="1">
      <alignment horizontal="center"/>
    </xf>
  </cellXfs>
  <cellStyles count="2">
    <cellStyle name="Normal" xfId="0" builtinId="0"/>
    <cellStyle name="Pourcentage" xfId="1" builtinId="5"/>
  </cellStyles>
  <dxfs count="8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  <border>
        <left style="thin">
          <color theme="1"/>
        </left>
        <right style="thin">
          <color theme="1"/>
        </right>
        <top style="thin">
          <color auto="1"/>
        </top>
        <bottom style="thin">
          <color theme="1"/>
        </bottom>
        <vertical/>
        <horizontal/>
      </border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  <border>
        <left style="thin">
          <color theme="1"/>
        </left>
        <right style="thin">
          <color theme="1"/>
        </right>
        <top style="thin">
          <color auto="1"/>
        </top>
        <bottom style="thin">
          <color theme="1"/>
        </bottom>
        <vertical/>
        <horizontal/>
      </border>
    </dxf>
  </dxfs>
  <tableStyles count="0" defaultTableStyle="TableStyleMedium2" defaultPivotStyle="PivotStyleLight16"/>
  <colors>
    <mruColors>
      <color rgb="FF5E024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Calculatrice 3 p&#233;riodes'!A1"/><Relationship Id="rId1" Type="http://schemas.openxmlformats.org/officeDocument/2006/relationships/hyperlink" Target="#'Calculatrice 2 p&#233;riodes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Notice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Not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9</xdr:row>
      <xdr:rowOff>171450</xdr:rowOff>
    </xdr:from>
    <xdr:to>
      <xdr:col>5</xdr:col>
      <xdr:colOff>752475</xdr:colOff>
      <xdr:row>10</xdr:row>
      <xdr:rowOff>19050</xdr:rowOff>
    </xdr:to>
    <xdr:sp macro="[0]!lien_2_périodes" textlink="">
      <xdr:nvSpPr>
        <xdr:cNvPr id="5" name="Plaque 4">
          <a:hlinkClick xmlns:r="http://schemas.openxmlformats.org/officeDocument/2006/relationships" r:id="rId1"/>
        </xdr:cNvPr>
        <xdr:cNvSpPr/>
      </xdr:nvSpPr>
      <xdr:spPr>
        <a:xfrm>
          <a:off x="9544050" y="2343150"/>
          <a:ext cx="2105025" cy="4476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400" b="1" cap="none" spc="0">
              <a:ln w="0"/>
              <a:solidFill>
                <a:sysClr val="windowText" lastClr="00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Calculatrice</a:t>
          </a:r>
          <a:r>
            <a:rPr lang="fr-FR" sz="1400" b="1" cap="none" spc="0" baseline="0">
              <a:ln w="0"/>
              <a:solidFill>
                <a:sysClr val="windowText" lastClr="00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2 périodes</a:t>
          </a:r>
          <a:endParaRPr lang="fr-FR" sz="1400" b="1" cap="none" spc="0">
            <a:ln w="0"/>
            <a:solidFill>
              <a:sysClr val="windowText" lastClr="000000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171450</xdr:colOff>
      <xdr:row>11</xdr:row>
      <xdr:rowOff>76199</xdr:rowOff>
    </xdr:from>
    <xdr:to>
      <xdr:col>5</xdr:col>
      <xdr:colOff>752475</xdr:colOff>
      <xdr:row>11</xdr:row>
      <xdr:rowOff>504824</xdr:rowOff>
    </xdr:to>
    <xdr:sp macro="" textlink="">
      <xdr:nvSpPr>
        <xdr:cNvPr id="6" name="Plaque 5">
          <a:hlinkClick xmlns:r="http://schemas.openxmlformats.org/officeDocument/2006/relationships" r:id="rId2"/>
        </xdr:cNvPr>
        <xdr:cNvSpPr/>
      </xdr:nvSpPr>
      <xdr:spPr>
        <a:xfrm>
          <a:off x="9544050" y="3047999"/>
          <a:ext cx="2105025" cy="42862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400" b="1" cap="none" spc="0">
              <a:ln w="0"/>
              <a:solidFill>
                <a:sysClr val="windowText" lastClr="00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Calculatrice</a:t>
          </a:r>
          <a:r>
            <a:rPr lang="fr-FR" sz="1400" b="1" cap="none" spc="0" baseline="0">
              <a:ln w="0"/>
              <a:solidFill>
                <a:sysClr val="windowText" lastClr="00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3 périodes</a:t>
          </a:r>
          <a:endParaRPr lang="fr-FR" sz="1400" b="1" cap="none" spc="0">
            <a:ln w="0"/>
            <a:solidFill>
              <a:sysClr val="windowText" lastClr="000000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1</xdr:col>
      <xdr:colOff>19050</xdr:colOff>
      <xdr:row>1</xdr:row>
      <xdr:rowOff>9525</xdr:rowOff>
    </xdr:from>
    <xdr:to>
      <xdr:col>1</xdr:col>
      <xdr:colOff>3883050</xdr:colOff>
      <xdr:row>7</xdr:row>
      <xdr:rowOff>78900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200025"/>
          <a:ext cx="3864000" cy="126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1123950</xdr:colOff>
      <xdr:row>14</xdr:row>
      <xdr:rowOff>57150</xdr:rowOff>
    </xdr:from>
    <xdr:to>
      <xdr:col>4</xdr:col>
      <xdr:colOff>3228975</xdr:colOff>
      <xdr:row>17</xdr:row>
      <xdr:rowOff>9525</xdr:rowOff>
    </xdr:to>
    <xdr:sp macro="[0]!lien_2_périodes" textlink="">
      <xdr:nvSpPr>
        <xdr:cNvPr id="2" name="Plaque 1">
          <a:hlinkClick xmlns:r="http://schemas.openxmlformats.org/officeDocument/2006/relationships" r:id="rId1"/>
        </xdr:cNvPr>
        <xdr:cNvSpPr/>
      </xdr:nvSpPr>
      <xdr:spPr>
        <a:xfrm>
          <a:off x="7753350" y="2905125"/>
          <a:ext cx="2105025" cy="5238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400" b="1" cap="none" spc="0">
              <a:ln w="0"/>
              <a:solidFill>
                <a:sysClr val="windowText" lastClr="00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Accueil</a:t>
          </a:r>
        </a:p>
      </xdr:txBody>
    </xdr:sp>
    <xdr:clientData/>
  </xdr:twoCellAnchor>
  <xdr:twoCellAnchor editAs="oneCell">
    <xdr:from>
      <xdr:col>1</xdr:col>
      <xdr:colOff>1</xdr:colOff>
      <xdr:row>1</xdr:row>
      <xdr:rowOff>0</xdr:rowOff>
    </xdr:from>
    <xdr:to>
      <xdr:col>1</xdr:col>
      <xdr:colOff>3864001</xdr:colOff>
      <xdr:row>7</xdr:row>
      <xdr:rowOff>12225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864000" cy="126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990600</xdr:colOff>
      <xdr:row>14</xdr:row>
      <xdr:rowOff>38100</xdr:rowOff>
    </xdr:from>
    <xdr:to>
      <xdr:col>4</xdr:col>
      <xdr:colOff>3095625</xdr:colOff>
      <xdr:row>16</xdr:row>
      <xdr:rowOff>180975</xdr:rowOff>
    </xdr:to>
    <xdr:sp macro="[0]!lien_2_périodes" textlink="">
      <xdr:nvSpPr>
        <xdr:cNvPr id="2" name="Plaque 1">
          <a:hlinkClick xmlns:r="http://schemas.openxmlformats.org/officeDocument/2006/relationships" r:id="rId1"/>
        </xdr:cNvPr>
        <xdr:cNvSpPr/>
      </xdr:nvSpPr>
      <xdr:spPr>
        <a:xfrm>
          <a:off x="7620000" y="2962275"/>
          <a:ext cx="2105025" cy="5238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400" b="1" cap="none" spc="0">
              <a:ln w="0"/>
              <a:solidFill>
                <a:sysClr val="windowText" lastClr="00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Accueil</a:t>
          </a:r>
        </a:p>
      </xdr:txBody>
    </xdr:sp>
    <xdr:clientData/>
  </xdr:twoCellAnchor>
  <xdr:twoCellAnchor editAs="oneCell">
    <xdr:from>
      <xdr:col>1</xdr:col>
      <xdr:colOff>1</xdr:colOff>
      <xdr:row>1</xdr:row>
      <xdr:rowOff>1</xdr:rowOff>
    </xdr:from>
    <xdr:to>
      <xdr:col>1</xdr:col>
      <xdr:colOff>3864002</xdr:colOff>
      <xdr:row>7</xdr:row>
      <xdr:rowOff>59851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3864001" cy="126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17"/>
  <sheetViews>
    <sheetView showGridLines="0" tabSelected="1" zoomScaleNormal="100" workbookViewId="0">
      <selection activeCell="B9" sqref="B9"/>
    </sheetView>
  </sheetViews>
  <sheetFormatPr baseColWidth="10" defaultRowHeight="15" x14ac:dyDescent="0.25"/>
  <cols>
    <col min="1" max="1" width="3" customWidth="1"/>
    <col min="2" max="2" width="129.140625" customWidth="1"/>
  </cols>
  <sheetData>
    <row r="4" spans="2:2" ht="18.75" x14ac:dyDescent="0.4">
      <c r="B4" s="34" t="s">
        <v>27</v>
      </c>
    </row>
    <row r="8" spans="2:2" ht="15.75" thickBot="1" x14ac:dyDescent="0.3"/>
    <row r="9" spans="2:2" ht="39" thickTop="1" thickBot="1" x14ac:dyDescent="0.3">
      <c r="B9" s="38" t="s">
        <v>28</v>
      </c>
    </row>
    <row r="10" spans="2:2" ht="48" thickTop="1" x14ac:dyDescent="0.25">
      <c r="B10" s="39" t="s">
        <v>17</v>
      </c>
    </row>
    <row r="11" spans="2:2" ht="15.75" x14ac:dyDescent="0.25">
      <c r="B11" s="5"/>
    </row>
    <row r="12" spans="2:2" ht="63" x14ac:dyDescent="0.25">
      <c r="B12" s="39" t="s">
        <v>38</v>
      </c>
    </row>
    <row r="13" spans="2:2" ht="15.75" x14ac:dyDescent="0.25">
      <c r="B13" s="28"/>
    </row>
    <row r="14" spans="2:2" ht="18.75" x14ac:dyDescent="0.25">
      <c r="B14" s="29" t="s">
        <v>29</v>
      </c>
    </row>
    <row r="15" spans="2:2" ht="173.25" x14ac:dyDescent="0.25">
      <c r="B15" s="39" t="s">
        <v>30</v>
      </c>
    </row>
    <row r="16" spans="2:2" ht="15.75" x14ac:dyDescent="0.25">
      <c r="B16" s="5"/>
    </row>
    <row r="17" spans="2:2" ht="15.75" x14ac:dyDescent="0.25">
      <c r="B17" s="6"/>
    </row>
  </sheetData>
  <sheetProtection sheet="1" objects="1" scenarios="1" formatCells="0" formatColumns="0" formatRows="0" insertColumns="0" insertRows="0" insertHyperlinks="0" deleteColumns="0" deleteRows="0" pivotTables="0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4"/>
  <sheetViews>
    <sheetView showGridLines="0" zoomScaleNormal="100" workbookViewId="0">
      <selection activeCell="D16" sqref="D16"/>
    </sheetView>
  </sheetViews>
  <sheetFormatPr baseColWidth="10" defaultRowHeight="15" x14ac:dyDescent="0.25"/>
  <cols>
    <col min="1" max="1" width="3.28515625" customWidth="1"/>
    <col min="2" max="2" width="80.7109375" bestFit="1" customWidth="1"/>
    <col min="3" max="3" width="12" bestFit="1" customWidth="1"/>
    <col min="4" max="4" width="5.85546875" customWidth="1"/>
    <col min="5" max="5" width="75" customWidth="1"/>
    <col min="6" max="6" width="9.7109375" customWidth="1"/>
    <col min="7" max="7" width="24.42578125" style="2" customWidth="1"/>
    <col min="8" max="8" width="29" style="2" customWidth="1"/>
    <col min="9" max="9" width="11.42578125" style="2"/>
  </cols>
  <sheetData>
    <row r="2" spans="2:9" ht="15.75" thickBot="1" x14ac:dyDescent="0.3"/>
    <row r="3" spans="2:9" ht="16.5" thickBot="1" x14ac:dyDescent="0.3">
      <c r="E3" s="36" t="s">
        <v>8</v>
      </c>
      <c r="F3" s="22"/>
      <c r="G3" s="42" t="s">
        <v>31</v>
      </c>
    </row>
    <row r="4" spans="2:9" ht="16.7" customHeight="1" x14ac:dyDescent="0.4">
      <c r="B4" s="34" t="s">
        <v>27</v>
      </c>
      <c r="E4" s="10" t="s">
        <v>35</v>
      </c>
      <c r="F4" s="25"/>
      <c r="G4" s="42"/>
    </row>
    <row r="5" spans="2:9" ht="16.7" customHeight="1" x14ac:dyDescent="0.25">
      <c r="E5" s="7" t="s">
        <v>22</v>
      </c>
      <c r="F5" s="26"/>
      <c r="G5" s="42"/>
    </row>
    <row r="6" spans="2:9" ht="16.7" customHeight="1" x14ac:dyDescent="0.25">
      <c r="B6" s="33"/>
      <c r="E6" s="7" t="s">
        <v>20</v>
      </c>
      <c r="F6" s="26"/>
      <c r="G6" s="42"/>
    </row>
    <row r="7" spans="2:9" ht="16.7" customHeight="1" thickBot="1" x14ac:dyDescent="0.4">
      <c r="B7" s="45"/>
      <c r="C7" s="45"/>
      <c r="E7" s="8" t="s">
        <v>37</v>
      </c>
      <c r="F7" s="9" t="str">
        <f>IF(OR(F6="",F5="",F4=""),"",F5+(F4/F6))</f>
        <v/>
      </c>
      <c r="G7" s="42"/>
    </row>
    <row r="8" spans="2:9" ht="15.75" thickBot="1" x14ac:dyDescent="0.3"/>
    <row r="9" spans="2:9" ht="15.75" thickBot="1" x14ac:dyDescent="0.3">
      <c r="C9" s="30" t="s">
        <v>7</v>
      </c>
    </row>
    <row r="10" spans="2:9" ht="14.45" customHeight="1" thickBot="1" x14ac:dyDescent="0.3">
      <c r="B10" s="11" t="s">
        <v>0</v>
      </c>
      <c r="C10" s="19">
        <v>0.7</v>
      </c>
      <c r="E10" s="40" t="s">
        <v>33</v>
      </c>
      <c r="F10" s="41"/>
      <c r="G10" s="42" t="s">
        <v>34</v>
      </c>
    </row>
    <row r="11" spans="2:9" ht="15.75" thickBot="1" x14ac:dyDescent="0.3">
      <c r="B11" s="8" t="s">
        <v>36</v>
      </c>
      <c r="C11" s="20"/>
      <c r="E11" s="10" t="s">
        <v>21</v>
      </c>
      <c r="F11" s="25"/>
      <c r="G11" s="42"/>
    </row>
    <row r="12" spans="2:9" ht="15.75" thickBot="1" x14ac:dyDescent="0.3">
      <c r="E12" s="7" t="s">
        <v>5</v>
      </c>
      <c r="F12" s="26"/>
      <c r="G12" s="42"/>
    </row>
    <row r="13" spans="2:9" ht="15.75" thickBot="1" x14ac:dyDescent="0.3">
      <c r="B13" s="23" t="s">
        <v>10</v>
      </c>
      <c r="E13" s="8" t="s">
        <v>24</v>
      </c>
      <c r="F13" s="9" t="str">
        <f>IF(OR(F12="",F11=""),"",ROUND((F11*F12),0))</f>
        <v/>
      </c>
      <c r="G13" s="42"/>
    </row>
    <row r="14" spans="2:9" x14ac:dyDescent="0.25">
      <c r="B14" s="11" t="s">
        <v>18</v>
      </c>
      <c r="C14" s="12">
        <v>0.6</v>
      </c>
      <c r="G14" s="42"/>
      <c r="H14" s="3">
        <f>12*C10</f>
        <v>8.3999999999999986</v>
      </c>
      <c r="I14" s="4"/>
    </row>
    <row r="15" spans="2:9" x14ac:dyDescent="0.25">
      <c r="B15" s="7" t="s">
        <v>1</v>
      </c>
      <c r="C15" s="13" t="str">
        <f>IF(C11="","",IF(C18="*insoluble","*insoluble",12-C11-C18))</f>
        <v/>
      </c>
      <c r="H15" s="2">
        <f>(12-C11)*C14</f>
        <v>7.1999999999999993</v>
      </c>
      <c r="I15" s="4"/>
    </row>
    <row r="16" spans="2:9" x14ac:dyDescent="0.25">
      <c r="B16" s="43"/>
      <c r="C16" s="44"/>
      <c r="H16" s="3">
        <f>H14-H15</f>
        <v>1.1999999999999993</v>
      </c>
      <c r="I16" s="4"/>
    </row>
    <row r="17" spans="2:9" x14ac:dyDescent="0.25">
      <c r="B17" s="7" t="s">
        <v>19</v>
      </c>
      <c r="C17" s="14">
        <v>0.7</v>
      </c>
      <c r="H17" s="2">
        <f>H16/(C17-C14)</f>
        <v>11.999999999999995</v>
      </c>
      <c r="I17" s="4"/>
    </row>
    <row r="18" spans="2:9" ht="15.75" thickBot="1" x14ac:dyDescent="0.3">
      <c r="B18" s="8" t="s">
        <v>9</v>
      </c>
      <c r="C18" s="15" t="str">
        <f>IF(C11="","",IF(OR(H17&lt;0,H17&gt;12-C11),"*insoluble",H17))</f>
        <v/>
      </c>
      <c r="E18" s="1"/>
      <c r="I18" s="4"/>
    </row>
    <row r="19" spans="2:9" ht="15.75" thickBot="1" x14ac:dyDescent="0.3">
      <c r="E19" s="37" t="s">
        <v>25</v>
      </c>
      <c r="I19" s="4"/>
    </row>
    <row r="20" spans="2:9" ht="15.75" thickBot="1" x14ac:dyDescent="0.3">
      <c r="B20" s="24" t="s">
        <v>11</v>
      </c>
      <c r="I20" s="4"/>
    </row>
    <row r="21" spans="2:9" x14ac:dyDescent="0.25">
      <c r="B21" s="11" t="s">
        <v>18</v>
      </c>
      <c r="C21" s="12">
        <v>0.6</v>
      </c>
      <c r="H21" s="3">
        <f>12*C10</f>
        <v>8.3999999999999986</v>
      </c>
      <c r="I21" s="4"/>
    </row>
    <row r="22" spans="2:9" x14ac:dyDescent="0.25">
      <c r="B22" s="7" t="s">
        <v>1</v>
      </c>
      <c r="C22" s="13" t="str">
        <f>IF(C11="","",IF(C25="*insoluble","*insoluble",12-C11-C25))</f>
        <v/>
      </c>
      <c r="H22" s="2">
        <f>(12-C11)*C21</f>
        <v>7.1999999999999993</v>
      </c>
      <c r="I22" s="4"/>
    </row>
    <row r="23" spans="2:9" x14ac:dyDescent="0.25">
      <c r="B23" s="43"/>
      <c r="C23" s="44"/>
      <c r="H23" s="3">
        <f>H21-H22</f>
        <v>1.1999999999999993</v>
      </c>
      <c r="I23" s="4"/>
    </row>
    <row r="24" spans="2:9" x14ac:dyDescent="0.25">
      <c r="B24" s="7" t="s">
        <v>19</v>
      </c>
      <c r="C24" s="14">
        <v>0.8</v>
      </c>
      <c r="H24" s="2">
        <f>H23/(C24-C21)</f>
        <v>5.9999999999999947</v>
      </c>
      <c r="I24" s="4"/>
    </row>
    <row r="25" spans="2:9" ht="15.75" thickBot="1" x14ac:dyDescent="0.3">
      <c r="B25" s="8" t="s">
        <v>9</v>
      </c>
      <c r="C25" s="15" t="str">
        <f>IF(C11="","",IF(OR(H24&lt;0,H24&gt;12-C11),"*insoluble",H24))</f>
        <v/>
      </c>
      <c r="E25" s="27"/>
      <c r="I25" s="4"/>
    </row>
    <row r="26" spans="2:9" ht="15.75" thickBot="1" x14ac:dyDescent="0.3">
      <c r="I26" s="4"/>
    </row>
    <row r="27" spans="2:9" ht="15.75" thickBot="1" x14ac:dyDescent="0.3">
      <c r="B27" s="24" t="s">
        <v>12</v>
      </c>
      <c r="I27" s="4"/>
    </row>
    <row r="28" spans="2:9" x14ac:dyDescent="0.25">
      <c r="B28" s="11" t="s">
        <v>18</v>
      </c>
      <c r="C28" s="12">
        <v>0.6</v>
      </c>
      <c r="H28" s="3">
        <f>12*C10</f>
        <v>8.3999999999999986</v>
      </c>
      <c r="I28" s="4"/>
    </row>
    <row r="29" spans="2:9" x14ac:dyDescent="0.25">
      <c r="B29" s="7" t="s">
        <v>1</v>
      </c>
      <c r="C29" s="13" t="str">
        <f>IF(C11="","",IF(C32="*insoluble","*insoluble",12-C11-C32))</f>
        <v/>
      </c>
      <c r="H29" s="2">
        <f>(12-C11)*C28</f>
        <v>7.1999999999999993</v>
      </c>
      <c r="I29" s="4"/>
    </row>
    <row r="30" spans="2:9" x14ac:dyDescent="0.25">
      <c r="B30" s="43"/>
      <c r="C30" s="44"/>
      <c r="H30" s="3">
        <f>H28-H29</f>
        <v>1.1999999999999993</v>
      </c>
      <c r="I30" s="4"/>
    </row>
    <row r="31" spans="2:9" x14ac:dyDescent="0.25">
      <c r="B31" s="7" t="s">
        <v>19</v>
      </c>
      <c r="C31" s="14">
        <v>1</v>
      </c>
      <c r="H31" s="2">
        <f>H30/(C31-C28)</f>
        <v>2.9999999999999982</v>
      </c>
      <c r="I31" s="4"/>
    </row>
    <row r="32" spans="2:9" ht="15.75" thickBot="1" x14ac:dyDescent="0.3">
      <c r="B32" s="8" t="s">
        <v>9</v>
      </c>
      <c r="C32" s="15" t="str">
        <f>IF(C11="","",IF(OR(H31&lt;0,H31&gt;12-C11),"*insoluble",H31))</f>
        <v/>
      </c>
      <c r="I32" s="4"/>
    </row>
    <row r="33" spans="2:9" ht="15.75" thickBot="1" x14ac:dyDescent="0.3">
      <c r="I33" s="4"/>
    </row>
    <row r="34" spans="2:9" ht="15.75" thickBot="1" x14ac:dyDescent="0.3">
      <c r="B34" s="24" t="s">
        <v>13</v>
      </c>
      <c r="I34" s="4"/>
    </row>
    <row r="35" spans="2:9" x14ac:dyDescent="0.25">
      <c r="B35" s="11" t="s">
        <v>18</v>
      </c>
      <c r="C35" s="12">
        <v>0.7</v>
      </c>
      <c r="H35" s="3">
        <f>12*C10</f>
        <v>8.3999999999999986</v>
      </c>
      <c r="I35" s="4"/>
    </row>
    <row r="36" spans="2:9" x14ac:dyDescent="0.25">
      <c r="B36" s="7" t="s">
        <v>1</v>
      </c>
      <c r="C36" s="13" t="str">
        <f>IF(C11="","",IF(C39="*insoluble","*insoluble",12-C11-C39))</f>
        <v/>
      </c>
      <c r="H36" s="2">
        <f>(12-C11)*C35</f>
        <v>8.3999999999999986</v>
      </c>
      <c r="I36" s="4"/>
    </row>
    <row r="37" spans="2:9" x14ac:dyDescent="0.25">
      <c r="B37" s="43"/>
      <c r="C37" s="44"/>
      <c r="H37" s="3">
        <f>H35-H36</f>
        <v>0</v>
      </c>
      <c r="I37" s="4"/>
    </row>
    <row r="38" spans="2:9" x14ac:dyDescent="0.25">
      <c r="B38" s="7" t="s">
        <v>19</v>
      </c>
      <c r="C38" s="14">
        <v>0.8</v>
      </c>
      <c r="H38" s="2">
        <f>H37/(C38-C35)</f>
        <v>0</v>
      </c>
      <c r="I38" s="4"/>
    </row>
    <row r="39" spans="2:9" ht="15.75" thickBot="1" x14ac:dyDescent="0.3">
      <c r="B39" s="8" t="s">
        <v>9</v>
      </c>
      <c r="C39" s="15" t="str">
        <f>IF(C11="","",IF(OR(H38&lt;0,H38&gt;12-C11),"*insoluble",H38))</f>
        <v/>
      </c>
      <c r="I39" s="4"/>
    </row>
    <row r="40" spans="2:9" ht="15.75" thickBot="1" x14ac:dyDescent="0.3">
      <c r="I40" s="4"/>
    </row>
    <row r="41" spans="2:9" ht="15.75" thickBot="1" x14ac:dyDescent="0.3">
      <c r="B41" s="24" t="s">
        <v>14</v>
      </c>
      <c r="I41" s="4"/>
    </row>
    <row r="42" spans="2:9" x14ac:dyDescent="0.25">
      <c r="B42" s="11" t="s">
        <v>18</v>
      </c>
      <c r="C42" s="12">
        <v>0.7</v>
      </c>
      <c r="H42" s="3">
        <f>12*C10</f>
        <v>8.3999999999999986</v>
      </c>
      <c r="I42" s="4"/>
    </row>
    <row r="43" spans="2:9" x14ac:dyDescent="0.25">
      <c r="B43" s="7" t="s">
        <v>1</v>
      </c>
      <c r="C43" s="13" t="str">
        <f>IF(C11="","",IF(C46="*insoluble","*insoluble",12-C11-C46))</f>
        <v/>
      </c>
      <c r="H43" s="2">
        <f>(12-C11)*C42</f>
        <v>8.3999999999999986</v>
      </c>
      <c r="I43" s="4"/>
    </row>
    <row r="44" spans="2:9" x14ac:dyDescent="0.25">
      <c r="B44" s="43"/>
      <c r="C44" s="44"/>
      <c r="H44" s="3">
        <f>H42-H43</f>
        <v>0</v>
      </c>
      <c r="I44" s="4"/>
    </row>
    <row r="45" spans="2:9" x14ac:dyDescent="0.25">
      <c r="B45" s="7" t="s">
        <v>19</v>
      </c>
      <c r="C45" s="14">
        <v>1</v>
      </c>
      <c r="H45" s="2">
        <f>H44/(C45-C42)</f>
        <v>0</v>
      </c>
      <c r="I45" s="4"/>
    </row>
    <row r="46" spans="2:9" ht="15.75" thickBot="1" x14ac:dyDescent="0.3">
      <c r="B46" s="8" t="s">
        <v>9</v>
      </c>
      <c r="C46" s="15" t="str">
        <f>IF(C11="","",IF(OR(H45&lt;0,H45&gt;12-C11),"*insoluble",H45))</f>
        <v/>
      </c>
      <c r="I46" s="4"/>
    </row>
    <row r="47" spans="2:9" ht="15.75" thickBot="1" x14ac:dyDescent="0.3">
      <c r="I47" s="4"/>
    </row>
    <row r="48" spans="2:9" ht="15.75" thickBot="1" x14ac:dyDescent="0.3">
      <c r="B48" s="24" t="s">
        <v>15</v>
      </c>
      <c r="I48" s="4"/>
    </row>
    <row r="49" spans="2:9" x14ac:dyDescent="0.25">
      <c r="B49" s="11" t="s">
        <v>18</v>
      </c>
      <c r="C49" s="12">
        <v>0.8</v>
      </c>
      <c r="H49" s="3">
        <f>12*C10</f>
        <v>8.3999999999999986</v>
      </c>
      <c r="I49" s="4"/>
    </row>
    <row r="50" spans="2:9" x14ac:dyDescent="0.25">
      <c r="B50" s="7" t="s">
        <v>1</v>
      </c>
      <c r="C50" s="13" t="str">
        <f>IF(C11="","",IF(C53="*insoluble","*insoluble",12-C11-C53))</f>
        <v/>
      </c>
      <c r="H50" s="2">
        <f>(12-C11)*C49</f>
        <v>9.6000000000000014</v>
      </c>
      <c r="I50" s="4"/>
    </row>
    <row r="51" spans="2:9" x14ac:dyDescent="0.25">
      <c r="B51" s="43"/>
      <c r="C51" s="44"/>
      <c r="H51" s="3">
        <f>H49-H50</f>
        <v>-1.2000000000000028</v>
      </c>
      <c r="I51" s="4"/>
    </row>
    <row r="52" spans="2:9" x14ac:dyDescent="0.25">
      <c r="B52" s="7" t="s">
        <v>19</v>
      </c>
      <c r="C52" s="14">
        <v>1</v>
      </c>
      <c r="H52" s="2">
        <f>H51/(C52-C49)</f>
        <v>-6.000000000000016</v>
      </c>
      <c r="I52" s="4"/>
    </row>
    <row r="53" spans="2:9" ht="15.75" thickBot="1" x14ac:dyDescent="0.3">
      <c r="B53" s="8" t="s">
        <v>9</v>
      </c>
      <c r="C53" s="13" t="str">
        <f>IF(C11="","",IF(OR(H52&lt;0,H52&gt;12-C11),"*insoluble",H52))</f>
        <v/>
      </c>
    </row>
    <row r="54" spans="2:9" ht="15.75" thickBot="1" x14ac:dyDescent="0.3">
      <c r="B54" s="16"/>
      <c r="C54" s="17"/>
    </row>
  </sheetData>
  <sheetProtection sheet="1" objects="1" scenarios="1" formatCells="0" formatColumns="0" formatRows="0" insertColumns="0" insertRows="0" insertHyperlinks="0" deleteColumns="0" deleteRows="0" sort="0"/>
  <mergeCells count="10">
    <mergeCell ref="E10:F10"/>
    <mergeCell ref="G3:G7"/>
    <mergeCell ref="G10:G14"/>
    <mergeCell ref="B44:C44"/>
    <mergeCell ref="B51:C51"/>
    <mergeCell ref="B7:C7"/>
    <mergeCell ref="B16:C16"/>
    <mergeCell ref="B23:C23"/>
    <mergeCell ref="B30:C30"/>
    <mergeCell ref="B37:C37"/>
  </mergeCells>
  <conditionalFormatting sqref="D17">
    <cfRule type="expression" dxfId="7" priority="7">
      <formula>"SI(OU(($B$9&lt;0);($B$10&lt;0);""C'est insoluble avec deux périodes, utiliser la méthode empirique"";"" "")"</formula>
    </cfRule>
  </conditionalFormatting>
  <conditionalFormatting sqref="E18">
    <cfRule type="containsText" dxfId="6" priority="6" operator="containsText" text="insoluble avec 2 périodes , faire la méthode empirique">
      <formula>NOT(ISERROR(SEARCH("insoluble avec 2 périodes , faire la méthode empirique",E18)))</formula>
    </cfRule>
  </conditionalFormatting>
  <conditionalFormatting sqref="C11">
    <cfRule type="cellIs" dxfId="5" priority="3" operator="greaterThan">
      <formula>2</formula>
    </cfRule>
  </conditionalFormatting>
  <conditionalFormatting sqref="C2:C7 C10:C1048576">
    <cfRule type="containsText" dxfId="4" priority="1" operator="containsText" text="*insoluble">
      <formula>NOT(ISERROR(SEARCH("*insoluble",C2)))</formula>
    </cfRule>
  </conditionalFormatting>
  <dataValidations count="2">
    <dataValidation type="list" operator="equal" allowBlank="1" showInputMessage="1" showErrorMessage="1" sqref="C10">
      <formula1>"60%,70%,80%"</formula1>
    </dataValidation>
    <dataValidation type="custom" allowBlank="1" showInputMessage="1" showErrorMessage="1" errorTitle="erreur saisie" error="Vous devez saisir une période supérieure à 0 et inférieure ou égale à 2" sqref="C11">
      <formula1>AND(C11&gt;=0,C11&lt;=2)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1"/>
  <sheetViews>
    <sheetView showGridLines="0" workbookViewId="0">
      <selection activeCell="D15" sqref="D15"/>
    </sheetView>
  </sheetViews>
  <sheetFormatPr baseColWidth="10" defaultRowHeight="15" x14ac:dyDescent="0.25"/>
  <cols>
    <col min="1" max="1" width="2.7109375" customWidth="1"/>
    <col min="2" max="2" width="80.7109375" bestFit="1" customWidth="1"/>
    <col min="3" max="3" width="12" bestFit="1" customWidth="1"/>
    <col min="4" max="4" width="5" customWidth="1"/>
    <col min="5" max="5" width="76" customWidth="1"/>
    <col min="6" max="6" width="9.7109375" customWidth="1"/>
    <col min="7" max="7" width="27" customWidth="1"/>
    <col min="8" max="8" width="29" customWidth="1"/>
    <col min="9" max="9" width="11.42578125" customWidth="1"/>
  </cols>
  <sheetData>
    <row r="2" spans="2:8" ht="15.75" thickBot="1" x14ac:dyDescent="0.3"/>
    <row r="3" spans="2:8" ht="16.5" thickBot="1" x14ac:dyDescent="0.3">
      <c r="E3" s="35" t="s">
        <v>8</v>
      </c>
      <c r="F3" s="22"/>
      <c r="G3" s="42" t="s">
        <v>32</v>
      </c>
    </row>
    <row r="4" spans="2:8" ht="17.25" customHeight="1" x14ac:dyDescent="0.4">
      <c r="B4" t="s">
        <v>26</v>
      </c>
      <c r="E4" s="10" t="s">
        <v>35</v>
      </c>
      <c r="F4" s="25"/>
      <c r="G4" s="42"/>
    </row>
    <row r="5" spans="2:8" ht="15.6" customHeight="1" x14ac:dyDescent="0.25">
      <c r="E5" s="7" t="s">
        <v>22</v>
      </c>
      <c r="F5" s="26"/>
      <c r="G5" s="42"/>
    </row>
    <row r="6" spans="2:8" ht="15.6" customHeight="1" x14ac:dyDescent="0.25">
      <c r="E6" s="7" t="s">
        <v>6</v>
      </c>
      <c r="F6" s="26"/>
      <c r="G6" s="42"/>
    </row>
    <row r="7" spans="2:8" ht="15.6" customHeight="1" thickBot="1" x14ac:dyDescent="0.4">
      <c r="B7" s="45"/>
      <c r="C7" s="45"/>
      <c r="E7" s="8" t="s">
        <v>37</v>
      </c>
      <c r="F7" s="21" t="str">
        <f>IF(OR(F6="",F5="",F4=""),"",F5+(F4/F6))</f>
        <v/>
      </c>
      <c r="G7" s="42"/>
    </row>
    <row r="8" spans="2:8" ht="15.75" thickBot="1" x14ac:dyDescent="0.3">
      <c r="B8" s="31"/>
    </row>
    <row r="9" spans="2:8" ht="15.75" thickBot="1" x14ac:dyDescent="0.3">
      <c r="C9" s="30" t="s">
        <v>7</v>
      </c>
    </row>
    <row r="10" spans="2:8" ht="15.75" thickBot="1" x14ac:dyDescent="0.3">
      <c r="B10" s="11" t="s">
        <v>0</v>
      </c>
      <c r="C10" s="19">
        <v>0.7</v>
      </c>
      <c r="E10" s="40" t="s">
        <v>23</v>
      </c>
      <c r="F10" s="41"/>
      <c r="G10" s="42" t="s">
        <v>34</v>
      </c>
    </row>
    <row r="11" spans="2:8" ht="15.75" thickBot="1" x14ac:dyDescent="0.3">
      <c r="B11" s="8" t="s">
        <v>36</v>
      </c>
      <c r="C11" s="20"/>
      <c r="E11" s="10" t="s">
        <v>21</v>
      </c>
      <c r="F11" s="25"/>
      <c r="G11" s="42"/>
    </row>
    <row r="12" spans="2:8" ht="15.75" thickBot="1" x14ac:dyDescent="0.3">
      <c r="E12" s="7" t="s">
        <v>5</v>
      </c>
      <c r="F12" s="26"/>
      <c r="G12" s="42"/>
    </row>
    <row r="13" spans="2:8" ht="15.75" thickBot="1" x14ac:dyDescent="0.3">
      <c r="B13" s="23" t="s">
        <v>10</v>
      </c>
      <c r="E13" s="8" t="s">
        <v>24</v>
      </c>
      <c r="F13" s="9" t="str">
        <f>IF(OR(F12="",F11=""),"",ROUND((F11*F12),0))</f>
        <v/>
      </c>
      <c r="G13" s="42"/>
    </row>
    <row r="14" spans="2:8" x14ac:dyDescent="0.25">
      <c r="B14" s="11" t="s">
        <v>2</v>
      </c>
      <c r="C14" s="12">
        <v>0.6</v>
      </c>
      <c r="G14" s="42"/>
      <c r="H14" s="3">
        <f>12*C10-C14*C15</f>
        <v>8.3999999999999986</v>
      </c>
    </row>
    <row r="15" spans="2:8" x14ac:dyDescent="0.25">
      <c r="B15" s="7" t="s">
        <v>1</v>
      </c>
      <c r="C15" s="18"/>
      <c r="H15" s="2">
        <f>C20*(12-C11-C15)</f>
        <v>9.6000000000000014</v>
      </c>
    </row>
    <row r="16" spans="2:8" x14ac:dyDescent="0.25">
      <c r="B16" s="43"/>
      <c r="C16" s="44"/>
      <c r="H16" s="3">
        <f>H14-H15</f>
        <v>-1.2000000000000028</v>
      </c>
    </row>
    <row r="17" spans="2:8" x14ac:dyDescent="0.25">
      <c r="B17" s="7" t="s">
        <v>3</v>
      </c>
      <c r="C17" s="14">
        <v>0.7</v>
      </c>
      <c r="H17" s="3">
        <f>H16/(C17-C20)</f>
        <v>12.000000000000018</v>
      </c>
    </row>
    <row r="18" spans="2:8" x14ac:dyDescent="0.25">
      <c r="B18" s="7" t="s">
        <v>9</v>
      </c>
      <c r="C18" s="32" t="str">
        <f>IF(OR(C11="",C15=""),"",IF(OR((H17&lt;0),((12-C11-C15-H17)&lt;=0)),"*insoluble",H17))</f>
        <v/>
      </c>
      <c r="E18" s="1"/>
      <c r="H18" s="3">
        <f>12-C11-H17-C15</f>
        <v>-1.7763568394002505E-14</v>
      </c>
    </row>
    <row r="19" spans="2:8" x14ac:dyDescent="0.25">
      <c r="B19" s="46"/>
      <c r="C19" s="47"/>
      <c r="E19" s="37" t="s">
        <v>25</v>
      </c>
      <c r="H19" s="2"/>
    </row>
    <row r="20" spans="2:8" x14ac:dyDescent="0.25">
      <c r="B20" s="7" t="s">
        <v>4</v>
      </c>
      <c r="C20" s="14">
        <v>0.8</v>
      </c>
      <c r="E20" s="1"/>
      <c r="H20" s="2"/>
    </row>
    <row r="21" spans="2:8" ht="15.75" thickBot="1" x14ac:dyDescent="0.3">
      <c r="B21" s="8" t="s">
        <v>16</v>
      </c>
      <c r="C21" s="15" t="str">
        <f>IF(OR(C11="",C15=""),"",IF(OR((C18="*insoluble"),H18&lt;0),"*insoluble",H18))</f>
        <v/>
      </c>
      <c r="E21" s="1"/>
      <c r="H21" s="2"/>
    </row>
    <row r="22" spans="2:8" ht="15.75" thickBot="1" x14ac:dyDescent="0.3">
      <c r="H22" s="2"/>
    </row>
    <row r="23" spans="2:8" ht="15.75" thickBot="1" x14ac:dyDescent="0.3">
      <c r="B23" s="23" t="s">
        <v>11</v>
      </c>
      <c r="H23" s="2"/>
    </row>
    <row r="24" spans="2:8" x14ac:dyDescent="0.25">
      <c r="B24" s="11" t="s">
        <v>2</v>
      </c>
      <c r="C24" s="12">
        <v>0.6</v>
      </c>
      <c r="H24" s="3" t="e">
        <f>12*C10-C24*C25</f>
        <v>#VALUE!</v>
      </c>
    </row>
    <row r="25" spans="2:8" x14ac:dyDescent="0.25">
      <c r="B25" s="7" t="s">
        <v>1</v>
      </c>
      <c r="C25" s="32" t="str">
        <f>IF(C15="","",C15)</f>
        <v/>
      </c>
      <c r="H25" s="2" t="e">
        <f>C30*(12-C11-C25)</f>
        <v>#VALUE!</v>
      </c>
    </row>
    <row r="26" spans="2:8" x14ac:dyDescent="0.25">
      <c r="B26" s="43"/>
      <c r="C26" s="44"/>
      <c r="H26" s="3" t="e">
        <f>H24-H25</f>
        <v>#VALUE!</v>
      </c>
    </row>
    <row r="27" spans="2:8" x14ac:dyDescent="0.25">
      <c r="B27" s="7" t="s">
        <v>3</v>
      </c>
      <c r="C27" s="14">
        <v>0.7</v>
      </c>
      <c r="H27" s="3" t="e">
        <f>H26/(C27-C30)</f>
        <v>#VALUE!</v>
      </c>
    </row>
    <row r="28" spans="2:8" x14ac:dyDescent="0.25">
      <c r="B28" s="7" t="s">
        <v>9</v>
      </c>
      <c r="C28" s="13" t="str">
        <f>IF(OR(C11="",C15=""),"",IF(OR((H27&lt;0),((12-C11-C25-H27)&lt;0)),"*insoluble",H27))</f>
        <v/>
      </c>
      <c r="H28" s="3" t="e">
        <f>12-C11-H27-C25</f>
        <v>#VALUE!</v>
      </c>
    </row>
    <row r="29" spans="2:8" x14ac:dyDescent="0.25">
      <c r="B29" s="46"/>
      <c r="C29" s="47"/>
      <c r="H29" s="2"/>
    </row>
    <row r="30" spans="2:8" x14ac:dyDescent="0.25">
      <c r="B30" s="7" t="s">
        <v>4</v>
      </c>
      <c r="C30" s="14">
        <v>1</v>
      </c>
      <c r="H30" s="2"/>
    </row>
    <row r="31" spans="2:8" ht="15.75" thickBot="1" x14ac:dyDescent="0.3">
      <c r="B31" s="8" t="s">
        <v>16</v>
      </c>
      <c r="C31" s="15" t="str">
        <f>IF(OR(C11="",C15=""),"",IF(OR((C28="*insoluble"),H28&lt;0),"*insoluble",H28))</f>
        <v/>
      </c>
      <c r="H31" s="2"/>
    </row>
    <row r="32" spans="2:8" ht="15.75" thickBot="1" x14ac:dyDescent="0.3">
      <c r="H32" s="2"/>
    </row>
    <row r="33" spans="2:8" ht="15.75" thickBot="1" x14ac:dyDescent="0.3">
      <c r="B33" s="23" t="s">
        <v>12</v>
      </c>
      <c r="H33" s="2"/>
    </row>
    <row r="34" spans="2:8" x14ac:dyDescent="0.25">
      <c r="B34" s="11" t="s">
        <v>2</v>
      </c>
      <c r="C34" s="12">
        <v>0.6</v>
      </c>
      <c r="H34" s="3" t="e">
        <f>12*C10-C34*C35</f>
        <v>#VALUE!</v>
      </c>
    </row>
    <row r="35" spans="2:8" x14ac:dyDescent="0.25">
      <c r="B35" s="7" t="s">
        <v>1</v>
      </c>
      <c r="C35" s="13" t="str">
        <f>IF(C15="","",C15)</f>
        <v/>
      </c>
      <c r="H35" s="2" t="e">
        <f>C40*(12-C11-C35)</f>
        <v>#VALUE!</v>
      </c>
    </row>
    <row r="36" spans="2:8" x14ac:dyDescent="0.25">
      <c r="B36" s="43"/>
      <c r="C36" s="44"/>
      <c r="H36" s="3" t="e">
        <f>H34-H35</f>
        <v>#VALUE!</v>
      </c>
    </row>
    <row r="37" spans="2:8" x14ac:dyDescent="0.25">
      <c r="B37" s="7" t="s">
        <v>3</v>
      </c>
      <c r="C37" s="14">
        <v>0.8</v>
      </c>
      <c r="H37" s="3" t="e">
        <f>H36/(C37-C40)</f>
        <v>#VALUE!</v>
      </c>
    </row>
    <row r="38" spans="2:8" x14ac:dyDescent="0.25">
      <c r="B38" s="7" t="s">
        <v>9</v>
      </c>
      <c r="C38" s="13" t="str">
        <f>IF(OR(C11="",C15=""),"",IF(OR((H37&lt;0),((12-C11-C35-H37)&lt;0)),"*insoluble",H37))</f>
        <v/>
      </c>
      <c r="H38" s="3" t="e">
        <f>12-C11-H37-C35</f>
        <v>#VALUE!</v>
      </c>
    </row>
    <row r="39" spans="2:8" x14ac:dyDescent="0.25">
      <c r="B39" s="46"/>
      <c r="C39" s="47"/>
      <c r="H39" s="2"/>
    </row>
    <row r="40" spans="2:8" x14ac:dyDescent="0.25">
      <c r="B40" s="7" t="s">
        <v>4</v>
      </c>
      <c r="C40" s="14">
        <v>1</v>
      </c>
      <c r="H40" s="2"/>
    </row>
    <row r="41" spans="2:8" ht="15.75" thickBot="1" x14ac:dyDescent="0.3">
      <c r="B41" s="8" t="s">
        <v>16</v>
      </c>
      <c r="C41" s="15" t="str">
        <f>IF(OR(C11="",C15=""),"",IF(OR((C38="*insoluble"),H38&lt;0),"*insoluble",H38))</f>
        <v/>
      </c>
      <c r="H41" s="2"/>
    </row>
    <row r="42" spans="2:8" ht="15.75" thickBot="1" x14ac:dyDescent="0.3">
      <c r="H42" s="2"/>
    </row>
    <row r="43" spans="2:8" ht="15.75" thickBot="1" x14ac:dyDescent="0.3">
      <c r="B43" s="23" t="s">
        <v>13</v>
      </c>
      <c r="H43" s="2"/>
    </row>
    <row r="44" spans="2:8" x14ac:dyDescent="0.25">
      <c r="B44" s="11" t="s">
        <v>2</v>
      </c>
      <c r="C44" s="12">
        <v>0.7</v>
      </c>
      <c r="H44" s="3" t="e">
        <f>12*C10-C44*C45</f>
        <v>#VALUE!</v>
      </c>
    </row>
    <row r="45" spans="2:8" x14ac:dyDescent="0.25">
      <c r="B45" s="7" t="s">
        <v>1</v>
      </c>
      <c r="C45" s="13" t="str">
        <f>IF(C15="","",C15)</f>
        <v/>
      </c>
      <c r="H45" s="2" t="e">
        <f>C50*(12-C11-C45)</f>
        <v>#VALUE!</v>
      </c>
    </row>
    <row r="46" spans="2:8" x14ac:dyDescent="0.25">
      <c r="B46" s="43"/>
      <c r="C46" s="44"/>
      <c r="H46" s="3" t="e">
        <f>H44-H45</f>
        <v>#VALUE!</v>
      </c>
    </row>
    <row r="47" spans="2:8" x14ac:dyDescent="0.25">
      <c r="B47" s="7" t="s">
        <v>3</v>
      </c>
      <c r="C47" s="14">
        <v>0.8</v>
      </c>
      <c r="H47" s="3" t="e">
        <f>H46/(C47-C50)</f>
        <v>#VALUE!</v>
      </c>
    </row>
    <row r="48" spans="2:8" x14ac:dyDescent="0.25">
      <c r="B48" s="7" t="s">
        <v>9</v>
      </c>
      <c r="C48" s="13" t="str">
        <f>IF(OR(C11="",C15=""),"",IF(OR((H47&lt;0),((12-C45-C45-H47)&lt;0)),"*insoluble",H47))</f>
        <v/>
      </c>
      <c r="H48" s="3" t="e">
        <f>12-C11-H47-C45</f>
        <v>#VALUE!</v>
      </c>
    </row>
    <row r="49" spans="2:8" x14ac:dyDescent="0.25">
      <c r="B49" s="46"/>
      <c r="C49" s="47"/>
      <c r="H49" s="2"/>
    </row>
    <row r="50" spans="2:8" x14ac:dyDescent="0.25">
      <c r="B50" s="7" t="s">
        <v>4</v>
      </c>
      <c r="C50" s="14">
        <v>1</v>
      </c>
    </row>
    <row r="51" spans="2:8" ht="15.75" thickBot="1" x14ac:dyDescent="0.3">
      <c r="B51" s="8" t="s">
        <v>16</v>
      </c>
      <c r="C51" s="15" t="str">
        <f>IF(OR(C11="",C15=""),"",IF(OR((C48="*insoluble"),H48&lt;0),"*insoluble",H48))</f>
        <v/>
      </c>
    </row>
  </sheetData>
  <sheetProtection sheet="1" objects="1" scenarios="1" formatCells="0" formatColumns="0" formatRows="0" insertColumns="0" insertRows="0" insertHyperlinks="0" deleteColumns="0" deleteRows="0" sort="0"/>
  <mergeCells count="12">
    <mergeCell ref="B49:C49"/>
    <mergeCell ref="B19:C19"/>
    <mergeCell ref="B29:C29"/>
    <mergeCell ref="B36:C36"/>
    <mergeCell ref="B39:C39"/>
    <mergeCell ref="B46:C46"/>
    <mergeCell ref="B7:C7"/>
    <mergeCell ref="B16:C16"/>
    <mergeCell ref="B26:C26"/>
    <mergeCell ref="E10:F10"/>
    <mergeCell ref="G3:G7"/>
    <mergeCell ref="G10:G14"/>
  </mergeCells>
  <conditionalFormatting sqref="D17">
    <cfRule type="expression" dxfId="3" priority="4">
      <formula>"SI(OU(($B$9&lt;0);($B$10&lt;0);""C'est insoluble avec deux périodes, utiliser la méthode empirique"";"" "")"</formula>
    </cfRule>
  </conditionalFormatting>
  <conditionalFormatting sqref="E18 E20:E21">
    <cfRule type="containsText" dxfId="2" priority="3" operator="containsText" text="insoluble avec 2 périodes , faire la méthode empirique">
      <formula>NOT(ISERROR(SEARCH("insoluble avec 2 périodes , faire la méthode empirique",E18)))</formula>
    </cfRule>
  </conditionalFormatting>
  <conditionalFormatting sqref="C11">
    <cfRule type="cellIs" dxfId="1" priority="2" operator="greaterThan">
      <formula>2</formula>
    </cfRule>
  </conditionalFormatting>
  <conditionalFormatting sqref="C2:C7 C10:C1048576">
    <cfRule type="containsText" dxfId="0" priority="1" operator="containsText" text="*insoluble">
      <formula>NOT(ISERROR(SEARCH("*insoluble",C2)))</formula>
    </cfRule>
  </conditionalFormatting>
  <dataValidations count="2">
    <dataValidation type="custom" allowBlank="1" showInputMessage="1" showErrorMessage="1" errorTitle="erreur saisie" error="Vous devez saisir une période supérieure à 0 et inférieure ou égale à 2" sqref="C11">
      <formula1>AND(C11&gt;=0,C11&lt;=2)</formula1>
    </dataValidation>
    <dataValidation type="list" operator="equal" allowBlank="1" showInputMessage="1" showErrorMessage="1" sqref="C10">
      <formula1>"60%,70%,80%"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Notice</vt:lpstr>
      <vt:lpstr>Calculatrice 2 périodes</vt:lpstr>
      <vt:lpstr>Calculatrice 3 périodes</vt:lpstr>
    </vt:vector>
  </TitlesOfParts>
  <Company>Secrétariat Général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MINEFI</dc:creator>
  <cp:lastModifiedBy>Jean-Louis Pastor</cp:lastModifiedBy>
  <dcterms:created xsi:type="dcterms:W3CDTF">2020-05-27T03:55:20Z</dcterms:created>
  <dcterms:modified xsi:type="dcterms:W3CDTF">2020-06-12T09:48:06Z</dcterms:modified>
</cp:coreProperties>
</file>