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Programming\Programming Fundas\notes\finance\"/>
    </mc:Choice>
  </mc:AlternateContent>
  <xr:revisionPtr revIDLastSave="0" documentId="8_{9E00C40D-BD19-4794-96DF-2552F7CB8A88}" xr6:coauthVersionLast="28" xr6:coauthVersionMax="28" xr10:uidLastSave="{00000000-0000-0000-0000-000000000000}"/>
  <bookViews>
    <workbookView xWindow="0" yWindow="0" windowWidth="28800" windowHeight="12210" activeTab="4" xr2:uid="{C7C25FF7-DBBB-4CA2-B221-011613364175}"/>
  </bookViews>
  <sheets>
    <sheet name="FX Spot" sheetId="1" r:id="rId1"/>
    <sheet name="FX Outright" sheetId="2" r:id="rId2"/>
    <sheet name="FX Swap" sheetId="3" r:id="rId3"/>
    <sheet name="FX Options" sheetId="4" r:id="rId4"/>
    <sheet name="Covered Interest arbitrage" sheetId="9" r:id="rId5"/>
    <sheet name="spot_fwd_swap rate after Spot" sheetId="5" r:id="rId6"/>
    <sheet name="FX Outright and swap" sheetId="6" r:id="rId7"/>
    <sheet name="FX Swap and outright" sheetId="8" r:id="rId8"/>
    <sheet name="spot_fwd_swap rate before Spot" sheetId="7" r:id="rId9"/>
  </sheets>
  <definedNames>
    <definedName name="_xlnm.Print_Area" localSheetId="4">'Covered Interest arbitrage'!$B$1:$F$25</definedName>
    <definedName name="_xlnm.Print_Area" localSheetId="7">'FX Swap and outright'!$B$1:$F$22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2" i="9" l="1"/>
  <c r="D22" i="9"/>
  <c r="C23" i="9"/>
  <c r="D23" i="9"/>
  <c r="D20" i="8"/>
  <c r="D19" i="8" s="1"/>
  <c r="H13" i="7" l="1"/>
  <c r="J13" i="7"/>
  <c r="H14" i="7"/>
  <c r="J14" i="7"/>
  <c r="H19" i="7"/>
  <c r="J19" i="7"/>
  <c r="H20" i="7"/>
  <c r="J20" i="7"/>
  <c r="D23" i="7"/>
  <c r="F23" i="7"/>
  <c r="D29" i="7" s="1"/>
  <c r="H23" i="7"/>
  <c r="J23" i="7"/>
  <c r="H25" i="7" s="1"/>
  <c r="J24" i="7"/>
  <c r="J25" i="7"/>
  <c r="H26" i="7"/>
  <c r="J26" i="7"/>
  <c r="H24" i="7" s="1"/>
  <c r="H27" i="7"/>
  <c r="J27" i="7"/>
  <c r="H33" i="7" s="1"/>
  <c r="F29" i="7"/>
  <c r="J29" i="7"/>
  <c r="H31" i="7" s="1"/>
  <c r="J32" i="7"/>
  <c r="H30" i="7" s="1"/>
  <c r="J33" i="7"/>
  <c r="J30" i="7" l="1"/>
  <c r="H29" i="7"/>
  <c r="J31" i="7" s="1"/>
  <c r="H32" i="7"/>
  <c r="D19" i="6"/>
  <c r="F27" i="6" s="1"/>
  <c r="F19" i="6"/>
  <c r="D20" i="6"/>
  <c r="F29" i="6" s="1"/>
  <c r="F20" i="6"/>
  <c r="D21" i="6"/>
  <c r="F21" i="6"/>
  <c r="D22" i="6"/>
  <c r="F31" i="6" s="1"/>
  <c r="F22" i="6"/>
  <c r="D23" i="6"/>
  <c r="F23" i="6"/>
  <c r="D24" i="6"/>
  <c r="F33" i="6" s="1"/>
  <c r="F24" i="6"/>
  <c r="D27" i="6"/>
  <c r="D28" i="6"/>
  <c r="F28" i="6"/>
  <c r="D29" i="6"/>
  <c r="D30" i="6"/>
  <c r="F30" i="6"/>
  <c r="D31" i="6"/>
  <c r="D32" i="6"/>
  <c r="F32" i="6"/>
  <c r="D33" i="6"/>
  <c r="H12" i="5"/>
  <c r="J12" i="5"/>
  <c r="H16" i="5"/>
  <c r="J16" i="5"/>
  <c r="D19" i="5"/>
  <c r="F23" i="5" s="1"/>
  <c r="F19" i="5"/>
  <c r="D23" i="5" s="1"/>
  <c r="H19" i="5"/>
  <c r="J19" i="5"/>
  <c r="H23" i="5" s="1"/>
  <c r="H20" i="5"/>
  <c r="J20" i="5"/>
  <c r="H21" i="5"/>
  <c r="J21" i="5"/>
  <c r="H25" i="5" s="1"/>
  <c r="H24" i="5" s="1"/>
  <c r="J23" i="5"/>
  <c r="J24" i="5" s="1"/>
  <c r="J25" i="5"/>
</calcChain>
</file>

<file path=xl/sharedStrings.xml><?xml version="1.0" encoding="utf-8"?>
<sst xmlns="http://schemas.openxmlformats.org/spreadsheetml/2006/main" count="226" uniqueCount="81">
  <si>
    <t>FX OU</t>
  </si>
  <si>
    <t>F</t>
  </si>
  <si>
    <t>www.markets-international.com                                             Copyright:  Markets International Ltd</t>
  </si>
  <si>
    <t>/</t>
  </si>
  <si>
    <t>outright</t>
  </si>
  <si>
    <t>forward swap</t>
  </si>
  <si>
    <t>Spot</t>
  </si>
  <si>
    <t>Results:</t>
  </si>
  <si>
    <t xml:space="preserve">  the spot rate)</t>
  </si>
  <si>
    <t xml:space="preserve">  number of decimal places in </t>
  </si>
  <si>
    <t xml:space="preserve">  "-.0032 / -.0031, to match the </t>
  </si>
  <si>
    <t>spot</t>
  </si>
  <si>
    <t>sgd</t>
  </si>
  <si>
    <t>usd</t>
  </si>
  <si>
    <t>base currency / counter currency:</t>
  </si>
  <si>
    <t xml:space="preserve">  might need to be entered as </t>
  </si>
  <si>
    <t xml:space="preserve">  decimal places (e.g. "32 / 31" </t>
  </si>
  <si>
    <t xml:space="preserve">  and ensure correct number of </t>
  </si>
  <si>
    <t>include "-" for negative points</t>
  </si>
  <si>
    <t>eur</t>
  </si>
  <si>
    <t xml:space="preserve"> base currency / counter currency:</t>
  </si>
  <si>
    <t>offer</t>
  </si>
  <si>
    <t>bid</t>
  </si>
  <si>
    <t>Input data:</t>
  </si>
  <si>
    <t>What are the cross-rate spot, outright (after spot) and swap (after spot)?</t>
  </si>
  <si>
    <t>FX cross-rates</t>
  </si>
  <si>
    <t xml:space="preserve">Markets International Ltd gives no warranty of any kind as to the accuracy, usefulness or safety of this spreadsheet.
All copyright belongs to Markets International Ltd. and usage is strictly limited to your personal use only
You may not distribute or publish any part of the spreadsheet in any way.
Anyone using this spreadsheet agrees to these terms and conditions by so doing.
</t>
  </si>
  <si>
    <t xml:space="preserve">         www.markets-international.com                                             Copyright:  Markets International Ltd</t>
  </si>
  <si>
    <t>need X and Y</t>
  </si>
  <si>
    <t>forward-forward swap from X to Y</t>
  </si>
  <si>
    <t>need T/N and X</t>
  </si>
  <si>
    <t>swap from tomorrow to X</t>
  </si>
  <si>
    <t>need O/N, T/N and X</t>
  </si>
  <si>
    <t>swap from today to X</t>
  </si>
  <si>
    <t>need spot and swap for X</t>
  </si>
  <si>
    <t>outright for X months</t>
  </si>
  <si>
    <t>need spot and T/N</t>
  </si>
  <si>
    <t>outright value tomorrow</t>
  </si>
  <si>
    <t>need spot, O/N and T/N</t>
  </si>
  <si>
    <t>outright value today</t>
  </si>
  <si>
    <t>Reciprocal rates (reversing the base currency and counter currency):</t>
  </si>
  <si>
    <t>forward swap for Y months</t>
  </si>
  <si>
    <t xml:space="preserve">  "-.000325 / -.000320", to match the </t>
  </si>
  <si>
    <t>forward swap for X months</t>
  </si>
  <si>
    <t>T/N</t>
  </si>
  <si>
    <t xml:space="preserve">  decimal places (e.g. "3.25 / 3.20" </t>
  </si>
  <si>
    <t>O/N</t>
  </si>
  <si>
    <t>What are the reciprocal rates (reversing the base and counter currencies)?</t>
  </si>
  <si>
    <t>What is the swap from today, tomorrow or forward-forward after spot?</t>
  </si>
  <si>
    <t>What are the outrights (before and after spot)?</t>
  </si>
  <si>
    <r>
      <rPr>
        <b/>
        <sz val="11"/>
        <color theme="1"/>
        <rFont val="Calibri"/>
        <family val="2"/>
        <scheme val="minor"/>
      </rPr>
      <t>Notes:</t>
    </r>
    <r>
      <rPr>
        <sz val="11"/>
        <color theme="1"/>
        <rFont val="Calibri"/>
        <family val="2"/>
        <scheme val="minor"/>
      </rPr>
      <t xml:space="preserve">
You only need to enter the numbers for the result you require.  E.g. for outright today you need only spot, O/N and T/N; for forward-forward swap, you need only swaps for terms A and B etc.
</t>
    </r>
  </si>
  <si>
    <t>FX outrights,  swaps and reciprocal rates</t>
  </si>
  <si>
    <t>Markets International Ltd gives no warranty of any kind as to the accuracy, usefulness or safety of this spreadsheet.
All copyright belongs to Markets International Ltd. and usage is strictly limited to your personal use only
You may not distribute or publish any part of the spreadsheet in any way.
Anyone using this spreadsheet agrees to these terms and conditions by so doing.</t>
  </si>
  <si>
    <t>outright tomorrow</t>
  </si>
  <si>
    <t>outright today</t>
  </si>
  <si>
    <t>EUR</t>
  </si>
  <si>
    <t xml:space="preserve">  "-.000325 / -.000320, to match the </t>
  </si>
  <si>
    <t>jpy</t>
  </si>
  <si>
    <t>What are the cross-rate spot, O/N, T/N, value today and value tomorrow?</t>
  </si>
  <si>
    <t>Theoretical forward outright</t>
  </si>
  <si>
    <t>Theoretical forward swap</t>
  </si>
  <si>
    <t>e.g. enter "23-2-12"</t>
  </si>
  <si>
    <t>Forward date (DD/MM/YY)</t>
  </si>
  <si>
    <t>Spot date (DD/MM/YY)</t>
  </si>
  <si>
    <t>Year basis (usually 360 or 365) for the counter currency interest rate</t>
  </si>
  <si>
    <t>e.g. enter "6.375%" as "6.375"</t>
  </si>
  <si>
    <t>Counter currency interest rate</t>
  </si>
  <si>
    <t>Year basis (usually 360 or 365) for the base currency interest rate</t>
  </si>
  <si>
    <t>Base currency interest rate</t>
  </si>
  <si>
    <t>What are the theoretical FX swap and outright, derived from money-market interest rates?</t>
  </si>
  <si>
    <t>Theoretical FX swap and outright</t>
  </si>
  <si>
    <t>FX swap</t>
  </si>
  <si>
    <t>FX rate used for settlement of the near leg</t>
  </si>
  <si>
    <t>Far (i.e. end) date (DD/MM/YY)</t>
  </si>
  <si>
    <t>Near (i.e. start) date (DD/MM/YY)</t>
  </si>
  <si>
    <t>Year basis (usually 360 or 365) for the other currency which you wish to achieve synthetically</t>
  </si>
  <si>
    <t>Year basis (usually 360 or 365) for the interest rate actually borrowed or lent</t>
  </si>
  <si>
    <t>Interest rate of the actual borrowing or lending</t>
  </si>
  <si>
    <t xml:space="preserve">      by borrowing or lending a different currency, swapped into my currency of choice?</t>
  </si>
  <si>
    <t>What interest rate can I achieve synthetically,</t>
  </si>
  <si>
    <t>Covered interest arbitrage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</si>
</sst>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0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1"/>
      <color theme="10"/>
      <name val="Calibri"/>
      <family val="2"/>
      <scheme val="minor"/>
    </font>
    <font>
      <b/>
      <sz val="11"/>
      <color rgb="FFFF0000"/>
      <name val="Calibri"/>
      <family val="2"/>
      <scheme val="minor"/>
    </font>
    <font>
      <sz val="11"/>
      <name val="Calibri"/>
      <family val="2"/>
      <scheme val="minor"/>
    </font>
    <font>
      <b/>
      <sz val="14"/>
      <name val="Calibri"/>
      <family val="2"/>
      <scheme val="minor"/>
    </font>
    <font>
      <i/>
      <sz val="11"/>
      <color theme="1"/>
      <name val="Calibri"/>
      <family val="2"/>
      <scheme val="minor"/>
    </font>
    <font>
      <sz val="11"/>
      <color rgb="FF0070C0"/>
      <name val="Calibri"/>
      <family val="2"/>
      <scheme val="minor"/>
    </font>
    <font>
      <i/>
      <sz val="11"/>
      <name val="Calibri"/>
      <family val="2"/>
      <scheme val="minor"/>
    </font>
    <font>
      <b/>
      <sz val="16"/>
      <color rgb="FFFF0000"/>
      <name val="Calibri"/>
      <family val="2"/>
      <scheme val="minor"/>
    </font>
    <font>
      <b/>
      <u/>
      <sz val="16"/>
      <color theme="1"/>
      <name val="Calibri"/>
      <family val="2"/>
      <scheme val="minor"/>
    </font>
    <font>
      <b/>
      <u/>
      <sz val="11"/>
      <color theme="1"/>
      <name val="Calibri"/>
      <family val="2"/>
      <scheme val="minor"/>
    </font>
    <font>
      <b/>
      <i/>
      <u/>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rgb="FFFFFF00"/>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1" fillId="2" borderId="0"/>
    <xf numFmtId="0" fontId="3" fillId="2" borderId="0"/>
    <xf numFmtId="0" fontId="4" fillId="3" borderId="0"/>
    <xf numFmtId="0" fontId="5" fillId="3" borderId="0"/>
    <xf numFmtId="0" fontId="6" fillId="2" borderId="9" applyBorder="0"/>
    <xf numFmtId="0" fontId="8" fillId="3" borderId="0">
      <protection locked="0"/>
    </xf>
    <xf numFmtId="0" fontId="9" fillId="2" borderId="0"/>
    <xf numFmtId="0" fontId="10" fillId="2" borderId="0"/>
    <xf numFmtId="0" fontId="11" fillId="2" borderId="0"/>
  </cellStyleXfs>
  <cellXfs count="169">
    <xf numFmtId="0" fontId="0" fillId="0" borderId="0" xfId="0"/>
    <xf numFmtId="0" fontId="1" fillId="2" borderId="1" xfId="1" applyBorder="1"/>
    <xf numFmtId="0" fontId="1" fillId="2" borderId="2" xfId="1" applyBorder="1"/>
    <xf numFmtId="0" fontId="3" fillId="2" borderId="2" xfId="2" applyBorder="1"/>
    <xf numFmtId="0" fontId="1" fillId="2" borderId="3" xfId="1" applyBorder="1"/>
    <xf numFmtId="0" fontId="1" fillId="2" borderId="4" xfId="1" applyBorder="1"/>
    <xf numFmtId="0" fontId="1" fillId="2" borderId="0" xfId="1" applyBorder="1"/>
    <xf numFmtId="0" fontId="1" fillId="2" borderId="5" xfId="1" applyBorder="1"/>
    <xf numFmtId="0" fontId="4" fillId="3" borderId="1" xfId="3" applyBorder="1"/>
    <xf numFmtId="0" fontId="5" fillId="3" borderId="2" xfId="4" applyBorder="1"/>
    <xf numFmtId="0" fontId="4" fillId="3" borderId="2" xfId="3" applyBorder="1"/>
    <xf numFmtId="0" fontId="5" fillId="3" borderId="3" xfId="4" applyBorder="1"/>
    <xf numFmtId="0" fontId="4" fillId="3" borderId="4" xfId="3" applyBorder="1"/>
    <xf numFmtId="0" fontId="5" fillId="3" borderId="0" xfId="4" applyBorder="1"/>
    <xf numFmtId="0" fontId="4" fillId="3" borderId="0" xfId="3" applyBorder="1"/>
    <xf numFmtId="0" fontId="5" fillId="3" borderId="5" xfId="4" applyBorder="1"/>
    <xf numFmtId="0" fontId="5" fillId="3" borderId="4" xfId="4" applyBorder="1"/>
    <xf numFmtId="0" fontId="4" fillId="3" borderId="6" xfId="3" applyBorder="1"/>
    <xf numFmtId="0" fontId="5" fillId="3" borderId="7" xfId="4" applyBorder="1"/>
    <xf numFmtId="0" fontId="4" fillId="3" borderId="7" xfId="3" applyBorder="1"/>
    <xf numFmtId="0" fontId="5" fillId="3" borderId="8" xfId="4" applyBorder="1"/>
    <xf numFmtId="0" fontId="6" fillId="2" borderId="0" xfId="5" applyBorder="1"/>
    <xf numFmtId="0" fontId="7" fillId="2" borderId="4" xfId="1" applyFont="1" applyBorder="1"/>
    <xf numFmtId="0" fontId="4" fillId="3" borderId="0" xfId="3" applyBorder="1" applyAlignment="1">
      <alignment horizontal="left"/>
    </xf>
    <xf numFmtId="0" fontId="4" fillId="3" borderId="0" xfId="3" applyBorder="1" applyAlignment="1">
      <alignment horizontal="right"/>
    </xf>
    <xf numFmtId="0" fontId="8" fillId="3" borderId="0" xfId="6" applyBorder="1" applyAlignment="1">
      <alignment horizontal="left"/>
      <protection locked="0"/>
    </xf>
    <xf numFmtId="0" fontId="8" fillId="3" borderId="0" xfId="6" applyBorder="1" applyAlignment="1">
      <alignment horizontal="right"/>
      <protection locked="0"/>
    </xf>
    <xf numFmtId="0" fontId="8" fillId="3" borderId="0" xfId="6" applyBorder="1">
      <protection locked="0"/>
    </xf>
    <xf numFmtId="0" fontId="5" fillId="3" borderId="0" xfId="4" applyBorder="1" applyAlignment="1">
      <alignment horizontal="left"/>
    </xf>
    <xf numFmtId="0" fontId="5" fillId="3" borderId="0" xfId="4" applyBorder="1" applyAlignment="1">
      <alignment horizontal="right"/>
    </xf>
    <xf numFmtId="0" fontId="9" fillId="2" borderId="4" xfId="7" applyBorder="1"/>
    <xf numFmtId="49" fontId="0" fillId="0" borderId="0" xfId="0" applyNumberFormat="1"/>
    <xf numFmtId="0" fontId="0" fillId="2" borderId="0" xfId="1" applyFont="1" applyBorder="1"/>
    <xf numFmtId="0" fontId="0" fillId="2" borderId="0" xfId="1" applyFont="1" applyBorder="1" applyAlignment="1">
      <alignment horizontal="right"/>
    </xf>
    <xf numFmtId="0" fontId="0" fillId="0" borderId="0" xfId="0" applyFont="1"/>
    <xf numFmtId="0" fontId="10" fillId="2" borderId="0" xfId="8" applyBorder="1"/>
    <xf numFmtId="0" fontId="1" fillId="2" borderId="6" xfId="1" applyBorder="1"/>
    <xf numFmtId="0" fontId="1" fillId="2" borderId="7" xfId="1" applyBorder="1"/>
    <xf numFmtId="0" fontId="11" fillId="2" borderId="7" xfId="9" applyBorder="1"/>
    <xf numFmtId="0" fontId="1" fillId="2" borderId="8" xfId="1" applyBorder="1"/>
    <xf numFmtId="0" fontId="12" fillId="0" borderId="0" xfId="0" applyFont="1"/>
    <xf numFmtId="0" fontId="2" fillId="4" borderId="1" xfId="0" applyFont="1" applyFill="1" applyBorder="1" applyAlignment="1">
      <alignment horizontal="center" vertical="top"/>
    </xf>
    <xf numFmtId="0" fontId="2" fillId="4" borderId="2" xfId="0" applyFont="1" applyFill="1" applyBorder="1" applyAlignment="1">
      <alignment horizontal="center" vertical="top"/>
    </xf>
    <xf numFmtId="0" fontId="2" fillId="4" borderId="3" xfId="0" applyFont="1" applyFill="1" applyBorder="1" applyAlignment="1">
      <alignment horizontal="center" vertical="top"/>
    </xf>
    <xf numFmtId="0" fontId="2" fillId="0" borderId="0" xfId="0" applyFont="1"/>
    <xf numFmtId="0" fontId="2" fillId="4" borderId="4" xfId="0" applyFont="1" applyFill="1" applyBorder="1" applyAlignment="1">
      <alignment horizontal="center" vertical="top"/>
    </xf>
    <xf numFmtId="0" fontId="2" fillId="4" borderId="0" xfId="0" applyFont="1" applyFill="1" applyBorder="1" applyAlignment="1">
      <alignment horizontal="center" vertical="top"/>
    </xf>
    <xf numFmtId="0" fontId="2" fillId="4" borderId="5" xfId="0" applyFont="1" applyFill="1" applyBorder="1" applyAlignment="1">
      <alignment horizontal="center" vertical="top"/>
    </xf>
    <xf numFmtId="0" fontId="2" fillId="4" borderId="6" xfId="0" applyFont="1" applyFill="1" applyBorder="1" applyAlignment="1">
      <alignment horizontal="center" vertical="top"/>
    </xf>
    <xf numFmtId="0" fontId="2" fillId="4" borderId="7" xfId="0" applyFont="1" applyFill="1" applyBorder="1" applyAlignment="1">
      <alignment horizontal="center" vertical="top"/>
    </xf>
    <xf numFmtId="0" fontId="2" fillId="4" borderId="8" xfId="0" applyFont="1" applyFill="1" applyBorder="1" applyAlignment="1">
      <alignment horizontal="center" vertical="top" wrapText="1"/>
    </xf>
    <xf numFmtId="0" fontId="0" fillId="0" borderId="0" xfId="0" applyProtection="1"/>
    <xf numFmtId="0" fontId="1" fillId="2" borderId="1" xfId="1" applyBorder="1" applyProtection="1"/>
    <xf numFmtId="0" fontId="1" fillId="2" borderId="2" xfId="1" applyBorder="1" applyProtection="1"/>
    <xf numFmtId="0" fontId="3" fillId="2" borderId="2" xfId="2" applyBorder="1" applyProtection="1"/>
    <xf numFmtId="0" fontId="0" fillId="2" borderId="2" xfId="0" applyFill="1" applyBorder="1" applyProtection="1"/>
    <xf numFmtId="0" fontId="3" fillId="2" borderId="3" xfId="2" applyBorder="1" applyProtection="1"/>
    <xf numFmtId="0" fontId="0" fillId="2" borderId="4" xfId="0" applyFill="1" applyBorder="1" applyProtection="1"/>
    <xf numFmtId="0" fontId="0" fillId="2" borderId="0" xfId="0" applyFill="1" applyBorder="1" applyProtection="1"/>
    <xf numFmtId="0" fontId="0" fillId="2" borderId="5" xfId="0" applyFill="1" applyBorder="1" applyProtection="1"/>
    <xf numFmtId="0" fontId="7" fillId="2" borderId="4" xfId="1" applyFont="1" applyFill="1" applyBorder="1" applyProtection="1"/>
    <xf numFmtId="0" fontId="1" fillId="2" borderId="0" xfId="1" applyFill="1" applyBorder="1" applyProtection="1"/>
    <xf numFmtId="0" fontId="4" fillId="3" borderId="1" xfId="6" applyFont="1" applyFill="1" applyBorder="1" applyAlignment="1" applyProtection="1">
      <alignment horizontal="left"/>
    </xf>
    <xf numFmtId="0" fontId="5" fillId="3" borderId="2" xfId="4" applyFill="1" applyBorder="1" applyProtection="1"/>
    <xf numFmtId="0" fontId="4" fillId="3" borderId="2" xfId="6" applyFont="1" applyFill="1" applyBorder="1" applyAlignment="1" applyProtection="1">
      <alignment horizontal="right"/>
    </xf>
    <xf numFmtId="0" fontId="5" fillId="3" borderId="3" xfId="4" applyFill="1" applyBorder="1" applyProtection="1"/>
    <xf numFmtId="0" fontId="4" fillId="3" borderId="4" xfId="6" applyFont="1" applyFill="1" applyBorder="1" applyAlignment="1" applyProtection="1">
      <alignment horizontal="left"/>
    </xf>
    <xf numFmtId="0" fontId="5" fillId="3" borderId="0" xfId="4" applyFill="1" applyBorder="1" applyProtection="1"/>
    <xf numFmtId="0" fontId="4" fillId="3" borderId="0" xfId="6" applyFont="1" applyFill="1" applyBorder="1" applyAlignment="1" applyProtection="1">
      <alignment horizontal="right"/>
    </xf>
    <xf numFmtId="0" fontId="5" fillId="3" borderId="5" xfId="4" applyFill="1" applyBorder="1" applyProtection="1"/>
    <xf numFmtId="0" fontId="0" fillId="3" borderId="0" xfId="0" applyFill="1" applyBorder="1" applyProtection="1"/>
    <xf numFmtId="0" fontId="0" fillId="5" borderId="1" xfId="0" applyFill="1" applyBorder="1" applyAlignment="1" applyProtection="1">
      <alignment vertical="top" wrapText="1"/>
    </xf>
    <xf numFmtId="0" fontId="0" fillId="3" borderId="6" xfId="0" applyFill="1" applyBorder="1" applyProtection="1"/>
    <xf numFmtId="0" fontId="0" fillId="3" borderId="7" xfId="0" applyFill="1" applyBorder="1" applyProtection="1"/>
    <xf numFmtId="0" fontId="13" fillId="3" borderId="8" xfId="4" applyFont="1" applyFill="1" applyBorder="1" applyProtection="1"/>
    <xf numFmtId="0" fontId="0" fillId="5" borderId="4" xfId="0" applyFill="1" applyBorder="1" applyAlignment="1" applyProtection="1">
      <alignment vertical="top" wrapText="1"/>
    </xf>
    <xf numFmtId="0" fontId="4" fillId="3" borderId="1" xfId="3" applyBorder="1" applyAlignment="1" applyProtection="1">
      <alignment horizontal="left"/>
    </xf>
    <xf numFmtId="0" fontId="5" fillId="3" borderId="2" xfId="4" applyBorder="1" applyProtection="1"/>
    <xf numFmtId="0" fontId="4" fillId="3" borderId="2" xfId="3" applyFont="1" applyFill="1" applyBorder="1" applyAlignment="1" applyProtection="1">
      <alignment horizontal="right"/>
    </xf>
    <xf numFmtId="0" fontId="5" fillId="3" borderId="3" xfId="4" applyBorder="1" applyProtection="1"/>
    <xf numFmtId="0" fontId="1" fillId="2" borderId="5" xfId="1" applyFill="1" applyBorder="1" applyProtection="1"/>
    <xf numFmtId="0" fontId="7" fillId="2" borderId="4" xfId="1" applyFont="1" applyBorder="1" applyProtection="1"/>
    <xf numFmtId="0" fontId="1" fillId="2" borderId="0" xfId="1" applyBorder="1" applyProtection="1"/>
    <xf numFmtId="0" fontId="4" fillId="3" borderId="4" xfId="3" applyBorder="1" applyAlignment="1" applyProtection="1">
      <alignment horizontal="left"/>
    </xf>
    <xf numFmtId="0" fontId="5" fillId="3" borderId="0" xfId="4" applyBorder="1" applyProtection="1"/>
    <xf numFmtId="0" fontId="4" fillId="3" borderId="0" xfId="0" applyFont="1" applyFill="1" applyBorder="1" applyProtection="1"/>
    <xf numFmtId="0" fontId="5" fillId="3" borderId="5" xfId="4" applyBorder="1" applyProtection="1"/>
    <xf numFmtId="0" fontId="1" fillId="2" borderId="5" xfId="1" applyBorder="1" applyProtection="1"/>
    <xf numFmtId="0" fontId="4" fillId="3" borderId="0" xfId="6" applyFont="1" applyBorder="1" applyAlignment="1" applyProtection="1">
      <alignment horizontal="right"/>
    </xf>
    <xf numFmtId="0" fontId="4" fillId="3" borderId="0" xfId="3" applyBorder="1" applyAlignment="1" applyProtection="1">
      <alignment horizontal="right"/>
    </xf>
    <xf numFmtId="0" fontId="4" fillId="3" borderId="6" xfId="6" applyFont="1" applyBorder="1" applyAlignment="1" applyProtection="1">
      <alignment horizontal="left"/>
    </xf>
    <xf numFmtId="0" fontId="5" fillId="3" borderId="7" xfId="4" applyBorder="1" applyProtection="1"/>
    <xf numFmtId="0" fontId="4" fillId="3" borderId="7" xfId="6" applyFont="1" applyBorder="1" applyAlignment="1" applyProtection="1">
      <alignment horizontal="right"/>
    </xf>
    <xf numFmtId="0" fontId="5" fillId="3" borderId="8" xfId="4" applyBorder="1" applyProtection="1"/>
    <xf numFmtId="0" fontId="6" fillId="2" borderId="0" xfId="5" applyBorder="1" applyProtection="1"/>
    <xf numFmtId="0" fontId="8" fillId="3" borderId="0" xfId="6" applyBorder="1" applyAlignment="1" applyProtection="1">
      <alignment horizontal="left"/>
      <protection locked="0"/>
    </xf>
    <xf numFmtId="0" fontId="8" fillId="3" borderId="0" xfId="6" applyBorder="1" applyAlignment="1" applyProtection="1">
      <alignment horizontal="right"/>
      <protection locked="0"/>
    </xf>
    <xf numFmtId="0" fontId="0" fillId="0" borderId="0" xfId="0" applyBorder="1" applyProtection="1"/>
    <xf numFmtId="0" fontId="0" fillId="0" borderId="0" xfId="0" applyFill="1" applyBorder="1" applyProtection="1"/>
    <xf numFmtId="0" fontId="9" fillId="2" borderId="4" xfId="7" applyBorder="1" applyProtection="1"/>
    <xf numFmtId="0" fontId="0" fillId="2" borderId="0" xfId="1" applyFont="1" applyBorder="1" applyProtection="1"/>
    <xf numFmtId="0" fontId="0" fillId="2" borderId="0" xfId="1" applyFont="1" applyBorder="1" applyAlignment="1" applyProtection="1">
      <alignment horizontal="right"/>
    </xf>
    <xf numFmtId="0" fontId="2" fillId="0" borderId="0" xfId="0" applyFont="1" applyFill="1" applyBorder="1" applyAlignment="1" applyProtection="1">
      <alignment horizontal="center" vertical="top" wrapText="1"/>
    </xf>
    <xf numFmtId="0" fontId="1" fillId="2" borderId="4" xfId="1" applyBorder="1" applyProtection="1"/>
    <xf numFmtId="0" fontId="0" fillId="0" borderId="0" xfId="0" applyFont="1" applyProtection="1"/>
    <xf numFmtId="0" fontId="0" fillId="0" borderId="0" xfId="0" applyFont="1" applyBorder="1" applyProtection="1"/>
    <xf numFmtId="0" fontId="10" fillId="2" borderId="0" xfId="8" applyBorder="1" applyProtection="1"/>
    <xf numFmtId="0" fontId="0" fillId="0" borderId="0" xfId="0" applyFont="1" applyFill="1" applyBorder="1" applyProtection="1"/>
    <xf numFmtId="0" fontId="0" fillId="5" borderId="6" xfId="0" applyFill="1" applyBorder="1" applyAlignment="1" applyProtection="1">
      <alignment vertical="top" wrapText="1"/>
    </xf>
    <xf numFmtId="0" fontId="1" fillId="2" borderId="6" xfId="1" applyBorder="1" applyProtection="1"/>
    <xf numFmtId="0" fontId="1" fillId="2" borderId="7" xfId="1" applyBorder="1" applyProtection="1"/>
    <xf numFmtId="0" fontId="11" fillId="2" borderId="7" xfId="9" applyBorder="1" applyProtection="1"/>
    <xf numFmtId="0" fontId="1" fillId="2" borderId="8" xfId="1" applyBorder="1" applyProtection="1"/>
    <xf numFmtId="0" fontId="0" fillId="4" borderId="1" xfId="0" applyFill="1" applyBorder="1" applyAlignment="1" applyProtection="1">
      <alignment horizontal="center"/>
    </xf>
    <xf numFmtId="0" fontId="0" fillId="4" borderId="2" xfId="0" applyFill="1" applyBorder="1" applyAlignment="1" applyProtection="1">
      <alignment horizontal="center"/>
    </xf>
    <xf numFmtId="0" fontId="0" fillId="4" borderId="3" xfId="0" applyFill="1" applyBorder="1" applyAlignment="1" applyProtection="1">
      <alignment horizontal="center"/>
    </xf>
    <xf numFmtId="0" fontId="0" fillId="4" borderId="4" xfId="0" applyFill="1" applyBorder="1" applyAlignment="1" applyProtection="1">
      <alignment horizontal="center"/>
    </xf>
    <xf numFmtId="0" fontId="0" fillId="4" borderId="0" xfId="0" applyFill="1" applyBorder="1" applyAlignment="1" applyProtection="1">
      <alignment horizontal="center"/>
    </xf>
    <xf numFmtId="0" fontId="0" fillId="4" borderId="5" xfId="0" applyFill="1" applyBorder="1" applyAlignment="1" applyProtection="1">
      <alignment horizontal="center"/>
    </xf>
    <xf numFmtId="0" fontId="0" fillId="4" borderId="6" xfId="0" applyFill="1" applyBorder="1" applyAlignment="1" applyProtection="1">
      <alignment horizontal="center"/>
    </xf>
    <xf numFmtId="0" fontId="0" fillId="4" borderId="7" xfId="0" applyFill="1" applyBorder="1" applyAlignment="1" applyProtection="1">
      <alignment horizontal="center"/>
    </xf>
    <xf numFmtId="0" fontId="2" fillId="4" borderId="8" xfId="0" applyFont="1" applyFill="1" applyBorder="1" applyAlignment="1" applyProtection="1">
      <alignment horizontal="center" wrapText="1"/>
    </xf>
    <xf numFmtId="0" fontId="1" fillId="2" borderId="3" xfId="1" applyBorder="1" applyProtection="1"/>
    <xf numFmtId="0" fontId="4" fillId="3" borderId="1" xfId="3" applyBorder="1" applyProtection="1"/>
    <xf numFmtId="0" fontId="4" fillId="3" borderId="2" xfId="3" applyBorder="1" applyProtection="1"/>
    <xf numFmtId="0" fontId="4" fillId="3" borderId="4" xfId="3" applyBorder="1" applyProtection="1"/>
    <xf numFmtId="0" fontId="4" fillId="3" borderId="0" xfId="3" applyBorder="1" applyProtection="1"/>
    <xf numFmtId="0" fontId="5" fillId="3" borderId="4" xfId="4" applyBorder="1" applyProtection="1"/>
    <xf numFmtId="0" fontId="4" fillId="3" borderId="6" xfId="3" applyBorder="1" applyProtection="1"/>
    <xf numFmtId="0" fontId="4" fillId="3" borderId="7" xfId="3" applyBorder="1" applyProtection="1"/>
    <xf numFmtId="0" fontId="4" fillId="3" borderId="0" xfId="3" applyBorder="1" applyAlignment="1" applyProtection="1">
      <alignment horizontal="left"/>
    </xf>
    <xf numFmtId="0" fontId="4" fillId="3" borderId="0" xfId="6" applyFont="1" applyBorder="1" applyAlignment="1" applyProtection="1">
      <alignment horizontal="left"/>
    </xf>
    <xf numFmtId="0" fontId="8" fillId="3" borderId="0" xfId="6" applyBorder="1" applyProtection="1"/>
    <xf numFmtId="0" fontId="8" fillId="3" borderId="0" xfId="6" applyBorder="1" applyProtection="1">
      <protection locked="0"/>
    </xf>
    <xf numFmtId="0" fontId="5" fillId="3" borderId="0" xfId="4" applyBorder="1" applyAlignment="1" applyProtection="1">
      <alignment horizontal="left"/>
    </xf>
    <xf numFmtId="0" fontId="5" fillId="3" borderId="0" xfId="4" applyBorder="1" applyAlignment="1" applyProtection="1">
      <alignment horizontal="right"/>
    </xf>
    <xf numFmtId="49" fontId="0" fillId="0" borderId="0" xfId="0" applyNumberFormat="1" applyProtection="1"/>
    <xf numFmtId="0" fontId="2" fillId="4" borderId="1" xfId="0" applyFont="1" applyFill="1" applyBorder="1" applyAlignment="1" applyProtection="1">
      <alignment horizontal="center" vertical="top" wrapText="1"/>
    </xf>
    <xf numFmtId="0" fontId="2" fillId="4" borderId="2" xfId="0" applyFont="1" applyFill="1" applyBorder="1" applyAlignment="1" applyProtection="1">
      <alignment horizontal="center" vertical="top" wrapText="1"/>
    </xf>
    <xf numFmtId="0" fontId="2" fillId="4" borderId="3" xfId="0" applyFont="1" applyFill="1" applyBorder="1" applyAlignment="1" applyProtection="1">
      <alignment horizontal="center" vertical="top" wrapText="1"/>
    </xf>
    <xf numFmtId="0" fontId="2" fillId="0" borderId="0" xfId="0" applyFont="1" applyProtection="1"/>
    <xf numFmtId="0" fontId="2" fillId="4" borderId="4" xfId="0" applyFont="1" applyFill="1" applyBorder="1" applyAlignment="1" applyProtection="1">
      <alignment horizontal="center" vertical="top" wrapText="1"/>
    </xf>
    <xf numFmtId="0" fontId="2" fillId="4" borderId="0" xfId="0" applyFont="1" applyFill="1" applyBorder="1" applyAlignment="1" applyProtection="1">
      <alignment horizontal="center" vertical="top" wrapText="1"/>
    </xf>
    <xf numFmtId="0" fontId="2" fillId="4" borderId="5" xfId="0" applyFont="1" applyFill="1" applyBorder="1" applyAlignment="1" applyProtection="1">
      <alignment horizontal="center" vertical="top" wrapText="1"/>
    </xf>
    <xf numFmtId="0" fontId="2" fillId="4" borderId="6" xfId="0" applyFont="1" applyFill="1" applyBorder="1" applyAlignment="1" applyProtection="1">
      <alignment horizontal="center" vertical="top" wrapText="1"/>
    </xf>
    <xf numFmtId="0" fontId="2" fillId="4" borderId="7" xfId="0" applyFont="1" applyFill="1" applyBorder="1" applyAlignment="1" applyProtection="1">
      <alignment horizontal="center" vertical="top" wrapText="1"/>
    </xf>
    <xf numFmtId="0" fontId="2" fillId="4" borderId="8" xfId="0" applyFont="1" applyFill="1" applyBorder="1" applyAlignment="1" applyProtection="1">
      <alignment horizontal="center" vertical="top" wrapText="1"/>
    </xf>
    <xf numFmtId="0" fontId="3" fillId="2" borderId="1" xfId="2" applyBorder="1" applyProtection="1"/>
    <xf numFmtId="0" fontId="4" fillId="3" borderId="1" xfId="3" applyNumberFormat="1" applyBorder="1" applyProtection="1"/>
    <xf numFmtId="0" fontId="4" fillId="3" borderId="6" xfId="3" applyNumberFormat="1" applyBorder="1" applyProtection="1"/>
    <xf numFmtId="0" fontId="6" fillId="2" borderId="0" xfId="5" applyBorder="1" applyAlignment="1" applyProtection="1">
      <alignment horizontal="right"/>
    </xf>
    <xf numFmtId="164" fontId="8" fillId="3" borderId="0" xfId="6" applyNumberFormat="1" applyBorder="1" applyProtection="1">
      <protection locked="0"/>
    </xf>
    <xf numFmtId="0" fontId="9" fillId="2" borderId="4" xfId="7" applyFont="1" applyBorder="1" applyProtection="1"/>
    <xf numFmtId="165" fontId="8" fillId="3" borderId="0" xfId="6" applyNumberFormat="1" applyBorder="1" applyProtection="1">
      <protection locked="0"/>
    </xf>
    <xf numFmtId="0" fontId="8" fillId="3" borderId="0" xfId="6" applyNumberFormat="1" applyBorder="1" applyProtection="1">
      <protection locked="0"/>
    </xf>
    <xf numFmtId="0" fontId="2" fillId="4" borderId="1" xfId="0" applyFont="1" applyFill="1" applyBorder="1" applyAlignment="1" applyProtection="1">
      <alignment horizontal="center" vertical="top"/>
    </xf>
    <xf numFmtId="0" fontId="2" fillId="4" borderId="2" xfId="0" applyFont="1" applyFill="1" applyBorder="1" applyAlignment="1" applyProtection="1">
      <alignment horizontal="center" vertical="top"/>
    </xf>
    <xf numFmtId="0" fontId="2" fillId="4" borderId="3" xfId="0" applyFont="1" applyFill="1" applyBorder="1" applyAlignment="1" applyProtection="1">
      <alignment horizontal="center" vertical="top"/>
    </xf>
    <xf numFmtId="0" fontId="2" fillId="4" borderId="4" xfId="0" applyFont="1" applyFill="1" applyBorder="1" applyAlignment="1" applyProtection="1">
      <alignment horizontal="center" vertical="top"/>
    </xf>
    <xf numFmtId="0" fontId="2" fillId="4" borderId="0" xfId="0" applyFont="1" applyFill="1" applyBorder="1" applyAlignment="1" applyProtection="1">
      <alignment horizontal="center" vertical="top"/>
    </xf>
    <xf numFmtId="0" fontId="2" fillId="4" borderId="5" xfId="0" applyFont="1" applyFill="1" applyBorder="1" applyAlignment="1" applyProtection="1">
      <alignment horizontal="center" vertical="top"/>
    </xf>
    <xf numFmtId="0" fontId="2" fillId="4" borderId="6" xfId="0" applyFont="1" applyFill="1" applyBorder="1" applyAlignment="1" applyProtection="1">
      <alignment horizontal="center" vertical="top"/>
    </xf>
    <xf numFmtId="0" fontId="2" fillId="4" borderId="7" xfId="0" applyFont="1" applyFill="1" applyBorder="1" applyAlignment="1" applyProtection="1">
      <alignment horizontal="center" vertical="top"/>
    </xf>
    <xf numFmtId="0" fontId="7" fillId="0" borderId="0" xfId="1" applyFont="1" applyFill="1" applyBorder="1" applyProtection="1"/>
    <xf numFmtId="0" fontId="9" fillId="0" borderId="0" xfId="7" applyFill="1" applyBorder="1" applyProtection="1"/>
    <xf numFmtId="165" fontId="4" fillId="3" borderId="1" xfId="6" applyNumberFormat="1" applyFont="1" applyBorder="1" applyProtection="1"/>
    <xf numFmtId="165" fontId="4" fillId="3" borderId="6" xfId="6" applyNumberFormat="1" applyFont="1" applyBorder="1" applyProtection="1"/>
    <xf numFmtId="0" fontId="5" fillId="2" borderId="0" xfId="4" applyFill="1" applyBorder="1" applyProtection="1"/>
    <xf numFmtId="0" fontId="8" fillId="2" borderId="0" xfId="6" applyNumberFormat="1" applyFill="1" applyBorder="1" applyProtection="1"/>
  </cellXfs>
  <cellStyles count="10">
    <cellStyle name="Background" xfId="1" xr:uid="{4C684039-2286-4CE2-B48E-325321D4DF14}"/>
    <cellStyle name="Comment" xfId="7" xr:uid="{25AD75C8-61C9-402C-8E12-EBF548B192BE}"/>
    <cellStyle name="Inputs" xfId="6" xr:uid="{571E2CD8-00A3-4FB9-9BD9-54143F1A00E8}"/>
    <cellStyle name="markets" xfId="2" xr:uid="{81343665-DD86-479D-BEE6-A613F7B6B3AA}"/>
    <cellStyle name="Normal" xfId="0" builtinId="0"/>
    <cellStyle name="Question" xfId="8" xr:uid="{E73E2501-E3D2-4D90-A2A8-2BEA5EB6BAC1}"/>
    <cellStyle name="Results" xfId="3" xr:uid="{CEB986D0-0724-4DF9-8B38-05B326E042AB}"/>
    <cellStyle name="Subheadings" xfId="5" xr:uid="{EB839C53-E18E-46FF-9A86-DF5AE21139D1}"/>
    <cellStyle name="Tables" xfId="4" xr:uid="{18FD3D3F-8D70-49C7-A51E-075DB62CC75C}"/>
    <cellStyle name="Titles" xfId="9" xr:uid="{B2E3ECAB-D88F-42F2-99BF-9C0B44E98A4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markets-international.com/"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markets-international.com/"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markets-international.com/"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markets-international.com/"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markets-internationa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5C880-508D-4123-A9A3-B7ECB187A60F}">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FD8A4-5E9F-4ABE-BFCD-DC8024146624}">
  <dimension ref="A1"/>
  <sheetViews>
    <sheetView workbookViewId="0"/>
  </sheetViews>
  <sheetFormatPr defaultRowHeight="15" x14ac:dyDescent="0.25"/>
  <sheetData>
    <row r="1" spans="1:1" x14ac:dyDescent="0.25">
      <c r="A1"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77B39-66A4-44A7-92A3-3D91FF8A0B02}">
  <dimension ref="A1"/>
  <sheetViews>
    <sheetView workbookViewId="0"/>
  </sheetViews>
  <sheetFormatPr defaultRowHeight="15" x14ac:dyDescent="0.25"/>
  <sheetData>
    <row r="1" spans="1:1" x14ac:dyDescent="0.25">
      <c r="A1" t="s">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DB1C5-70BD-4D96-9390-2C65ABA8DF15}">
  <dimension ref="A1"/>
  <sheetViews>
    <sheetView workbookViewId="0">
      <selection activeCell="H21" sqref="H21"/>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8BE07-6AE8-4495-85FC-3575DCBD5696}">
  <sheetPr>
    <pageSetUpPr fitToPage="1"/>
  </sheetPr>
  <dimension ref="A1:G35"/>
  <sheetViews>
    <sheetView tabSelected="1" zoomScaleNormal="100" workbookViewId="0">
      <selection activeCell="D10" sqref="D10"/>
    </sheetView>
  </sheetViews>
  <sheetFormatPr defaultRowHeight="15" x14ac:dyDescent="0.25"/>
  <cols>
    <col min="1" max="2" width="9.140625" style="51"/>
    <col min="3" max="3" width="103.5703125" style="51" customWidth="1"/>
    <col min="4" max="4" width="19.42578125" style="51" customWidth="1"/>
    <col min="5" max="5" width="3.28515625" style="51" customWidth="1"/>
    <col min="6" max="6" width="28.85546875" style="51" customWidth="1"/>
    <col min="7" max="16384" width="9.140625" style="51"/>
  </cols>
  <sheetData>
    <row r="1" spans="1:7" x14ac:dyDescent="0.25">
      <c r="A1" s="140"/>
      <c r="B1" s="146" t="s">
        <v>26</v>
      </c>
      <c r="C1" s="162"/>
      <c r="D1" s="162"/>
      <c r="E1" s="162"/>
      <c r="F1" s="161"/>
    </row>
    <row r="2" spans="1:7" x14ac:dyDescent="0.25">
      <c r="A2" s="140"/>
      <c r="B2" s="160"/>
      <c r="C2" s="159"/>
      <c r="D2" s="159"/>
      <c r="E2" s="159"/>
      <c r="F2" s="158"/>
    </row>
    <row r="3" spans="1:7" x14ac:dyDescent="0.25">
      <c r="A3" s="140"/>
      <c r="B3" s="160"/>
      <c r="C3" s="159"/>
      <c r="D3" s="159"/>
      <c r="E3" s="159"/>
      <c r="F3" s="158"/>
    </row>
    <row r="4" spans="1:7" ht="15.75" thickBot="1" x14ac:dyDescent="0.3">
      <c r="A4" s="140"/>
      <c r="B4" s="157"/>
      <c r="C4" s="156"/>
      <c r="D4" s="156"/>
      <c r="E4" s="156"/>
      <c r="F4" s="155"/>
    </row>
    <row r="5" spans="1:7" ht="15.75" thickBot="1" x14ac:dyDescent="0.3"/>
    <row r="6" spans="1:7" s="104" customFormat="1" ht="21" x14ac:dyDescent="0.35">
      <c r="B6" s="112"/>
      <c r="C6" s="111" t="s">
        <v>80</v>
      </c>
      <c r="D6" s="110"/>
      <c r="E6" s="110"/>
      <c r="F6" s="109"/>
      <c r="G6" s="51"/>
    </row>
    <row r="7" spans="1:7" s="104" customFormat="1" ht="21" x14ac:dyDescent="0.35">
      <c r="B7" s="87"/>
      <c r="C7" s="106" t="s">
        <v>79</v>
      </c>
      <c r="D7" s="82"/>
      <c r="E7" s="82"/>
      <c r="F7" s="103"/>
      <c r="G7" s="51"/>
    </row>
    <row r="8" spans="1:7" ht="21" x14ac:dyDescent="0.35">
      <c r="B8" s="87"/>
      <c r="C8" s="106" t="s">
        <v>78</v>
      </c>
      <c r="D8" s="82"/>
      <c r="E8" s="82"/>
      <c r="F8" s="103"/>
    </row>
    <row r="9" spans="1:7" ht="18.75" x14ac:dyDescent="0.3">
      <c r="B9" s="87"/>
      <c r="C9" s="82"/>
      <c r="D9" s="150" t="s">
        <v>23</v>
      </c>
      <c r="E9" s="82"/>
      <c r="F9" s="103"/>
    </row>
    <row r="10" spans="1:7" x14ac:dyDescent="0.25">
      <c r="B10" s="87"/>
      <c r="C10" s="84" t="s">
        <v>77</v>
      </c>
      <c r="D10" s="153">
        <v>4.7300000000000002E-2</v>
      </c>
      <c r="E10" s="82"/>
      <c r="F10" s="152" t="s">
        <v>65</v>
      </c>
    </row>
    <row r="11" spans="1:7" x14ac:dyDescent="0.25">
      <c r="B11" s="87"/>
      <c r="C11" s="84" t="s">
        <v>76</v>
      </c>
      <c r="D11" s="133">
        <v>365</v>
      </c>
      <c r="E11" s="82"/>
      <c r="F11" s="103"/>
    </row>
    <row r="12" spans="1:7" x14ac:dyDescent="0.25">
      <c r="B12" s="87"/>
      <c r="C12" s="84" t="s">
        <v>75</v>
      </c>
      <c r="D12" s="133">
        <v>360</v>
      </c>
      <c r="E12" s="82"/>
      <c r="F12" s="152"/>
    </row>
    <row r="13" spans="1:7" x14ac:dyDescent="0.25">
      <c r="B13" s="87"/>
      <c r="C13" s="84" t="s">
        <v>74</v>
      </c>
      <c r="D13" s="151">
        <v>40956</v>
      </c>
      <c r="E13" s="82"/>
      <c r="F13" s="99" t="s">
        <v>61</v>
      </c>
    </row>
    <row r="14" spans="1:7" x14ac:dyDescent="0.25">
      <c r="B14" s="87"/>
      <c r="C14" s="84" t="s">
        <v>73</v>
      </c>
      <c r="D14" s="151">
        <v>41138</v>
      </c>
      <c r="E14" s="82"/>
      <c r="F14" s="99" t="s">
        <v>61</v>
      </c>
    </row>
    <row r="15" spans="1:7" x14ac:dyDescent="0.25">
      <c r="B15" s="87"/>
      <c r="C15" s="84" t="s">
        <v>72</v>
      </c>
      <c r="D15" s="154">
        <v>1.3716999999999999</v>
      </c>
      <c r="E15" s="82"/>
      <c r="F15" s="99" t="s">
        <v>18</v>
      </c>
    </row>
    <row r="16" spans="1:7" x14ac:dyDescent="0.25">
      <c r="B16" s="87"/>
      <c r="C16" s="84" t="s">
        <v>71</v>
      </c>
      <c r="D16" s="154">
        <v>-2.1700000000000001E-2</v>
      </c>
      <c r="E16" s="82"/>
      <c r="F16" s="81" t="s">
        <v>17</v>
      </c>
    </row>
    <row r="17" spans="2:7" x14ac:dyDescent="0.25">
      <c r="B17" s="87"/>
      <c r="C17" s="167"/>
      <c r="D17" s="168"/>
      <c r="E17" s="82"/>
      <c r="F17" s="81" t="s">
        <v>16</v>
      </c>
    </row>
    <row r="18" spans="2:7" x14ac:dyDescent="0.25">
      <c r="B18" s="87"/>
      <c r="C18" s="167"/>
      <c r="D18" s="168"/>
      <c r="E18" s="82"/>
      <c r="F18" s="81" t="s">
        <v>15</v>
      </c>
    </row>
    <row r="19" spans="2:7" x14ac:dyDescent="0.25">
      <c r="B19" s="87"/>
      <c r="C19" s="167"/>
      <c r="D19" s="168"/>
      <c r="E19" s="82"/>
      <c r="F19" s="81" t="s">
        <v>10</v>
      </c>
    </row>
    <row r="20" spans="2:7" x14ac:dyDescent="0.25">
      <c r="B20" s="87"/>
      <c r="C20" s="167"/>
      <c r="D20" s="168"/>
      <c r="E20" s="82"/>
      <c r="F20" s="81" t="s">
        <v>9</v>
      </c>
    </row>
    <row r="21" spans="2:7" ht="19.5" thickBot="1" x14ac:dyDescent="0.35">
      <c r="B21" s="87"/>
      <c r="C21" s="167"/>
      <c r="D21" s="150" t="s">
        <v>7</v>
      </c>
      <c r="E21" s="82"/>
      <c r="F21" s="81" t="s">
        <v>8</v>
      </c>
    </row>
    <row r="22" spans="2:7" x14ac:dyDescent="0.25">
      <c r="B22" s="87"/>
      <c r="C22" s="93" t="str">
        <f>"If you actually borrow/lend the base currency at "&amp;TEXT(100*D10,"0.000")&amp;"% and swap it it, you achieve a rate in the counter currency of:"</f>
        <v>If you actually borrow/lend the base currency at 4.730% and swap it it, you achieve a rate in the counter currency of:</v>
      </c>
      <c r="D22" s="166">
        <f>((1+D10*(D14-D13)/D11)*(D15+D16)/D15-1)*D12/(D14-D13)</f>
        <v>1.4622145548972541E-2</v>
      </c>
      <c r="E22" s="82"/>
      <c r="F22" s="103"/>
    </row>
    <row r="23" spans="2:7" ht="15.75" thickBot="1" x14ac:dyDescent="0.3">
      <c r="B23" s="87"/>
      <c r="C23" s="79" t="str">
        <f>"If you actually borrow/lend the counter currency at "&amp;TEXT(100*D10,"0.000")&amp;"% and swap it it, you achieve a rate in the base currency of:"</f>
        <v>If you actually borrow/lend the counter currency at 4.730% and swap it it, you achieve a rate in the base currency of:</v>
      </c>
      <c r="D23" s="165">
        <f>((1+D10*(D14-D13)/D11)*D15/(D15+D16)-1)*D12/(D14-D13)</f>
        <v>7.9196815173867216E-2</v>
      </c>
      <c r="E23" s="82"/>
      <c r="F23" s="103"/>
    </row>
    <row r="24" spans="2:7" x14ac:dyDescent="0.25">
      <c r="B24" s="87"/>
      <c r="C24" s="82"/>
      <c r="D24" s="82"/>
      <c r="E24" s="82"/>
      <c r="F24" s="103"/>
    </row>
    <row r="25" spans="2:7" ht="15.75" thickBot="1" x14ac:dyDescent="0.3">
      <c r="B25" s="122"/>
      <c r="C25" s="54" t="s">
        <v>2</v>
      </c>
      <c r="D25" s="54"/>
      <c r="E25" s="53"/>
      <c r="F25" s="147"/>
    </row>
    <row r="27" spans="2:7" x14ac:dyDescent="0.25">
      <c r="D27" s="98"/>
      <c r="E27" s="98"/>
      <c r="F27" s="98"/>
      <c r="G27" s="98"/>
    </row>
    <row r="28" spans="2:7" x14ac:dyDescent="0.25">
      <c r="D28" s="98"/>
      <c r="E28" s="98"/>
      <c r="F28" s="164"/>
      <c r="G28" s="98"/>
    </row>
    <row r="29" spans="2:7" x14ac:dyDescent="0.25">
      <c r="D29" s="98"/>
      <c r="E29" s="98"/>
      <c r="F29" s="163"/>
      <c r="G29" s="98"/>
    </row>
    <row r="30" spans="2:7" x14ac:dyDescent="0.25">
      <c r="D30" s="98"/>
      <c r="E30" s="98"/>
      <c r="F30" s="163"/>
      <c r="G30" s="98"/>
    </row>
    <row r="31" spans="2:7" x14ac:dyDescent="0.25">
      <c r="D31" s="98"/>
      <c r="E31" s="98"/>
      <c r="F31" s="163"/>
      <c r="G31" s="98"/>
    </row>
    <row r="32" spans="2:7" x14ac:dyDescent="0.25">
      <c r="D32" s="98"/>
      <c r="E32" s="98"/>
      <c r="F32" s="163"/>
      <c r="G32" s="98"/>
    </row>
    <row r="33" spans="4:7" x14ac:dyDescent="0.25">
      <c r="D33" s="98"/>
      <c r="E33" s="98"/>
      <c r="F33" s="163"/>
      <c r="G33" s="98"/>
    </row>
    <row r="34" spans="4:7" x14ac:dyDescent="0.25">
      <c r="D34" s="98"/>
      <c r="E34" s="98"/>
      <c r="F34" s="163"/>
      <c r="G34" s="98"/>
    </row>
    <row r="35" spans="4:7" x14ac:dyDescent="0.25">
      <c r="D35" s="98"/>
      <c r="E35" s="98"/>
      <c r="F35" s="98"/>
      <c r="G35" s="98"/>
    </row>
  </sheetData>
  <sheetProtection sheet="1" objects="1" scenarios="1" selectLockedCells="1"/>
  <mergeCells count="1">
    <mergeCell ref="B1:F4"/>
  </mergeCells>
  <dataValidations count="2">
    <dataValidation type="date" operator="greaterThan" allowBlank="1" showInputMessage="1" showErrorMessage="1" errorTitle="Invalid date" error="The 'far date' must be laterthen the 'near date'" sqref="D14" xr:uid="{00000000-0002-0000-0000-000001000000}">
      <formula1>D13</formula1>
    </dataValidation>
    <dataValidation type="custom" errorStyle="information" showDropDown="1" showErrorMessage="1" error="The year basis should normally be 360 or 365" sqref="D11:D12" xr:uid="{00000000-0002-0000-0000-000000000000}">
      <formula1>OR(D11=360,D11=365)</formula1>
    </dataValidation>
  </dataValidations>
  <hyperlinks>
    <hyperlink ref="C25" r:id="rId1" display="www.markets-international.com" xr:uid="{00000000-0004-0000-0000-000000000000}"/>
  </hyperlinks>
  <printOptions horizontalCentered="1"/>
  <pageMargins left="0" right="0" top="0.74803149606299213" bottom="0.74803149606299213" header="0.31496062992125984" footer="0.31496062992125984"/>
  <pageSetup paperSize="9" scale="60"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BBDB-4A09-4785-A5C7-2E60688D6C9D}">
  <sheetPr>
    <pageSetUpPr fitToPage="1"/>
  </sheetPr>
  <dimension ref="A1:R27"/>
  <sheetViews>
    <sheetView zoomScaleNormal="100" workbookViewId="0">
      <selection activeCell="D10" sqref="D10"/>
    </sheetView>
  </sheetViews>
  <sheetFormatPr defaultRowHeight="15" x14ac:dyDescent="0.25"/>
  <cols>
    <col min="3" max="3" width="30.85546875" customWidth="1"/>
    <col min="4" max="4" width="4.85546875" customWidth="1"/>
    <col min="5" max="5" width="1.7109375" customWidth="1"/>
    <col min="6" max="6" width="6.42578125" customWidth="1"/>
    <col min="7" max="7" width="15" customWidth="1"/>
    <col min="8" max="8" width="11.7109375" customWidth="1"/>
    <col min="9" max="9" width="1.7109375" customWidth="1"/>
    <col min="10" max="10" width="11.7109375" customWidth="1"/>
    <col min="11" max="11" width="1.85546875" customWidth="1"/>
    <col min="12" max="12" width="30.28515625" customWidth="1"/>
  </cols>
  <sheetData>
    <row r="1" spans="1:18" x14ac:dyDescent="0.25">
      <c r="A1" s="44"/>
      <c r="B1" s="50" t="s">
        <v>26</v>
      </c>
      <c r="C1" s="49"/>
      <c r="D1" s="49"/>
      <c r="E1" s="49"/>
      <c r="F1" s="49"/>
      <c r="G1" s="49"/>
      <c r="H1" s="49"/>
      <c r="I1" s="49"/>
      <c r="J1" s="49"/>
      <c r="K1" s="49"/>
      <c r="L1" s="48"/>
    </row>
    <row r="2" spans="1:18" x14ac:dyDescent="0.25">
      <c r="A2" s="44"/>
      <c r="B2" s="47"/>
      <c r="C2" s="46"/>
      <c r="D2" s="46"/>
      <c r="E2" s="46"/>
      <c r="F2" s="46"/>
      <c r="G2" s="46"/>
      <c r="H2" s="46"/>
      <c r="I2" s="46"/>
      <c r="J2" s="46"/>
      <c r="K2" s="46"/>
      <c r="L2" s="45"/>
    </row>
    <row r="3" spans="1:18" x14ac:dyDescent="0.25">
      <c r="A3" s="44"/>
      <c r="B3" s="47"/>
      <c r="C3" s="46"/>
      <c r="D3" s="46"/>
      <c r="E3" s="46"/>
      <c r="F3" s="46"/>
      <c r="G3" s="46"/>
      <c r="H3" s="46"/>
      <c r="I3" s="46"/>
      <c r="J3" s="46"/>
      <c r="K3" s="46"/>
      <c r="L3" s="45"/>
    </row>
    <row r="4" spans="1:18" ht="15.75" thickBot="1" x14ac:dyDescent="0.3">
      <c r="A4" s="44"/>
      <c r="B4" s="43"/>
      <c r="C4" s="42"/>
      <c r="D4" s="42"/>
      <c r="E4" s="42"/>
      <c r="F4" s="42"/>
      <c r="G4" s="42"/>
      <c r="H4" s="42"/>
      <c r="I4" s="42"/>
      <c r="J4" s="42"/>
      <c r="K4" s="42"/>
      <c r="L4" s="41"/>
    </row>
    <row r="5" spans="1:18" s="34" customFormat="1" ht="15.75" thickBot="1" x14ac:dyDescent="0.3">
      <c r="C5" s="40"/>
      <c r="M5"/>
      <c r="N5"/>
      <c r="O5"/>
      <c r="P5"/>
      <c r="Q5"/>
      <c r="R5"/>
    </row>
    <row r="6" spans="1:18" s="34" customFormat="1" ht="21" x14ac:dyDescent="0.35">
      <c r="B6" s="39"/>
      <c r="C6" s="38" t="s">
        <v>25</v>
      </c>
      <c r="D6" s="37"/>
      <c r="E6" s="37"/>
      <c r="F6" s="37"/>
      <c r="G6" s="37"/>
      <c r="H6" s="37"/>
      <c r="I6" s="37"/>
      <c r="J6" s="37"/>
      <c r="K6" s="37"/>
      <c r="L6" s="36"/>
      <c r="M6"/>
      <c r="N6"/>
      <c r="O6"/>
      <c r="P6"/>
      <c r="Q6"/>
      <c r="R6"/>
    </row>
    <row r="7" spans="1:18" s="34" customFormat="1" ht="21" x14ac:dyDescent="0.35">
      <c r="B7" s="7"/>
      <c r="C7" s="35" t="s">
        <v>24</v>
      </c>
      <c r="D7" s="6"/>
      <c r="E7" s="6"/>
      <c r="F7" s="6"/>
      <c r="G7" s="6"/>
      <c r="H7" s="6"/>
      <c r="I7" s="6"/>
      <c r="J7" s="6"/>
      <c r="K7" s="6"/>
      <c r="L7" s="5"/>
      <c r="M7"/>
      <c r="N7"/>
      <c r="O7"/>
      <c r="P7"/>
      <c r="Q7"/>
      <c r="R7"/>
    </row>
    <row r="8" spans="1:18" x14ac:dyDescent="0.25">
      <c r="B8" s="7"/>
      <c r="C8" s="6"/>
      <c r="D8" s="6"/>
      <c r="E8" s="6"/>
      <c r="F8" s="6"/>
      <c r="G8" s="6"/>
      <c r="H8" s="6"/>
      <c r="I8" s="6"/>
      <c r="J8" s="6"/>
      <c r="K8" s="6"/>
      <c r="L8" s="5"/>
    </row>
    <row r="9" spans="1:18" ht="18.75" x14ac:dyDescent="0.3">
      <c r="B9" s="7"/>
      <c r="C9" s="6"/>
      <c r="D9" s="21" t="s">
        <v>23</v>
      </c>
      <c r="E9" s="21"/>
      <c r="F9" s="21"/>
      <c r="G9" s="21"/>
      <c r="H9" s="33" t="s">
        <v>22</v>
      </c>
      <c r="I9" s="6"/>
      <c r="J9" s="32" t="s">
        <v>21</v>
      </c>
      <c r="K9" s="6"/>
      <c r="L9" s="5"/>
      <c r="N9" s="31"/>
    </row>
    <row r="10" spans="1:18" x14ac:dyDescent="0.25">
      <c r="B10" s="7"/>
      <c r="C10" s="13" t="s">
        <v>20</v>
      </c>
      <c r="D10" s="27" t="s">
        <v>19</v>
      </c>
      <c r="E10" s="13" t="s">
        <v>3</v>
      </c>
      <c r="F10" s="27" t="s">
        <v>13</v>
      </c>
      <c r="G10" s="13" t="s">
        <v>11</v>
      </c>
      <c r="H10" s="26">
        <v>1.3166</v>
      </c>
      <c r="I10" s="13" t="s">
        <v>3</v>
      </c>
      <c r="J10" s="25">
        <v>1.3170999999999999</v>
      </c>
      <c r="K10" s="6"/>
      <c r="L10" s="30" t="s">
        <v>18</v>
      </c>
    </row>
    <row r="11" spans="1:18" x14ac:dyDescent="0.25">
      <c r="B11" s="7"/>
      <c r="C11" s="13"/>
      <c r="D11" s="13"/>
      <c r="E11" s="13"/>
      <c r="F11" s="13"/>
      <c r="G11" s="13" t="s">
        <v>5</v>
      </c>
      <c r="H11" s="26">
        <v>-0.54</v>
      </c>
      <c r="I11" s="13" t="s">
        <v>3</v>
      </c>
      <c r="J11" s="25">
        <v>-0.49</v>
      </c>
      <c r="K11" s="6"/>
      <c r="L11" s="22" t="s">
        <v>17</v>
      </c>
    </row>
    <row r="12" spans="1:18" x14ac:dyDescent="0.25">
      <c r="B12" s="7"/>
      <c r="C12" s="13"/>
      <c r="D12" s="13"/>
      <c r="E12" s="13"/>
      <c r="F12" s="13"/>
      <c r="G12" s="13" t="s">
        <v>4</v>
      </c>
      <c r="H12" s="24">
        <f>H10+H11</f>
        <v>0.77659999999999996</v>
      </c>
      <c r="I12" s="13" t="s">
        <v>3</v>
      </c>
      <c r="J12" s="23">
        <f>J10+J11</f>
        <v>0.82709999999999995</v>
      </c>
      <c r="K12" s="6"/>
      <c r="L12" s="22" t="s">
        <v>16</v>
      </c>
    </row>
    <row r="13" spans="1:18" x14ac:dyDescent="0.25">
      <c r="B13" s="7"/>
      <c r="C13" s="13"/>
      <c r="D13" s="13"/>
      <c r="E13" s="13"/>
      <c r="F13" s="13"/>
      <c r="G13" s="13"/>
      <c r="H13" s="29"/>
      <c r="I13" s="13"/>
      <c r="J13" s="28"/>
      <c r="K13" s="6"/>
      <c r="L13" s="22" t="s">
        <v>15</v>
      </c>
    </row>
    <row r="14" spans="1:18" x14ac:dyDescent="0.25">
      <c r="B14" s="7"/>
      <c r="C14" s="13" t="s">
        <v>14</v>
      </c>
      <c r="D14" s="27" t="s">
        <v>13</v>
      </c>
      <c r="E14" s="13" t="s">
        <v>3</v>
      </c>
      <c r="F14" s="27" t="s">
        <v>12</v>
      </c>
      <c r="G14" s="13" t="s">
        <v>11</v>
      </c>
      <c r="H14" s="26">
        <v>1.2882</v>
      </c>
      <c r="I14" s="13" t="s">
        <v>3</v>
      </c>
      <c r="J14" s="25">
        <v>1.2891999999999999</v>
      </c>
      <c r="K14" s="6"/>
      <c r="L14" s="22" t="s">
        <v>10</v>
      </c>
    </row>
    <row r="15" spans="1:18" x14ac:dyDescent="0.25">
      <c r="B15" s="7"/>
      <c r="C15" s="13"/>
      <c r="D15" s="13"/>
      <c r="E15" s="13"/>
      <c r="F15" s="13"/>
      <c r="G15" s="13" t="s">
        <v>5</v>
      </c>
      <c r="H15" s="26">
        <v>5.0000000000000001E-3</v>
      </c>
      <c r="I15" s="13" t="s">
        <v>3</v>
      </c>
      <c r="J15" s="25">
        <v>5.4999999999999997E-3</v>
      </c>
      <c r="K15" s="6"/>
      <c r="L15" s="22" t="s">
        <v>9</v>
      </c>
    </row>
    <row r="16" spans="1:18" x14ac:dyDescent="0.25">
      <c r="B16" s="7"/>
      <c r="C16" s="13"/>
      <c r="D16" s="13"/>
      <c r="E16" s="13"/>
      <c r="F16" s="13"/>
      <c r="G16" s="13" t="s">
        <v>4</v>
      </c>
      <c r="H16" s="24">
        <f>H14+H15</f>
        <v>1.2931999999999999</v>
      </c>
      <c r="I16" s="13" t="s">
        <v>3</v>
      </c>
      <c r="J16" s="23">
        <f>J14+J15</f>
        <v>1.2947</v>
      </c>
      <c r="K16" s="6"/>
      <c r="L16" s="22" t="s">
        <v>8</v>
      </c>
    </row>
    <row r="17" spans="2:12" x14ac:dyDescent="0.25">
      <c r="B17" s="7"/>
      <c r="C17" s="6"/>
      <c r="D17" s="6"/>
      <c r="E17" s="6"/>
      <c r="F17" s="6"/>
      <c r="G17" s="6"/>
      <c r="H17" s="6"/>
      <c r="I17" s="6"/>
      <c r="J17" s="6"/>
      <c r="K17" s="6"/>
      <c r="L17" s="5"/>
    </row>
    <row r="18" spans="2:12" ht="19.5" thickBot="1" x14ac:dyDescent="0.35">
      <c r="B18" s="7"/>
      <c r="C18" s="6"/>
      <c r="D18" s="21" t="s">
        <v>7</v>
      </c>
      <c r="E18" s="21"/>
      <c r="F18" s="21"/>
      <c r="G18" s="21"/>
      <c r="H18" s="6"/>
      <c r="I18" s="6"/>
      <c r="J18" s="6"/>
      <c r="K18" s="6"/>
      <c r="L18" s="5"/>
    </row>
    <row r="19" spans="2:12" x14ac:dyDescent="0.25">
      <c r="B19" s="7"/>
      <c r="C19" s="20"/>
      <c r="D19" s="19" t="str">
        <f>IF(D10=D14,UPPER(F10),IF(D10=F14,UPPER(D14),IF(F10=D14,(UPPER(D10)),IF(F10=F14,UPPER(D10),""))))</f>
        <v>EUR</v>
      </c>
      <c r="E19" s="18" t="s">
        <v>3</v>
      </c>
      <c r="F19" s="19" t="str">
        <f>IF(D10=D14,UPPER(F14),IF(D10=F14,UPPER(F10),IF(F10=D14,UPPER(F14),IF(F10=F14,UPPER(D14),""))))</f>
        <v>SGD</v>
      </c>
      <c r="G19" s="18" t="s">
        <v>6</v>
      </c>
      <c r="H19" s="19">
        <f>IF(D10=D14,H14/J10,IF(D10=F14,H10*H14,IF(F10=D14,H10*H14,IF(F10=F14,H10/J14,1))))</f>
        <v>1.69604412</v>
      </c>
      <c r="I19" s="18" t="s">
        <v>3</v>
      </c>
      <c r="J19" s="17">
        <f>IF(D10=D14,J14/H10,IF(D10=F14,J10*J14,IF(F10=D14,J10*J14,IF(F10=F14,J10/H14,1))))</f>
        <v>1.6980053199999998</v>
      </c>
      <c r="K19" s="6"/>
      <c r="L19" s="5"/>
    </row>
    <row r="20" spans="2:12" x14ac:dyDescent="0.25">
      <c r="B20" s="7"/>
      <c r="C20" s="15"/>
      <c r="D20" s="13"/>
      <c r="E20" s="13"/>
      <c r="F20" s="13"/>
      <c r="G20" s="13" t="s">
        <v>5</v>
      </c>
      <c r="H20" s="14">
        <f>H21-H19</f>
        <v>-0.69174500000000028</v>
      </c>
      <c r="I20" s="13" t="s">
        <v>3</v>
      </c>
      <c r="J20" s="12">
        <f>J21-J19</f>
        <v>-0.62715894999999988</v>
      </c>
      <c r="K20" s="6"/>
      <c r="L20" s="5"/>
    </row>
    <row r="21" spans="2:12" x14ac:dyDescent="0.25">
      <c r="B21" s="7"/>
      <c r="C21" s="15"/>
      <c r="D21" s="13"/>
      <c r="E21" s="13"/>
      <c r="F21" s="13"/>
      <c r="G21" s="13" t="s">
        <v>4</v>
      </c>
      <c r="H21" s="14">
        <f>IF(D10=D14,H16/J12,IF(D10=F14,H12*H16,IF(F10=D14,H12*H16,IF(F10=F14,H12/J16,1))))</f>
        <v>1.0042991199999998</v>
      </c>
      <c r="I21" s="13" t="s">
        <v>3</v>
      </c>
      <c r="J21" s="12">
        <f>IF(D10=D14,J16/H12,IF(D10=F14,J12*J16,IF(F10=D14,J12*J16,IF(F10=F14,J12/H16,1))))</f>
        <v>1.0708463699999999</v>
      </c>
      <c r="K21" s="6"/>
      <c r="L21" s="5"/>
    </row>
    <row r="22" spans="2:12" x14ac:dyDescent="0.25">
      <c r="B22" s="7"/>
      <c r="C22" s="15"/>
      <c r="D22" s="13"/>
      <c r="E22" s="13"/>
      <c r="F22" s="13"/>
      <c r="G22" s="13"/>
      <c r="H22" s="13"/>
      <c r="I22" s="13"/>
      <c r="J22" s="16"/>
      <c r="K22" s="6"/>
      <c r="L22" s="5"/>
    </row>
    <row r="23" spans="2:12" x14ac:dyDescent="0.25">
      <c r="B23" s="7"/>
      <c r="C23" s="15"/>
      <c r="D23" s="14" t="str">
        <f>F19</f>
        <v>SGD</v>
      </c>
      <c r="E23" s="13" t="s">
        <v>3</v>
      </c>
      <c r="F23" s="14" t="str">
        <f>D19</f>
        <v>EUR</v>
      </c>
      <c r="G23" s="13" t="s">
        <v>6</v>
      </c>
      <c r="H23" s="14">
        <f>1/J19</f>
        <v>0.5889263056019165</v>
      </c>
      <c r="I23" s="13" t="s">
        <v>3</v>
      </c>
      <c r="J23" s="12">
        <f>1/H19</f>
        <v>0.58960730337604661</v>
      </c>
      <c r="K23" s="6"/>
      <c r="L23" s="5"/>
    </row>
    <row r="24" spans="2:12" x14ac:dyDescent="0.25">
      <c r="B24" s="7"/>
      <c r="C24" s="15"/>
      <c r="D24" s="13"/>
      <c r="E24" s="13"/>
      <c r="F24" s="13"/>
      <c r="G24" s="13" t="s">
        <v>5</v>
      </c>
      <c r="H24" s="14">
        <f>H25-H23</f>
        <v>0.34491446560039896</v>
      </c>
      <c r="I24" s="13" t="s">
        <v>3</v>
      </c>
      <c r="J24" s="12">
        <f>J25-J23</f>
        <v>0.40611197993866965</v>
      </c>
      <c r="K24" s="6"/>
      <c r="L24" s="5"/>
    </row>
    <row r="25" spans="2:12" ht="15.75" thickBot="1" x14ac:dyDescent="0.3">
      <c r="B25" s="7"/>
      <c r="C25" s="11"/>
      <c r="D25" s="9"/>
      <c r="E25" s="9"/>
      <c r="F25" s="9"/>
      <c r="G25" s="9" t="s">
        <v>4</v>
      </c>
      <c r="H25" s="10">
        <f>1/J21</f>
        <v>0.93384077120231546</v>
      </c>
      <c r="I25" s="9" t="s">
        <v>3</v>
      </c>
      <c r="J25" s="8">
        <f>1/H21</f>
        <v>0.99571928331471626</v>
      </c>
      <c r="K25" s="6"/>
      <c r="L25" s="5"/>
    </row>
    <row r="26" spans="2:12" x14ac:dyDescent="0.25">
      <c r="B26" s="7"/>
      <c r="C26" s="6"/>
      <c r="D26" s="6"/>
      <c r="E26" s="6"/>
      <c r="F26" s="6"/>
      <c r="G26" s="6"/>
      <c r="H26" s="6"/>
      <c r="I26" s="6"/>
      <c r="J26" s="6"/>
      <c r="K26" s="6"/>
      <c r="L26" s="5"/>
    </row>
    <row r="27" spans="2:12" ht="15.75" thickBot="1" x14ac:dyDescent="0.3">
      <c r="B27" s="4"/>
      <c r="C27" s="3" t="s">
        <v>2</v>
      </c>
      <c r="D27" s="3"/>
      <c r="E27" s="2"/>
      <c r="F27" s="2"/>
      <c r="G27" s="2"/>
      <c r="H27" s="2"/>
      <c r="I27" s="3"/>
      <c r="J27" s="2"/>
      <c r="K27" s="2"/>
      <c r="L27" s="1"/>
    </row>
  </sheetData>
  <sheetProtection sheet="1" objects="1" scenarios="1" selectLockedCells="1"/>
  <mergeCells count="1">
    <mergeCell ref="B1:L4"/>
  </mergeCells>
  <dataValidations count="2">
    <dataValidation type="decimal" errorStyle="warning" operator="greaterThanOrEqual" showInputMessage="1" showErrorMessage="1" errorTitle="Incorrect swap points" error="The right side of the swap MUST be more positive or less negative than the left side" sqref="J11:K11 J15:K15" xr:uid="{00000000-0002-0000-0000-000001000000}">
      <formula1>H11</formula1>
    </dataValidation>
    <dataValidation type="custom" errorStyle="information" showDropDown="1" showErrorMessage="1" error="The year basis should normally be 360 or 365" sqref="O16 D16:F16" xr:uid="{00000000-0002-0000-0000-000000000000}">
      <formula1>OR(D16=360,D16=365)</formula1>
    </dataValidation>
  </dataValidations>
  <hyperlinks>
    <hyperlink ref="C27" r:id="rId1" display="www.markets-international.com" xr:uid="{00000000-0004-0000-0000-000000000000}"/>
  </hyperlinks>
  <printOptions horizontalCentered="1"/>
  <pageMargins left="0" right="0" top="0.74803149606299213" bottom="0.74803149606299213" header="0.31496062992125984" footer="0.31496062992125984"/>
  <pageSetup paperSize="9" scale="73"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64054-AA38-4ED2-8FB4-D8CB24C2D83A}">
  <dimension ref="B1:R35"/>
  <sheetViews>
    <sheetView zoomScaleNormal="100" workbookViewId="0">
      <selection activeCell="D12" sqref="D12"/>
    </sheetView>
  </sheetViews>
  <sheetFormatPr defaultRowHeight="15" x14ac:dyDescent="0.25"/>
  <cols>
    <col min="1" max="2" width="9.140625" style="51"/>
    <col min="3" max="3" width="31.85546875" style="51" customWidth="1"/>
    <col min="4" max="4" width="17" style="51" customWidth="1"/>
    <col min="5" max="5" width="1.7109375" style="51" customWidth="1"/>
    <col min="6" max="6" width="16" style="51" customWidth="1"/>
    <col min="7" max="7" width="2.85546875" style="51" customWidth="1"/>
    <col min="8" max="8" width="34.42578125" style="51" customWidth="1"/>
    <col min="9" max="9" width="24.5703125" style="51" customWidth="1"/>
    <col min="10" max="16384" width="9.140625" style="51"/>
  </cols>
  <sheetData>
    <row r="1" spans="2:18" x14ac:dyDescent="0.25">
      <c r="B1" s="121" t="s">
        <v>52</v>
      </c>
      <c r="C1" s="120"/>
      <c r="D1" s="120"/>
      <c r="E1" s="120"/>
      <c r="F1" s="120"/>
      <c r="G1" s="120"/>
      <c r="H1" s="119"/>
    </row>
    <row r="2" spans="2:18" x14ac:dyDescent="0.25">
      <c r="B2" s="118"/>
      <c r="C2" s="117"/>
      <c r="D2" s="117"/>
      <c r="E2" s="117"/>
      <c r="F2" s="117"/>
      <c r="G2" s="117"/>
      <c r="H2" s="116"/>
    </row>
    <row r="3" spans="2:18" x14ac:dyDescent="0.25">
      <c r="B3" s="118"/>
      <c r="C3" s="117"/>
      <c r="D3" s="117"/>
      <c r="E3" s="117"/>
      <c r="F3" s="117"/>
      <c r="G3" s="117"/>
      <c r="H3" s="116"/>
    </row>
    <row r="4" spans="2:18" ht="15.75" thickBot="1" x14ac:dyDescent="0.3">
      <c r="B4" s="115"/>
      <c r="C4" s="114"/>
      <c r="D4" s="114"/>
      <c r="E4" s="114"/>
      <c r="F4" s="114"/>
      <c r="G4" s="114"/>
      <c r="H4" s="113"/>
    </row>
    <row r="5" spans="2:18" ht="15.75" thickBot="1" x14ac:dyDescent="0.3">
      <c r="I5" s="97"/>
      <c r="J5" s="97"/>
      <c r="K5" s="97"/>
      <c r="L5" s="97"/>
      <c r="M5" s="97"/>
      <c r="N5" s="97"/>
      <c r="O5" s="97"/>
      <c r="P5" s="97"/>
      <c r="Q5" s="97"/>
      <c r="R5" s="97"/>
    </row>
    <row r="6" spans="2:18" s="104" customFormat="1" ht="21" x14ac:dyDescent="0.35">
      <c r="B6" s="112"/>
      <c r="C6" s="111" t="s">
        <v>51</v>
      </c>
      <c r="D6" s="110"/>
      <c r="E6" s="110"/>
      <c r="F6" s="110"/>
      <c r="G6" s="110"/>
      <c r="H6" s="109"/>
      <c r="I6" s="108" t="s">
        <v>50</v>
      </c>
      <c r="J6" s="98"/>
      <c r="K6" s="98"/>
      <c r="L6" s="98"/>
      <c r="M6" s="98"/>
      <c r="N6" s="107"/>
      <c r="O6" s="107"/>
      <c r="P6" s="107"/>
      <c r="Q6" s="107"/>
      <c r="R6" s="105"/>
    </row>
    <row r="7" spans="2:18" s="104" customFormat="1" ht="21" x14ac:dyDescent="0.35">
      <c r="B7" s="87"/>
      <c r="C7" s="106" t="s">
        <v>49</v>
      </c>
      <c r="D7" s="82"/>
      <c r="E7" s="82"/>
      <c r="F7" s="82"/>
      <c r="G7" s="82"/>
      <c r="H7" s="103"/>
      <c r="I7" s="75"/>
      <c r="J7" s="102"/>
      <c r="K7" s="102"/>
      <c r="L7" s="102"/>
      <c r="M7" s="102"/>
      <c r="N7" s="102"/>
      <c r="O7" s="102"/>
      <c r="P7" s="102"/>
      <c r="Q7" s="102"/>
      <c r="R7" s="105"/>
    </row>
    <row r="8" spans="2:18" s="104" customFormat="1" ht="21" x14ac:dyDescent="0.35">
      <c r="B8" s="87"/>
      <c r="C8" s="106" t="s">
        <v>48</v>
      </c>
      <c r="D8" s="82"/>
      <c r="E8" s="82"/>
      <c r="F8" s="82"/>
      <c r="G8" s="82"/>
      <c r="H8" s="103"/>
      <c r="I8" s="75"/>
      <c r="J8" s="102"/>
      <c r="K8" s="102"/>
      <c r="L8" s="102"/>
      <c r="M8" s="102"/>
      <c r="N8" s="102"/>
      <c r="O8" s="102"/>
      <c r="P8" s="102"/>
      <c r="Q8" s="102"/>
      <c r="R8" s="105"/>
    </row>
    <row r="9" spans="2:18" s="104" customFormat="1" ht="21" x14ac:dyDescent="0.35">
      <c r="B9" s="87"/>
      <c r="C9" s="106" t="s">
        <v>47</v>
      </c>
      <c r="D9" s="82"/>
      <c r="E9" s="82"/>
      <c r="F9" s="82"/>
      <c r="G9" s="82"/>
      <c r="H9" s="103"/>
      <c r="I9" s="75"/>
      <c r="J9" s="102"/>
      <c r="K9" s="102"/>
      <c r="L9" s="102"/>
      <c r="M9" s="102"/>
      <c r="N9" s="102"/>
      <c r="O9" s="102"/>
      <c r="P9" s="102"/>
      <c r="Q9" s="102"/>
      <c r="R9" s="105"/>
    </row>
    <row r="10" spans="2:18" x14ac:dyDescent="0.25">
      <c r="B10" s="87"/>
      <c r="C10" s="82"/>
      <c r="D10" s="82"/>
      <c r="E10" s="82"/>
      <c r="F10" s="82"/>
      <c r="G10" s="82"/>
      <c r="H10" s="103"/>
      <c r="I10" s="75"/>
      <c r="J10" s="102"/>
      <c r="K10" s="102"/>
      <c r="L10" s="102"/>
      <c r="M10" s="102"/>
      <c r="N10" s="102"/>
      <c r="O10" s="102"/>
      <c r="P10" s="102"/>
      <c r="Q10" s="102"/>
      <c r="R10" s="97"/>
    </row>
    <row r="11" spans="2:18" ht="18.75" x14ac:dyDescent="0.3">
      <c r="B11" s="87"/>
      <c r="C11" s="94" t="s">
        <v>23</v>
      </c>
      <c r="D11" s="101" t="s">
        <v>22</v>
      </c>
      <c r="E11" s="82"/>
      <c r="F11" s="100" t="s">
        <v>21</v>
      </c>
      <c r="G11" s="82"/>
      <c r="H11" s="99" t="s">
        <v>18</v>
      </c>
      <c r="I11" s="75"/>
      <c r="J11" s="98"/>
      <c r="K11" s="98"/>
      <c r="L11" s="98"/>
      <c r="M11" s="98"/>
      <c r="N11" s="98"/>
      <c r="O11" s="98"/>
      <c r="P11" s="98"/>
      <c r="Q11" s="98"/>
      <c r="R11" s="97"/>
    </row>
    <row r="12" spans="2:18" x14ac:dyDescent="0.25">
      <c r="B12" s="87"/>
      <c r="C12" s="84" t="s">
        <v>11</v>
      </c>
      <c r="D12" s="96">
        <v>1.3742000000000001</v>
      </c>
      <c r="E12" s="84" t="s">
        <v>3</v>
      </c>
      <c r="F12" s="95">
        <v>1.3745000000000001</v>
      </c>
      <c r="G12" s="82"/>
      <c r="H12" s="81" t="s">
        <v>17</v>
      </c>
      <c r="I12" s="75"/>
      <c r="J12" s="97"/>
      <c r="K12" s="97"/>
      <c r="L12" s="97"/>
      <c r="M12" s="97"/>
      <c r="N12" s="97"/>
      <c r="O12" s="97"/>
      <c r="P12" s="97"/>
      <c r="Q12" s="97"/>
      <c r="R12" s="97"/>
    </row>
    <row r="13" spans="2:18" x14ac:dyDescent="0.25">
      <c r="B13" s="87"/>
      <c r="C13" s="84" t="s">
        <v>46</v>
      </c>
      <c r="D13" s="96">
        <v>-1.35E-4</v>
      </c>
      <c r="E13" s="84" t="s">
        <v>3</v>
      </c>
      <c r="F13" s="95">
        <v>-1.3100000000000001E-4</v>
      </c>
      <c r="G13" s="82"/>
      <c r="H13" s="81" t="s">
        <v>45</v>
      </c>
      <c r="I13" s="75"/>
      <c r="J13" s="97"/>
      <c r="K13" s="97"/>
      <c r="L13" s="97"/>
      <c r="M13" s="97"/>
      <c r="N13" s="97"/>
      <c r="O13" s="97"/>
      <c r="P13" s="97"/>
      <c r="Q13" s="97"/>
      <c r="R13" s="97"/>
    </row>
    <row r="14" spans="2:18" x14ac:dyDescent="0.25">
      <c r="B14" s="87"/>
      <c r="C14" s="84" t="s">
        <v>44</v>
      </c>
      <c r="D14" s="96">
        <v>-1.15E-4</v>
      </c>
      <c r="E14" s="84" t="s">
        <v>3</v>
      </c>
      <c r="F14" s="95">
        <v>-1.11E-4</v>
      </c>
      <c r="G14" s="82"/>
      <c r="H14" s="81" t="s">
        <v>15</v>
      </c>
      <c r="I14" s="75"/>
      <c r="J14" s="97"/>
      <c r="K14" s="97"/>
      <c r="L14" s="97"/>
      <c r="M14" s="97"/>
      <c r="N14" s="97"/>
      <c r="O14" s="97"/>
      <c r="P14" s="97"/>
      <c r="Q14" s="97"/>
      <c r="R14" s="97"/>
    </row>
    <row r="15" spans="2:18" x14ac:dyDescent="0.25">
      <c r="B15" s="87"/>
      <c r="C15" s="84" t="s">
        <v>43</v>
      </c>
      <c r="D15" s="96">
        <v>-3.5000000000000001E-3</v>
      </c>
      <c r="E15" s="84" t="s">
        <v>3</v>
      </c>
      <c r="F15" s="95">
        <v>-3.3E-3</v>
      </c>
      <c r="G15" s="82"/>
      <c r="H15" s="81" t="s">
        <v>42</v>
      </c>
      <c r="I15" s="75"/>
      <c r="J15" s="97"/>
      <c r="K15" s="97"/>
      <c r="L15" s="97"/>
      <c r="M15" s="97"/>
      <c r="N15" s="97"/>
      <c r="O15" s="97"/>
      <c r="P15" s="97"/>
      <c r="Q15" s="97"/>
      <c r="R15" s="97"/>
    </row>
    <row r="16" spans="2:18" x14ac:dyDescent="0.25">
      <c r="B16" s="87"/>
      <c r="C16" s="84" t="s">
        <v>41</v>
      </c>
      <c r="D16" s="96">
        <v>-7.4000000000000003E-3</v>
      </c>
      <c r="E16" s="84" t="s">
        <v>3</v>
      </c>
      <c r="F16" s="95">
        <v>-7.1000000000000004E-3</v>
      </c>
      <c r="G16" s="82"/>
      <c r="H16" s="81" t="s">
        <v>9</v>
      </c>
      <c r="I16" s="75"/>
    </row>
    <row r="17" spans="2:9" x14ac:dyDescent="0.25">
      <c r="B17" s="87"/>
      <c r="C17" s="58"/>
      <c r="D17" s="58"/>
      <c r="E17" s="58"/>
      <c r="F17" s="58"/>
      <c r="G17" s="82"/>
      <c r="H17" s="81" t="s">
        <v>8</v>
      </c>
      <c r="I17" s="75"/>
    </row>
    <row r="18" spans="2:9" ht="19.5" thickBot="1" x14ac:dyDescent="0.35">
      <c r="B18" s="87"/>
      <c r="C18" s="94" t="s">
        <v>7</v>
      </c>
      <c r="D18" s="82"/>
      <c r="E18" s="82"/>
      <c r="F18" s="82"/>
      <c r="G18" s="82"/>
      <c r="H18" s="57"/>
      <c r="I18" s="75"/>
    </row>
    <row r="19" spans="2:9" x14ac:dyDescent="0.25">
      <c r="B19" s="87"/>
      <c r="C19" s="93" t="s">
        <v>39</v>
      </c>
      <c r="D19" s="92">
        <f>D12-F14-F13</f>
        <v>1.3744420000000002</v>
      </c>
      <c r="E19" s="91" t="s">
        <v>3</v>
      </c>
      <c r="F19" s="90">
        <f>F12-D14-D13</f>
        <v>1.3747500000000001</v>
      </c>
      <c r="G19" s="82"/>
      <c r="H19" s="81" t="s">
        <v>38</v>
      </c>
      <c r="I19" s="75"/>
    </row>
    <row r="20" spans="2:9" x14ac:dyDescent="0.25">
      <c r="B20" s="87"/>
      <c r="C20" s="86" t="s">
        <v>37</v>
      </c>
      <c r="D20" s="89">
        <f>D12-F14</f>
        <v>1.3743110000000001</v>
      </c>
      <c r="E20" s="84" t="s">
        <v>3</v>
      </c>
      <c r="F20" s="83">
        <f>F12-D14</f>
        <v>1.3746150000000001</v>
      </c>
      <c r="G20" s="82"/>
      <c r="H20" s="81" t="s">
        <v>36</v>
      </c>
      <c r="I20" s="75"/>
    </row>
    <row r="21" spans="2:9" x14ac:dyDescent="0.25">
      <c r="B21" s="87"/>
      <c r="C21" s="86" t="s">
        <v>35</v>
      </c>
      <c r="D21" s="88">
        <f>D12+D15</f>
        <v>1.3707</v>
      </c>
      <c r="E21" s="84" t="s">
        <v>3</v>
      </c>
      <c r="F21" s="83">
        <f>F12+F15</f>
        <v>1.3712</v>
      </c>
      <c r="G21" s="82"/>
      <c r="H21" s="81" t="s">
        <v>34</v>
      </c>
      <c r="I21" s="75"/>
    </row>
    <row r="22" spans="2:9" x14ac:dyDescent="0.25">
      <c r="B22" s="87"/>
      <c r="C22" s="86" t="s">
        <v>33</v>
      </c>
      <c r="D22" s="85">
        <f>D13+D14+D15</f>
        <v>-3.7499999999999999E-3</v>
      </c>
      <c r="E22" s="84" t="s">
        <v>3</v>
      </c>
      <c r="F22" s="83">
        <f>F13+F14+F15</f>
        <v>-3.542E-3</v>
      </c>
      <c r="G22" s="82"/>
      <c r="H22" s="81" t="s">
        <v>32</v>
      </c>
      <c r="I22" s="75"/>
    </row>
    <row r="23" spans="2:9" x14ac:dyDescent="0.25">
      <c r="B23" s="80"/>
      <c r="C23" s="86" t="s">
        <v>31</v>
      </c>
      <c r="D23" s="85">
        <f>D14+D15</f>
        <v>-3.6150000000000002E-3</v>
      </c>
      <c r="E23" s="84" t="s">
        <v>3</v>
      </c>
      <c r="F23" s="83">
        <f>F14+F15</f>
        <v>-3.411E-3</v>
      </c>
      <c r="G23" s="82"/>
      <c r="H23" s="81" t="s">
        <v>30</v>
      </c>
      <c r="I23" s="75"/>
    </row>
    <row r="24" spans="2:9" ht="15.75" thickBot="1" x14ac:dyDescent="0.3">
      <c r="B24" s="80"/>
      <c r="C24" s="79" t="s">
        <v>29</v>
      </c>
      <c r="D24" s="78">
        <f>D16-F15</f>
        <v>-4.1000000000000003E-3</v>
      </c>
      <c r="E24" s="77" t="s">
        <v>3</v>
      </c>
      <c r="F24" s="76">
        <f>F16-D15</f>
        <v>-3.6000000000000003E-3</v>
      </c>
      <c r="G24" s="61"/>
      <c r="H24" s="60" t="s">
        <v>28</v>
      </c>
      <c r="I24" s="75"/>
    </row>
    <row r="25" spans="2:9" ht="15.75" thickBot="1" x14ac:dyDescent="0.3">
      <c r="B25" s="59"/>
      <c r="C25" s="58"/>
      <c r="D25" s="58"/>
      <c r="E25" s="58"/>
      <c r="F25" s="58"/>
      <c r="G25" s="58"/>
      <c r="H25" s="57"/>
      <c r="I25" s="75"/>
    </row>
    <row r="26" spans="2:9" ht="15.75" thickBot="1" x14ac:dyDescent="0.3">
      <c r="B26" s="59"/>
      <c r="C26" s="74" t="s">
        <v>40</v>
      </c>
      <c r="D26" s="73"/>
      <c r="E26" s="73"/>
      <c r="F26" s="72"/>
      <c r="G26" s="58"/>
      <c r="H26" s="57"/>
      <c r="I26" s="71"/>
    </row>
    <row r="27" spans="2:9" x14ac:dyDescent="0.25">
      <c r="B27" s="59"/>
      <c r="C27" s="69" t="s">
        <v>6</v>
      </c>
      <c r="D27" s="68">
        <f>1/F19</f>
        <v>0.72740498272413157</v>
      </c>
      <c r="E27" s="70"/>
      <c r="F27" s="66">
        <f>1/D19</f>
        <v>0.72756798759060026</v>
      </c>
      <c r="G27" s="58"/>
      <c r="H27" s="57"/>
    </row>
    <row r="28" spans="2:9" x14ac:dyDescent="0.25">
      <c r="B28" s="59"/>
      <c r="C28" s="69" t="s">
        <v>39</v>
      </c>
      <c r="D28" s="68">
        <f>1/F19</f>
        <v>0.72740498272413157</v>
      </c>
      <c r="E28" s="67" t="s">
        <v>3</v>
      </c>
      <c r="F28" s="66">
        <f>1/D19</f>
        <v>0.72756798759060026</v>
      </c>
      <c r="G28" s="61"/>
      <c r="H28" s="60" t="s">
        <v>38</v>
      </c>
    </row>
    <row r="29" spans="2:9" x14ac:dyDescent="0.25">
      <c r="B29" s="59"/>
      <c r="C29" s="69" t="s">
        <v>37</v>
      </c>
      <c r="D29" s="68">
        <f>1/F20</f>
        <v>0.72747642067051499</v>
      </c>
      <c r="E29" s="67" t="s">
        <v>3</v>
      </c>
      <c r="F29" s="66">
        <f>1/D20</f>
        <v>0.72763733972878042</v>
      </c>
      <c r="G29" s="61"/>
      <c r="H29" s="60" t="s">
        <v>36</v>
      </c>
    </row>
    <row r="30" spans="2:9" x14ac:dyDescent="0.25">
      <c r="B30" s="59"/>
      <c r="C30" s="69" t="s">
        <v>35</v>
      </c>
      <c r="D30" s="68">
        <f>1/F21</f>
        <v>0.72928821470245042</v>
      </c>
      <c r="E30" s="67" t="s">
        <v>3</v>
      </c>
      <c r="F30" s="66">
        <f>1/D21</f>
        <v>0.72955424235791932</v>
      </c>
      <c r="G30" s="61"/>
      <c r="H30" s="60" t="s">
        <v>34</v>
      </c>
    </row>
    <row r="31" spans="2:9" x14ac:dyDescent="0.25">
      <c r="B31" s="59"/>
      <c r="C31" s="69" t="s">
        <v>33</v>
      </c>
      <c r="D31" s="68">
        <f>1/F22</f>
        <v>-282.32636928289099</v>
      </c>
      <c r="E31" s="67" t="s">
        <v>3</v>
      </c>
      <c r="F31" s="66">
        <f>1/D22</f>
        <v>-266.66666666666669</v>
      </c>
      <c r="G31" s="61"/>
      <c r="H31" s="60" t="s">
        <v>32</v>
      </c>
    </row>
    <row r="32" spans="2:9" x14ac:dyDescent="0.25">
      <c r="B32" s="59"/>
      <c r="C32" s="69" t="s">
        <v>31</v>
      </c>
      <c r="D32" s="68">
        <f>1/F23</f>
        <v>-293.16915860451479</v>
      </c>
      <c r="E32" s="67" t="s">
        <v>3</v>
      </c>
      <c r="F32" s="66">
        <f>1/D23</f>
        <v>-276.62517289073304</v>
      </c>
      <c r="G32" s="61"/>
      <c r="H32" s="60" t="s">
        <v>30</v>
      </c>
    </row>
    <row r="33" spans="2:8" ht="15.75" thickBot="1" x14ac:dyDescent="0.3">
      <c r="B33" s="59"/>
      <c r="C33" s="65" t="s">
        <v>29</v>
      </c>
      <c r="D33" s="64">
        <f>1/F24</f>
        <v>-277.77777777777777</v>
      </c>
      <c r="E33" s="63" t="s">
        <v>3</v>
      </c>
      <c r="F33" s="62">
        <f>1/D24</f>
        <v>-243.90243902439022</v>
      </c>
      <c r="G33" s="61"/>
      <c r="H33" s="60" t="s">
        <v>28</v>
      </c>
    </row>
    <row r="34" spans="2:8" x14ac:dyDescent="0.25">
      <c r="B34" s="59"/>
      <c r="C34" s="58"/>
      <c r="D34" s="58"/>
      <c r="E34" s="58"/>
      <c r="F34" s="58"/>
      <c r="G34" s="58"/>
      <c r="H34" s="57"/>
    </row>
    <row r="35" spans="2:8" ht="15.75" thickBot="1" x14ac:dyDescent="0.3">
      <c r="B35" s="56" t="s">
        <v>27</v>
      </c>
      <c r="C35" s="55"/>
      <c r="D35" s="54"/>
      <c r="E35" s="53"/>
      <c r="F35" s="53"/>
      <c r="G35" s="53"/>
      <c r="H35" s="52"/>
    </row>
  </sheetData>
  <sheetProtection sheet="1" objects="1" scenarios="1" selectLockedCells="1"/>
  <mergeCells count="2">
    <mergeCell ref="B1:H4"/>
    <mergeCell ref="I6:I26"/>
  </mergeCells>
  <dataValidations count="1">
    <dataValidation type="decimal" errorStyle="warning" operator="greaterThanOrEqual" showInputMessage="1" showErrorMessage="1" errorTitle="Incorrect swap points" error="The right side of the swap MUST be more positive or less negative than the left side" sqref="F13:G14 F19 F15:F16 F28:F33" xr:uid="{00000000-0002-0000-0000-000000000000}">
      <formula1>D13</formula1>
    </dataValidation>
  </dataValidations>
  <hyperlinks>
    <hyperlink ref="B35" r:id="rId1" display="www.markets-international.com" xr:uid="{00000000-0004-0000-0000-000000000000}"/>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351C-9EDE-4197-AB69-854EE6E72FB2}">
  <sheetPr>
    <pageSetUpPr fitToPage="1"/>
  </sheetPr>
  <dimension ref="A1:G22"/>
  <sheetViews>
    <sheetView zoomScaleNormal="100" workbookViewId="0">
      <selection activeCell="D10" sqref="D10"/>
    </sheetView>
  </sheetViews>
  <sheetFormatPr defaultRowHeight="15" x14ac:dyDescent="0.25"/>
  <cols>
    <col min="1" max="2" width="9.140625" style="51"/>
    <col min="3" max="3" width="63" style="51" customWidth="1"/>
    <col min="4" max="4" width="19.42578125" style="51" customWidth="1"/>
    <col min="5" max="5" width="3.28515625" style="51" customWidth="1"/>
    <col min="6" max="6" width="30.28515625" style="51" customWidth="1"/>
    <col min="7" max="16384" width="9.140625" style="51"/>
  </cols>
  <sheetData>
    <row r="1" spans="1:7" x14ac:dyDescent="0.25">
      <c r="A1" s="140"/>
      <c r="B1" s="146" t="s">
        <v>26</v>
      </c>
      <c r="C1" s="162"/>
      <c r="D1" s="162"/>
      <c r="E1" s="162"/>
      <c r="F1" s="161"/>
    </row>
    <row r="2" spans="1:7" x14ac:dyDescent="0.25">
      <c r="A2" s="140"/>
      <c r="B2" s="160"/>
      <c r="C2" s="159"/>
      <c r="D2" s="159"/>
      <c r="E2" s="159"/>
      <c r="F2" s="158"/>
    </row>
    <row r="3" spans="1:7" x14ac:dyDescent="0.25">
      <c r="A3" s="140"/>
      <c r="B3" s="160"/>
      <c r="C3" s="159"/>
      <c r="D3" s="159"/>
      <c r="E3" s="159"/>
      <c r="F3" s="158"/>
    </row>
    <row r="4" spans="1:7" ht="15.75" thickBot="1" x14ac:dyDescent="0.3">
      <c r="A4" s="140"/>
      <c r="B4" s="157"/>
      <c r="C4" s="156"/>
      <c r="D4" s="156"/>
      <c r="E4" s="156"/>
      <c r="F4" s="155"/>
    </row>
    <row r="5" spans="1:7" ht="15.75" thickBot="1" x14ac:dyDescent="0.3"/>
    <row r="6" spans="1:7" s="104" customFormat="1" ht="21" x14ac:dyDescent="0.35">
      <c r="B6" s="112"/>
      <c r="C6" s="111" t="s">
        <v>70</v>
      </c>
      <c r="D6" s="110"/>
      <c r="E6" s="110"/>
      <c r="F6" s="109"/>
      <c r="G6" s="51"/>
    </row>
    <row r="7" spans="1:7" s="104" customFormat="1" ht="21" x14ac:dyDescent="0.35">
      <c r="B7" s="87"/>
      <c r="C7" s="106" t="s">
        <v>69</v>
      </c>
      <c r="D7" s="82"/>
      <c r="E7" s="82"/>
      <c r="F7" s="103"/>
      <c r="G7" s="51"/>
    </row>
    <row r="8" spans="1:7" x14ac:dyDescent="0.25">
      <c r="B8" s="87"/>
      <c r="C8" s="82"/>
      <c r="D8" s="82"/>
      <c r="E8" s="82"/>
      <c r="F8" s="103"/>
    </row>
    <row r="9" spans="1:7" ht="18.75" x14ac:dyDescent="0.3">
      <c r="B9" s="87"/>
      <c r="C9" s="82"/>
      <c r="D9" s="150" t="s">
        <v>23</v>
      </c>
      <c r="E9" s="82"/>
      <c r="F9" s="103"/>
    </row>
    <row r="10" spans="1:7" x14ac:dyDescent="0.25">
      <c r="B10" s="87"/>
      <c r="C10" s="84" t="s">
        <v>6</v>
      </c>
      <c r="D10" s="154" t="s">
        <v>1</v>
      </c>
      <c r="E10" s="82"/>
      <c r="F10" s="103"/>
    </row>
    <row r="11" spans="1:7" x14ac:dyDescent="0.25">
      <c r="B11" s="87"/>
      <c r="C11" s="84" t="s">
        <v>68</v>
      </c>
      <c r="D11" s="153">
        <v>1.38E-2</v>
      </c>
      <c r="E11" s="82"/>
      <c r="F11" s="152" t="s">
        <v>65</v>
      </c>
    </row>
    <row r="12" spans="1:7" x14ac:dyDescent="0.25">
      <c r="B12" s="87"/>
      <c r="C12" s="84" t="s">
        <v>67</v>
      </c>
      <c r="D12" s="133">
        <v>365</v>
      </c>
      <c r="E12" s="82"/>
      <c r="F12" s="103"/>
    </row>
    <row r="13" spans="1:7" x14ac:dyDescent="0.25">
      <c r="B13" s="87"/>
      <c r="C13" s="84" t="s">
        <v>66</v>
      </c>
      <c r="D13" s="153">
        <v>7.4300000000000005E-2</v>
      </c>
      <c r="E13" s="82"/>
      <c r="F13" s="152" t="s">
        <v>65</v>
      </c>
    </row>
    <row r="14" spans="1:7" x14ac:dyDescent="0.25">
      <c r="B14" s="87"/>
      <c r="C14" s="84" t="s">
        <v>64</v>
      </c>
      <c r="D14" s="133">
        <v>360</v>
      </c>
      <c r="E14" s="82"/>
      <c r="F14" s="152"/>
    </row>
    <row r="15" spans="1:7" x14ac:dyDescent="0.25">
      <c r="B15" s="87"/>
      <c r="C15" s="84" t="s">
        <v>63</v>
      </c>
      <c r="D15" s="151">
        <v>40956</v>
      </c>
      <c r="E15" s="82"/>
      <c r="F15" s="99" t="s">
        <v>61</v>
      </c>
    </row>
    <row r="16" spans="1:7" x14ac:dyDescent="0.25">
      <c r="B16" s="87"/>
      <c r="C16" s="84" t="s">
        <v>62</v>
      </c>
      <c r="D16" s="151">
        <v>41138</v>
      </c>
      <c r="E16" s="82"/>
      <c r="F16" s="99" t="s">
        <v>61</v>
      </c>
    </row>
    <row r="17" spans="2:6" x14ac:dyDescent="0.25">
      <c r="B17" s="87"/>
      <c r="C17" s="82"/>
      <c r="D17" s="82"/>
      <c r="E17" s="82"/>
      <c r="F17" s="103"/>
    </row>
    <row r="18" spans="2:6" ht="19.5" thickBot="1" x14ac:dyDescent="0.35">
      <c r="B18" s="87"/>
      <c r="C18" s="82"/>
      <c r="D18" s="150" t="s">
        <v>7</v>
      </c>
      <c r="E18" s="82"/>
      <c r="F18" s="103"/>
    </row>
    <row r="19" spans="2:6" x14ac:dyDescent="0.25">
      <c r="B19" s="87"/>
      <c r="C19" s="93" t="s">
        <v>60</v>
      </c>
      <c r="D19" s="149" t="e">
        <f>D20-D10</f>
        <v>#VALUE!</v>
      </c>
      <c r="E19" s="82"/>
      <c r="F19" s="103"/>
    </row>
    <row r="20" spans="2:6" ht="15.75" thickBot="1" x14ac:dyDescent="0.3">
      <c r="B20" s="87"/>
      <c r="C20" s="79" t="s">
        <v>59</v>
      </c>
      <c r="D20" s="148" t="e">
        <f>D10*(1+D13*(D16-D15)/D14)/(1+D11*(D16-D15)/D12)</f>
        <v>#VALUE!</v>
      </c>
      <c r="E20" s="82"/>
      <c r="F20" s="103"/>
    </row>
    <row r="21" spans="2:6" x14ac:dyDescent="0.25">
      <c r="B21" s="87"/>
      <c r="C21" s="82"/>
      <c r="D21" s="82"/>
      <c r="E21" s="82"/>
      <c r="F21" s="103"/>
    </row>
    <row r="22" spans="2:6" ht="15.75" thickBot="1" x14ac:dyDescent="0.3">
      <c r="B22" s="122"/>
      <c r="C22" s="54" t="s">
        <v>2</v>
      </c>
      <c r="D22" s="54"/>
      <c r="E22" s="53"/>
      <c r="F22" s="147"/>
    </row>
  </sheetData>
  <sheetProtection sheet="1" objects="1" scenarios="1" selectLockedCells="1"/>
  <mergeCells count="1">
    <mergeCell ref="B1:F4"/>
  </mergeCells>
  <dataValidations count="1">
    <dataValidation type="custom" errorStyle="information" showDropDown="1" showErrorMessage="1" error="The year basis should normally be 360 or 365" sqref="D12 D14" xr:uid="{00000000-0002-0000-0000-000000000000}">
      <formula1>OR(D12=360,D12=365)</formula1>
    </dataValidation>
  </dataValidations>
  <hyperlinks>
    <hyperlink ref="C22" r:id="rId1" display="www.markets-international.com" xr:uid="{00000000-0004-0000-0000-000000000000}"/>
  </hyperlinks>
  <printOptions horizontalCentered="1"/>
  <pageMargins left="0" right="0" top="0.74803149606299213" bottom="0.74803149606299213" header="0.31496062992125984" footer="0.31496062992125984"/>
  <pageSetup paperSize="9" scale="78"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15E92-70BC-4003-B5E1-ADB3F277EE8A}">
  <dimension ref="A1:R35"/>
  <sheetViews>
    <sheetView zoomScaleNormal="100" workbookViewId="0">
      <selection activeCell="D10" sqref="D10"/>
    </sheetView>
  </sheetViews>
  <sheetFormatPr defaultRowHeight="15" x14ac:dyDescent="0.25"/>
  <cols>
    <col min="1" max="2" width="9.140625" style="51"/>
    <col min="3" max="3" width="30.85546875" style="51" customWidth="1"/>
    <col min="4" max="4" width="4.85546875" style="51" customWidth="1"/>
    <col min="5" max="5" width="1.7109375" style="51" customWidth="1"/>
    <col min="6" max="6" width="6.42578125" style="51" customWidth="1"/>
    <col min="7" max="7" width="17" style="51" customWidth="1"/>
    <col min="8" max="8" width="11.7109375" style="51" customWidth="1"/>
    <col min="9" max="9" width="1.7109375" style="51" customWidth="1"/>
    <col min="10" max="10" width="11.7109375" style="51" customWidth="1"/>
    <col min="11" max="11" width="1.85546875" style="51" customWidth="1"/>
    <col min="12" max="12" width="31.7109375" style="51" customWidth="1"/>
    <col min="13" max="16384" width="9.140625" style="51"/>
  </cols>
  <sheetData>
    <row r="1" spans="1:18" x14ac:dyDescent="0.25">
      <c r="A1" s="140"/>
      <c r="B1" s="146" t="s">
        <v>26</v>
      </c>
      <c r="C1" s="145"/>
      <c r="D1" s="145"/>
      <c r="E1" s="145"/>
      <c r="F1" s="145"/>
      <c r="G1" s="145"/>
      <c r="H1" s="145"/>
      <c r="I1" s="145"/>
      <c r="J1" s="145"/>
      <c r="K1" s="145"/>
      <c r="L1" s="144"/>
    </row>
    <row r="2" spans="1:18" x14ac:dyDescent="0.25">
      <c r="A2" s="140"/>
      <c r="B2" s="143"/>
      <c r="C2" s="142"/>
      <c r="D2" s="142"/>
      <c r="E2" s="142"/>
      <c r="F2" s="142"/>
      <c r="G2" s="142"/>
      <c r="H2" s="142"/>
      <c r="I2" s="142"/>
      <c r="J2" s="142"/>
      <c r="K2" s="142"/>
      <c r="L2" s="141"/>
    </row>
    <row r="3" spans="1:18" x14ac:dyDescent="0.25">
      <c r="A3" s="140"/>
      <c r="B3" s="143"/>
      <c r="C3" s="142"/>
      <c r="D3" s="142"/>
      <c r="E3" s="142"/>
      <c r="F3" s="142"/>
      <c r="G3" s="142"/>
      <c r="H3" s="142"/>
      <c r="I3" s="142"/>
      <c r="J3" s="142"/>
      <c r="K3" s="142"/>
      <c r="L3" s="141"/>
    </row>
    <row r="4" spans="1:18" ht="15.75" thickBot="1" x14ac:dyDescent="0.3">
      <c r="A4" s="140"/>
      <c r="B4" s="139"/>
      <c r="C4" s="138"/>
      <c r="D4" s="138"/>
      <c r="E4" s="138"/>
      <c r="F4" s="138"/>
      <c r="G4" s="138"/>
      <c r="H4" s="138"/>
      <c r="I4" s="138"/>
      <c r="J4" s="138"/>
      <c r="K4" s="138"/>
      <c r="L4" s="137"/>
    </row>
    <row r="5" spans="1:18" ht="15.75" thickBot="1" x14ac:dyDescent="0.3"/>
    <row r="6" spans="1:18" s="104" customFormat="1" ht="21" x14ac:dyDescent="0.35">
      <c r="B6" s="112"/>
      <c r="C6" s="111" t="s">
        <v>25</v>
      </c>
      <c r="D6" s="110"/>
      <c r="E6" s="110"/>
      <c r="F6" s="110"/>
      <c r="G6" s="110"/>
      <c r="H6" s="110"/>
      <c r="I6" s="110"/>
      <c r="J6" s="110"/>
      <c r="K6" s="110"/>
      <c r="L6" s="109"/>
      <c r="M6" s="51"/>
      <c r="N6" s="51"/>
      <c r="O6" s="51"/>
      <c r="P6" s="51"/>
      <c r="Q6" s="51"/>
      <c r="R6" s="51"/>
    </row>
    <row r="7" spans="1:18" s="104" customFormat="1" ht="21" x14ac:dyDescent="0.35">
      <c r="B7" s="87"/>
      <c r="C7" s="106" t="s">
        <v>58</v>
      </c>
      <c r="D7" s="82"/>
      <c r="E7" s="82"/>
      <c r="F7" s="82"/>
      <c r="G7" s="82"/>
      <c r="H7" s="82"/>
      <c r="I7" s="82"/>
      <c r="J7" s="82"/>
      <c r="K7" s="82"/>
      <c r="L7" s="103"/>
      <c r="M7" s="51"/>
      <c r="N7" s="51"/>
      <c r="O7" s="51"/>
      <c r="P7" s="51"/>
      <c r="Q7" s="51"/>
      <c r="R7" s="51"/>
    </row>
    <row r="8" spans="1:18" x14ac:dyDescent="0.25">
      <c r="B8" s="87"/>
      <c r="C8" s="82"/>
      <c r="D8" s="82"/>
      <c r="E8" s="82"/>
      <c r="F8" s="82"/>
      <c r="G8" s="82"/>
      <c r="H8" s="82"/>
      <c r="I8" s="82"/>
      <c r="J8" s="82"/>
      <c r="K8" s="82"/>
      <c r="L8" s="103"/>
    </row>
    <row r="9" spans="1:18" ht="18.75" x14ac:dyDescent="0.3">
      <c r="B9" s="87"/>
      <c r="C9" s="82"/>
      <c r="D9" s="94" t="s">
        <v>23</v>
      </c>
      <c r="E9" s="94"/>
      <c r="F9" s="94"/>
      <c r="G9" s="94"/>
      <c r="H9" s="101" t="s">
        <v>22</v>
      </c>
      <c r="I9" s="82"/>
      <c r="J9" s="100" t="s">
        <v>21</v>
      </c>
      <c r="K9" s="82"/>
      <c r="L9" s="103"/>
      <c r="N9" s="136"/>
    </row>
    <row r="10" spans="1:18" x14ac:dyDescent="0.25">
      <c r="B10" s="87"/>
      <c r="C10" s="84" t="s">
        <v>20</v>
      </c>
      <c r="D10" s="133" t="s">
        <v>13</v>
      </c>
      <c r="E10" s="84" t="s">
        <v>3</v>
      </c>
      <c r="F10" s="133" t="s">
        <v>57</v>
      </c>
      <c r="G10" s="84" t="s">
        <v>11</v>
      </c>
      <c r="H10" s="96">
        <v>81.28</v>
      </c>
      <c r="I10" s="84" t="s">
        <v>3</v>
      </c>
      <c r="J10" s="95">
        <v>81.319999999999993</v>
      </c>
      <c r="K10" s="82"/>
      <c r="L10" s="103"/>
    </row>
    <row r="11" spans="1:18" x14ac:dyDescent="0.25">
      <c r="B11" s="87"/>
      <c r="C11" s="84"/>
      <c r="D11" s="84"/>
      <c r="E11" s="84"/>
      <c r="F11" s="84"/>
      <c r="G11" s="84" t="s">
        <v>46</v>
      </c>
      <c r="H11" s="96">
        <v>5.5000000000000003E-4</v>
      </c>
      <c r="I11" s="84" t="s">
        <v>3</v>
      </c>
      <c r="J11" s="95">
        <v>5.9999999999999995E-4</v>
      </c>
      <c r="K11" s="82"/>
      <c r="L11" s="99" t="s">
        <v>18</v>
      </c>
    </row>
    <row r="12" spans="1:18" x14ac:dyDescent="0.25">
      <c r="B12" s="87"/>
      <c r="C12" s="84"/>
      <c r="D12" s="84"/>
      <c r="E12" s="84"/>
      <c r="F12" s="84"/>
      <c r="G12" s="84" t="s">
        <v>44</v>
      </c>
      <c r="H12" s="96">
        <v>-5.0000000000000001E-3</v>
      </c>
      <c r="I12" s="84" t="s">
        <v>3</v>
      </c>
      <c r="J12" s="95">
        <v>-4.0000000000000001E-3</v>
      </c>
      <c r="K12" s="82"/>
      <c r="L12" s="81" t="s">
        <v>17</v>
      </c>
    </row>
    <row r="13" spans="1:18" x14ac:dyDescent="0.25">
      <c r="B13" s="87"/>
      <c r="C13" s="84"/>
      <c r="D13" s="84"/>
      <c r="E13" s="84"/>
      <c r="F13" s="84"/>
      <c r="G13" s="84" t="s">
        <v>54</v>
      </c>
      <c r="H13" s="88">
        <f>H10-J12-J11</f>
        <v>81.2834</v>
      </c>
      <c r="I13" s="84" t="s">
        <v>3</v>
      </c>
      <c r="J13" s="131">
        <f>J10-H12-H11</f>
        <v>81.324449999999985</v>
      </c>
      <c r="K13" s="82"/>
      <c r="L13" s="81" t="s">
        <v>45</v>
      </c>
    </row>
    <row r="14" spans="1:18" x14ac:dyDescent="0.25">
      <c r="B14" s="87"/>
      <c r="C14" s="84"/>
      <c r="D14" s="84"/>
      <c r="E14" s="84"/>
      <c r="F14" s="84"/>
      <c r="G14" s="84" t="s">
        <v>53</v>
      </c>
      <c r="H14" s="89">
        <f>H10-J12</f>
        <v>81.284000000000006</v>
      </c>
      <c r="I14" s="84" t="s">
        <v>3</v>
      </c>
      <c r="J14" s="130">
        <f>J10-H12</f>
        <v>81.324999999999989</v>
      </c>
      <c r="K14" s="82"/>
      <c r="L14" s="81" t="s">
        <v>15</v>
      </c>
    </row>
    <row r="15" spans="1:18" x14ac:dyDescent="0.25">
      <c r="B15" s="87"/>
      <c r="C15" s="84"/>
      <c r="D15" s="84"/>
      <c r="E15" s="84"/>
      <c r="F15" s="84"/>
      <c r="G15" s="84"/>
      <c r="H15" s="135"/>
      <c r="I15" s="84"/>
      <c r="J15" s="134"/>
      <c r="K15" s="82"/>
      <c r="L15" s="81" t="s">
        <v>56</v>
      </c>
    </row>
    <row r="16" spans="1:18" x14ac:dyDescent="0.25">
      <c r="B16" s="87"/>
      <c r="C16" s="84" t="s">
        <v>14</v>
      </c>
      <c r="D16" s="133" t="s">
        <v>55</v>
      </c>
      <c r="E16" s="84" t="s">
        <v>3</v>
      </c>
      <c r="F16" s="133" t="s">
        <v>13</v>
      </c>
      <c r="G16" s="84" t="s">
        <v>11</v>
      </c>
      <c r="H16" s="96">
        <v>1.4019999999999999</v>
      </c>
      <c r="I16" s="84" t="s">
        <v>3</v>
      </c>
      <c r="J16" s="95">
        <v>1.4025000000000001</v>
      </c>
      <c r="K16" s="82"/>
      <c r="L16" s="81" t="s">
        <v>9</v>
      </c>
    </row>
    <row r="17" spans="2:12" x14ac:dyDescent="0.25">
      <c r="B17" s="87"/>
      <c r="C17" s="84"/>
      <c r="D17" s="132"/>
      <c r="E17" s="84"/>
      <c r="F17" s="132"/>
      <c r="G17" s="84" t="s">
        <v>46</v>
      </c>
      <c r="H17" s="96">
        <v>2.0000000000000002E-5</v>
      </c>
      <c r="I17" s="84" t="s">
        <v>3</v>
      </c>
      <c r="J17" s="95">
        <v>3.0000000000000001E-5</v>
      </c>
      <c r="K17" s="82"/>
      <c r="L17" s="81" t="s">
        <v>8</v>
      </c>
    </row>
    <row r="18" spans="2:12" x14ac:dyDescent="0.25">
      <c r="B18" s="87"/>
      <c r="C18" s="84"/>
      <c r="D18" s="84"/>
      <c r="E18" s="84"/>
      <c r="F18" s="84"/>
      <c r="G18" s="84" t="s">
        <v>44</v>
      </c>
      <c r="H18" s="96">
        <v>2.0000000000000002E-5</v>
      </c>
      <c r="I18" s="84" t="s">
        <v>3</v>
      </c>
      <c r="J18" s="95">
        <v>3.0000000000000001E-5</v>
      </c>
      <c r="K18" s="82"/>
      <c r="L18" s="103"/>
    </row>
    <row r="19" spans="2:12" x14ac:dyDescent="0.25">
      <c r="B19" s="87"/>
      <c r="C19" s="84"/>
      <c r="D19" s="84"/>
      <c r="E19" s="84"/>
      <c r="F19" s="84"/>
      <c r="G19" s="84" t="s">
        <v>54</v>
      </c>
      <c r="H19" s="88">
        <f>H16-J18-J17</f>
        <v>1.40194</v>
      </c>
      <c r="I19" s="84" t="s">
        <v>3</v>
      </c>
      <c r="J19" s="131">
        <f>J16-H18-H17</f>
        <v>1.4024600000000003</v>
      </c>
      <c r="K19" s="82"/>
      <c r="L19" s="103"/>
    </row>
    <row r="20" spans="2:12" x14ac:dyDescent="0.25">
      <c r="B20" s="87"/>
      <c r="C20" s="84"/>
      <c r="D20" s="84"/>
      <c r="E20" s="84"/>
      <c r="F20" s="84"/>
      <c r="G20" s="84" t="s">
        <v>53</v>
      </c>
      <c r="H20" s="89">
        <f>H16-J18</f>
        <v>1.4019699999999999</v>
      </c>
      <c r="I20" s="84" t="s">
        <v>3</v>
      </c>
      <c r="J20" s="130">
        <f>J16-H18</f>
        <v>1.4024800000000002</v>
      </c>
      <c r="K20" s="82"/>
      <c r="L20" s="103"/>
    </row>
    <row r="21" spans="2:12" x14ac:dyDescent="0.25">
      <c r="B21" s="87"/>
      <c r="C21" s="82"/>
      <c r="D21" s="82"/>
      <c r="E21" s="82"/>
      <c r="F21" s="82"/>
      <c r="G21" s="82"/>
      <c r="H21" s="82"/>
      <c r="I21" s="82"/>
      <c r="J21" s="82"/>
      <c r="K21" s="82"/>
      <c r="L21" s="103"/>
    </row>
    <row r="22" spans="2:12" ht="19.5" thickBot="1" x14ac:dyDescent="0.35">
      <c r="B22" s="87"/>
      <c r="C22" s="82"/>
      <c r="D22" s="94" t="s">
        <v>7</v>
      </c>
      <c r="E22" s="94"/>
      <c r="F22" s="94"/>
      <c r="G22" s="94"/>
      <c r="H22" s="82"/>
      <c r="I22" s="82"/>
      <c r="J22" s="82"/>
      <c r="K22" s="82"/>
      <c r="L22" s="103"/>
    </row>
    <row r="23" spans="2:12" x14ac:dyDescent="0.25">
      <c r="B23" s="87"/>
      <c r="C23" s="93"/>
      <c r="D23" s="129" t="str">
        <f>IF(D10=D16,UPPER(F10),IF(D10=F16,UPPER(D16),IF(F10=D16,UPPER(D10),IF(F10=F16,UPPER(D10),""))))</f>
        <v>EUR</v>
      </c>
      <c r="E23" s="91" t="s">
        <v>3</v>
      </c>
      <c r="F23" s="129" t="str">
        <f>IF(D10=D16,UPPER(F16),IF(D10=F16,UPPER(F10),IF(F10=D16,UPPER(F16),IF(F10=F16,UPPER(D16),""))))</f>
        <v>JPY</v>
      </c>
      <c r="G23" s="91" t="s">
        <v>6</v>
      </c>
      <c r="H23" s="129">
        <f>IF(D10=D16,H16/J10,IF(D10=F16,H10*H16,IF(F10=D16,H10*H16,IF(F10=F16,H10/J16,1))))</f>
        <v>113.95456</v>
      </c>
      <c r="I23" s="91" t="s">
        <v>3</v>
      </c>
      <c r="J23" s="128">
        <f>IF(D10=D16,J16/H10,IF(D10=F16,J10*J16,IF(F10=D16,J10*J16,IF(F10=F16,J10/H16,1))))</f>
        <v>114.0513</v>
      </c>
      <c r="K23" s="82"/>
      <c r="L23" s="103"/>
    </row>
    <row r="24" spans="2:12" x14ac:dyDescent="0.25">
      <c r="B24" s="87"/>
      <c r="C24" s="86"/>
      <c r="D24" s="126"/>
      <c r="E24" s="84"/>
      <c r="F24" s="126"/>
      <c r="G24" s="84" t="s">
        <v>46</v>
      </c>
      <c r="H24" s="126">
        <f>J27-J26</f>
        <v>2.3978530000050569E-3</v>
      </c>
      <c r="I24" s="84" t="s">
        <v>3</v>
      </c>
      <c r="J24" s="125">
        <f>H27-H26</f>
        <v>3.2796840000060001E-3</v>
      </c>
      <c r="K24" s="82"/>
      <c r="L24" s="103"/>
    </row>
    <row r="25" spans="2:12" x14ac:dyDescent="0.25">
      <c r="B25" s="87"/>
      <c r="C25" s="86"/>
      <c r="D25" s="84"/>
      <c r="E25" s="84"/>
      <c r="F25" s="84"/>
      <c r="G25" s="84" t="s">
        <v>44</v>
      </c>
      <c r="H25" s="126">
        <f>J23-J27</f>
        <v>-5.3860000000014452E-3</v>
      </c>
      <c r="I25" s="84" t="s">
        <v>3</v>
      </c>
      <c r="J25" s="125">
        <f>H23-H27</f>
        <v>-3.1694799999968382E-3</v>
      </c>
      <c r="K25" s="82"/>
      <c r="L25" s="103"/>
    </row>
    <row r="26" spans="2:12" x14ac:dyDescent="0.25">
      <c r="B26" s="87"/>
      <c r="C26" s="86"/>
      <c r="D26" s="84"/>
      <c r="E26" s="84"/>
      <c r="F26" s="84"/>
      <c r="G26" s="84" t="s">
        <v>54</v>
      </c>
      <c r="H26" s="126">
        <f>IF(D10=D16,H19/J13,IF(D10=F16,H13*H19,IF(F10=D16,H13*H19,IF(F10=F16,H13/J19,1))))</f>
        <v>113.95444979599999</v>
      </c>
      <c r="I26" s="84" t="s">
        <v>3</v>
      </c>
      <c r="J26" s="125">
        <f>IF(D10=D16,J19/H13,IF(D10=F16,J13*J19,IF(F10=D16,J13*J19,IF(F10=F16,J13/H19,1))))</f>
        <v>114.05428814699999</v>
      </c>
      <c r="K26" s="82"/>
      <c r="L26" s="103"/>
    </row>
    <row r="27" spans="2:12" x14ac:dyDescent="0.25">
      <c r="B27" s="87"/>
      <c r="C27" s="86"/>
      <c r="D27" s="84"/>
      <c r="E27" s="84"/>
      <c r="F27" s="84"/>
      <c r="G27" s="84" t="s">
        <v>53</v>
      </c>
      <c r="H27" s="126">
        <f>IF(D10=D16,H20/J14,IF(D10=F16,H14*H20,IF(F10=D16,H14*H20,IF(F10=F16,H14/J20,1))))</f>
        <v>113.95772948</v>
      </c>
      <c r="I27" s="84" t="s">
        <v>3</v>
      </c>
      <c r="J27" s="125">
        <f>IF(D10=D16,J20/H14,IF(D10=F16,J14*J20,IF(F10=D16,J14*J20,IF(F10=F16,J14/H20,1))))</f>
        <v>114.056686</v>
      </c>
      <c r="K27" s="82"/>
      <c r="L27" s="103"/>
    </row>
    <row r="28" spans="2:12" x14ac:dyDescent="0.25">
      <c r="B28" s="87"/>
      <c r="C28" s="86"/>
      <c r="D28" s="84"/>
      <c r="E28" s="84"/>
      <c r="F28" s="84"/>
      <c r="G28" s="84"/>
      <c r="H28" s="84"/>
      <c r="I28" s="84"/>
      <c r="J28" s="127"/>
      <c r="K28" s="82"/>
      <c r="L28" s="103"/>
    </row>
    <row r="29" spans="2:12" x14ac:dyDescent="0.25">
      <c r="B29" s="87"/>
      <c r="C29" s="86"/>
      <c r="D29" s="126" t="str">
        <f>F23</f>
        <v>JPY</v>
      </c>
      <c r="E29" s="84" t="s">
        <v>3</v>
      </c>
      <c r="F29" s="126" t="str">
        <f>D23</f>
        <v>EUR</v>
      </c>
      <c r="G29" s="84" t="s">
        <v>6</v>
      </c>
      <c r="H29" s="126">
        <f>1/J23</f>
        <v>8.7679842316571582E-3</v>
      </c>
      <c r="I29" s="84" t="s">
        <v>3</v>
      </c>
      <c r="J29" s="125">
        <f>1/H23</f>
        <v>8.7754276792433757E-3</v>
      </c>
      <c r="K29" s="82"/>
      <c r="L29" s="103"/>
    </row>
    <row r="30" spans="2:12" x14ac:dyDescent="0.25">
      <c r="B30" s="87"/>
      <c r="C30" s="86"/>
      <c r="D30" s="126"/>
      <c r="E30" s="84"/>
      <c r="F30" s="126"/>
      <c r="G30" s="84" t="s">
        <v>46</v>
      </c>
      <c r="H30" s="126">
        <f>J33-J32</f>
        <v>-2.5255555474550107E-7</v>
      </c>
      <c r="I30" s="84" t="s">
        <v>3</v>
      </c>
      <c r="J30" s="125">
        <f>H33-H32</f>
        <v>-1.843275235103442E-7</v>
      </c>
      <c r="K30" s="82"/>
      <c r="L30" s="103"/>
    </row>
    <row r="31" spans="2:12" x14ac:dyDescent="0.25">
      <c r="B31" s="87"/>
      <c r="C31" s="86"/>
      <c r="D31" s="84"/>
      <c r="E31" s="84"/>
      <c r="F31" s="84"/>
      <c r="G31" s="84" t="s">
        <v>44</v>
      </c>
      <c r="H31" s="126">
        <f>J29-J33</f>
        <v>2.4406894247319677E-7</v>
      </c>
      <c r="I31" s="84" t="s">
        <v>3</v>
      </c>
      <c r="J31" s="125">
        <f>H29-H33</f>
        <v>4.1404291785049341E-7</v>
      </c>
      <c r="K31" s="82"/>
      <c r="L31" s="103"/>
    </row>
    <row r="32" spans="2:12" x14ac:dyDescent="0.25">
      <c r="B32" s="87"/>
      <c r="C32" s="86"/>
      <c r="D32" s="84"/>
      <c r="E32" s="84"/>
      <c r="F32" s="84"/>
      <c r="G32" s="84" t="s">
        <v>54</v>
      </c>
      <c r="H32" s="126">
        <f>1/J26</f>
        <v>8.7677545162628181E-3</v>
      </c>
      <c r="I32" s="84" t="s">
        <v>3</v>
      </c>
      <c r="J32" s="125">
        <f>1/H26</f>
        <v>8.775436165855648E-3</v>
      </c>
      <c r="K32" s="82"/>
      <c r="L32" s="103"/>
    </row>
    <row r="33" spans="2:12" ht="15.75" thickBot="1" x14ac:dyDescent="0.3">
      <c r="B33" s="87"/>
      <c r="C33" s="79"/>
      <c r="D33" s="77"/>
      <c r="E33" s="77"/>
      <c r="F33" s="77"/>
      <c r="G33" s="77" t="s">
        <v>53</v>
      </c>
      <c r="H33" s="124">
        <f>1/J27</f>
        <v>8.7675701887393077E-3</v>
      </c>
      <c r="I33" s="77" t="s">
        <v>3</v>
      </c>
      <c r="J33" s="123">
        <f>1/H27</f>
        <v>8.7751836103009025E-3</v>
      </c>
      <c r="K33" s="82"/>
      <c r="L33" s="103"/>
    </row>
    <row r="34" spans="2:12" x14ac:dyDescent="0.25">
      <c r="B34" s="87"/>
      <c r="C34" s="82"/>
      <c r="D34" s="82"/>
      <c r="E34" s="82"/>
      <c r="F34" s="82"/>
      <c r="G34" s="82"/>
      <c r="H34" s="82"/>
      <c r="I34" s="82"/>
      <c r="J34" s="82"/>
      <c r="K34" s="82"/>
      <c r="L34" s="103"/>
    </row>
    <row r="35" spans="2:12" ht="15.75" thickBot="1" x14ac:dyDescent="0.3">
      <c r="B35" s="122"/>
      <c r="C35" s="54" t="s">
        <v>2</v>
      </c>
      <c r="D35" s="54"/>
      <c r="E35" s="53"/>
      <c r="F35" s="53"/>
      <c r="G35" s="53"/>
      <c r="H35" s="53"/>
      <c r="I35" s="54"/>
      <c r="J35" s="53"/>
      <c r="K35" s="53"/>
      <c r="L35" s="52"/>
    </row>
  </sheetData>
  <sheetProtection sheet="1" objects="1" scenarios="1" selectLockedCells="1"/>
  <mergeCells count="1">
    <mergeCell ref="B1:L4"/>
  </mergeCells>
  <dataValidations count="2">
    <dataValidation type="decimal" errorStyle="warning" operator="greaterThanOrEqual" showInputMessage="1" showErrorMessage="1" errorTitle="Incorrect swap points" error="The right side of the swap MUST be more positive or less negative than the left side" sqref="J11:J13 K11:K12 K18:K19 J17:J19" xr:uid="{00000000-0002-0000-0000-000001000000}">
      <formula1>H11</formula1>
    </dataValidation>
    <dataValidation type="custom" errorStyle="information" showDropDown="1" showErrorMessage="1" error="The year basis should normally be 360 or 365" sqref="O20 D20:F20" xr:uid="{00000000-0002-0000-0000-000000000000}">
      <formula1>OR(D20=360,D20=365)</formula1>
    </dataValidation>
  </dataValidations>
  <hyperlinks>
    <hyperlink ref="C35" r:id="rId1" display="www.markets-international.com"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FX Spot</vt:lpstr>
      <vt:lpstr>FX Outright</vt:lpstr>
      <vt:lpstr>FX Swap</vt:lpstr>
      <vt:lpstr>FX Options</vt:lpstr>
      <vt:lpstr>Covered Interest arbitrage</vt:lpstr>
      <vt:lpstr>spot_fwd_swap rate after Spot</vt:lpstr>
      <vt:lpstr>FX Outright and swap</vt:lpstr>
      <vt:lpstr>FX Swap and outright</vt:lpstr>
      <vt:lpstr>spot_fwd_swap rate before Spot</vt:lpstr>
      <vt:lpstr>'Covered Interest arbitrage'!Print_Area</vt:lpstr>
      <vt:lpstr>'FX Swap and outright'!Print_Area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Chandrajeeet Singh</dc:creator>
  <cp:lastModifiedBy>Chandrajeeet Singh</cp:lastModifiedBy>
  <dcterms:created xsi:type="dcterms:W3CDTF">2018-03-25T02:48:37Z</dcterms:created>
  <dcterms:modified xsi:type="dcterms:W3CDTF">2018-03-25T04:09:36Z</dcterms:modified>
</cp:coreProperties>
</file>