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aily\Tasks\物理实验B\"/>
    </mc:Choice>
  </mc:AlternateContent>
  <xr:revisionPtr revIDLastSave="0" documentId="13_ncr:1_{E90B648B-C8A5-4958-96A5-2B8E3E213265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4" i="1" l="1"/>
  <c r="T3" i="1"/>
  <c r="T4" i="1"/>
  <c r="T2" i="1"/>
  <c r="R2" i="1"/>
  <c r="S3" i="1"/>
  <c r="S4" i="1"/>
  <c r="S2" i="1"/>
  <c r="F3" i="1"/>
  <c r="F5" i="1" s="1"/>
  <c r="G5" i="1" s="1"/>
  <c r="F2" i="1"/>
  <c r="Q2" i="1"/>
  <c r="M3" i="1"/>
  <c r="M4" i="1"/>
  <c r="M5" i="1"/>
  <c r="M2" i="1"/>
  <c r="K3" i="1"/>
  <c r="K4" i="1"/>
  <c r="K5" i="1"/>
  <c r="K2" i="1"/>
  <c r="I3" i="1"/>
  <c r="I4" i="1"/>
  <c r="I5" i="1"/>
  <c r="I2" i="1"/>
  <c r="R5" i="1"/>
  <c r="R4" i="1"/>
  <c r="R3" i="1"/>
  <c r="Q3" i="1"/>
  <c r="Q4" i="1"/>
  <c r="Q5" i="1"/>
  <c r="G2" i="1" l="1"/>
  <c r="G3" i="1"/>
  <c r="F4" i="1"/>
  <c r="G4" i="1" s="1"/>
</calcChain>
</file>

<file path=xl/sharedStrings.xml><?xml version="1.0" encoding="utf-8"?>
<sst xmlns="http://schemas.openxmlformats.org/spreadsheetml/2006/main" count="24" uniqueCount="22">
  <si>
    <t>D(mm)</t>
    <phoneticPr fontId="2" type="noConversion"/>
  </si>
  <si>
    <t>D(m)</t>
    <phoneticPr fontId="2" type="noConversion"/>
  </si>
  <si>
    <r>
      <t>u</t>
    </r>
    <r>
      <rPr>
        <vertAlign val="subscript"/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2"/>
        <scheme val="minor"/>
      </rPr>
      <t>(L)/mm</t>
    </r>
    <phoneticPr fontId="2" type="noConversion"/>
  </si>
  <si>
    <r>
      <t>u</t>
    </r>
    <r>
      <rPr>
        <vertAlign val="subscript"/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2"/>
        <scheme val="minor"/>
      </rPr>
      <t>(D)/mm</t>
    </r>
    <phoneticPr fontId="2" type="noConversion"/>
  </si>
  <si>
    <t>L/mm</t>
    <phoneticPr fontId="2" type="noConversion"/>
  </si>
  <si>
    <r>
      <t>D</t>
    </r>
    <r>
      <rPr>
        <vertAlign val="subscript"/>
        <sz val="11"/>
        <color theme="1"/>
        <rFont val="等线"/>
        <family val="3"/>
        <charset val="134"/>
        <scheme val="minor"/>
      </rPr>
      <t>1</t>
    </r>
    <phoneticPr fontId="2" type="noConversion"/>
  </si>
  <si>
    <r>
      <t>D</t>
    </r>
    <r>
      <rPr>
        <vertAlign val="sub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/>
    </r>
  </si>
  <si>
    <r>
      <t>D</t>
    </r>
    <r>
      <rPr>
        <vertAlign val="subscript"/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2"/>
        <scheme val="minor"/>
      </rPr>
      <t/>
    </r>
  </si>
  <si>
    <t>Al</t>
    <phoneticPr fontId="2" type="noConversion"/>
  </si>
  <si>
    <t>Cu</t>
    <phoneticPr fontId="2" type="noConversion"/>
  </si>
  <si>
    <r>
      <t>螺旋测微器零误差D</t>
    </r>
    <r>
      <rPr>
        <vertAlign val="subscript"/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2"/>
        <scheme val="minor"/>
      </rPr>
      <t>/mm</t>
    </r>
    <phoneticPr fontId="2" type="noConversion"/>
  </si>
  <si>
    <r>
      <t>R</t>
    </r>
    <r>
      <rPr>
        <vertAlign val="subscript"/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2"/>
        <scheme val="minor"/>
      </rPr>
      <t>/</t>
    </r>
    <r>
      <rPr>
        <sz val="11"/>
        <color theme="1"/>
        <rFont val="等线"/>
        <family val="3"/>
        <charset val="134"/>
      </rPr>
      <t>Ω</t>
    </r>
    <phoneticPr fontId="2" type="noConversion"/>
  </si>
  <si>
    <r>
      <t>R</t>
    </r>
    <r>
      <rPr>
        <vertAlign val="subscript"/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2"/>
        <scheme val="minor"/>
      </rPr>
      <t>/Ω</t>
    </r>
    <phoneticPr fontId="2" type="noConversion"/>
  </si>
  <si>
    <r>
      <t>R</t>
    </r>
    <r>
      <rPr>
        <vertAlign val="subscript"/>
        <sz val="11"/>
        <color theme="1"/>
        <rFont val="等线"/>
        <family val="3"/>
        <charset val="134"/>
        <scheme val="minor"/>
      </rPr>
      <t>T</t>
    </r>
    <r>
      <rPr>
        <sz val="11"/>
        <color theme="1"/>
        <rFont val="等线"/>
        <family val="2"/>
        <scheme val="minor"/>
      </rPr>
      <t>/Ω</t>
    </r>
    <phoneticPr fontId="2" type="noConversion"/>
  </si>
  <si>
    <t>R/Ω</t>
    <phoneticPr fontId="2" type="noConversion"/>
  </si>
  <si>
    <r>
      <t>u</t>
    </r>
    <r>
      <rPr>
        <vertAlign val="subscript"/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2"/>
        <scheme val="minor"/>
      </rPr>
      <t>(R)/Ω</t>
    </r>
    <phoneticPr fontId="2" type="noConversion"/>
  </si>
  <si>
    <r>
      <t>u</t>
    </r>
    <r>
      <rPr>
        <vertAlign val="subscript"/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2"/>
        <scheme val="minor"/>
      </rPr>
      <t>(D)/m</t>
    </r>
    <phoneticPr fontId="2" type="noConversion"/>
  </si>
  <si>
    <t>L/m</t>
    <phoneticPr fontId="2" type="noConversion"/>
  </si>
  <si>
    <r>
      <t>u</t>
    </r>
    <r>
      <rPr>
        <vertAlign val="subscript"/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2"/>
        <scheme val="minor"/>
      </rPr>
      <t>(L)/m</t>
    </r>
    <phoneticPr fontId="2" type="noConversion"/>
  </si>
  <si>
    <t>接触电阻</t>
    <phoneticPr fontId="2" type="noConversion"/>
  </si>
  <si>
    <r>
      <t>电阻率</t>
    </r>
    <r>
      <rPr>
        <sz val="11"/>
        <color rgb="FFFF0000"/>
        <rFont val="等线"/>
        <family val="3"/>
        <charset val="134"/>
      </rPr>
      <t>ρ</t>
    </r>
    <phoneticPr fontId="2" type="noConversion"/>
  </si>
  <si>
    <r>
      <t>u</t>
    </r>
    <r>
      <rPr>
        <vertAlign val="subscript"/>
        <sz val="11"/>
        <color rgb="FFFF0000"/>
        <rFont val="等线"/>
        <family val="3"/>
        <charset val="134"/>
        <scheme val="minor"/>
      </rPr>
      <t>b</t>
    </r>
    <r>
      <rPr>
        <sz val="11"/>
        <color rgb="FFFF0000"/>
        <rFont val="等线"/>
        <family val="3"/>
        <charset val="134"/>
        <scheme val="minor"/>
      </rPr>
      <t>(ρ)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</si>
</sst>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000000000_ "/>
  </numFmts>
  <fonts count="9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vertAlign val="subscript"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</font>
    <font>
      <vertAlign val="subscript"/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"/>
  <sheetViews>
    <sheetView tabSelected="1" zoomScaleNormal="100" workbookViewId="0"/>
  </sheetViews>
  <sheetFormatPr defaultRowHeight="13.9" x14ac:dyDescent="0.4"/>
  <cols>
    <col min="1" max="1" width="21.73046875" style="2" customWidth="1"/>
    <col min="2" max="16" width="9.06640625" style="2"/>
    <col min="17" max="17" width="18.46484375" style="2" bestFit="1" customWidth="1"/>
    <col min="18" max="20" width="12.46484375" style="2" bestFit="1" customWidth="1"/>
    <col min="21" max="21" width="18.46484375" style="2" bestFit="1" customWidth="1"/>
    <col min="22" max="16384" width="9.06640625" style="2"/>
  </cols>
  <sheetData>
    <row r="1" spans="1:21" ht="15.4" x14ac:dyDescent="0.4">
      <c r="A1" s="2" t="s">
        <v>10</v>
      </c>
      <c r="C1" s="2" t="s">
        <v>5</v>
      </c>
      <c r="D1" s="2" t="s">
        <v>6</v>
      </c>
      <c r="E1" s="2" t="s">
        <v>7</v>
      </c>
      <c r="F1" s="2" t="s">
        <v>0</v>
      </c>
      <c r="G1" s="2" t="s">
        <v>1</v>
      </c>
      <c r="H1" s="2" t="s">
        <v>3</v>
      </c>
      <c r="I1" s="2" t="s">
        <v>16</v>
      </c>
      <c r="J1" s="2" t="s">
        <v>4</v>
      </c>
      <c r="K1" s="2" t="s">
        <v>17</v>
      </c>
      <c r="L1" s="2" t="s">
        <v>2</v>
      </c>
      <c r="M1" s="2" t="s">
        <v>18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7" t="s">
        <v>20</v>
      </c>
      <c r="T1" s="7" t="s">
        <v>21</v>
      </c>
      <c r="U1" s="4" t="s">
        <v>19</v>
      </c>
    </row>
    <row r="2" spans="1:21" x14ac:dyDescent="0.4">
      <c r="A2" s="6">
        <v>-3.0000000000000001E-3</v>
      </c>
      <c r="B2" s="2" t="s">
        <v>8</v>
      </c>
      <c r="C2" s="5">
        <v>3.97</v>
      </c>
      <c r="D2" s="5">
        <v>3.964</v>
      </c>
      <c r="E2" s="5">
        <v>3.9710000000000001</v>
      </c>
      <c r="F2" s="2">
        <f>AVERAGE(C2:E2)-$A$2</f>
        <v>3.9713333333333338</v>
      </c>
      <c r="G2" s="2">
        <f>F2/1000</f>
        <v>3.9713333333333337E-3</v>
      </c>
      <c r="H2" s="2">
        <v>2E-3</v>
      </c>
      <c r="I2" s="2">
        <f>H2/1000</f>
        <v>1.9999999999999999E-6</v>
      </c>
      <c r="J2" s="5">
        <v>450</v>
      </c>
      <c r="K2" s="2">
        <f>J2/1000</f>
        <v>0.45</v>
      </c>
      <c r="L2" s="2">
        <v>0.6</v>
      </c>
      <c r="M2" s="2">
        <f>L2/1000</f>
        <v>5.9999999999999995E-4</v>
      </c>
      <c r="N2" s="5">
        <v>0.1</v>
      </c>
      <c r="O2" s="5">
        <v>0.02</v>
      </c>
      <c r="P2" s="5">
        <v>1.6100000000000001E-3</v>
      </c>
      <c r="Q2" s="2">
        <f>N2*(O2+P2)</f>
        <v>2.1610000000000002E-3</v>
      </c>
      <c r="R2" s="2">
        <f>5.5*10^(-5)/SQRT(3)</f>
        <v>3.1754264805429423E-5</v>
      </c>
      <c r="S2" s="7">
        <f>PI()*Q2*G2^2/(4*K2)</f>
        <v>5.9484637120021167E-8</v>
      </c>
      <c r="T2" s="7">
        <f>SQRT((PI()*G2^2/4/K2*R2)^2+(PI()*Q2*G2/2/Q2*I2)^2+(-PI()*Q2*G2^2/4/K2^2*M2)^2)</f>
        <v>1.2507144414488572E-8</v>
      </c>
    </row>
    <row r="3" spans="1:21" x14ac:dyDescent="0.4">
      <c r="A3" s="6"/>
      <c r="B3" s="2" t="s">
        <v>9</v>
      </c>
      <c r="C3" s="5">
        <v>3.9769999999999999</v>
      </c>
      <c r="D3" s="5">
        <v>3.9790000000000001</v>
      </c>
      <c r="E3" s="5">
        <v>3.98</v>
      </c>
      <c r="F3" s="2">
        <f>AVERAGE(C3:E3)-$A$2</f>
        <v>3.9816666666666669</v>
      </c>
      <c r="G3" s="2">
        <f>F3/1000</f>
        <v>3.9816666666666672E-3</v>
      </c>
      <c r="H3" s="2">
        <v>2E-3</v>
      </c>
      <c r="I3" s="2">
        <f>H3/1000</f>
        <v>1.9999999999999999E-6</v>
      </c>
      <c r="J3" s="5">
        <v>450</v>
      </c>
      <c r="K3" s="2">
        <f>J3/1000</f>
        <v>0.45</v>
      </c>
      <c r="L3" s="2">
        <v>0.6</v>
      </c>
      <c r="M3" s="2">
        <f>L3/1000</f>
        <v>5.9999999999999995E-4</v>
      </c>
      <c r="N3" s="5">
        <v>0.1</v>
      </c>
      <c r="O3" s="5">
        <v>0.02</v>
      </c>
      <c r="P3" s="5">
        <v>3.7499999999999999E-3</v>
      </c>
      <c r="Q3" s="2">
        <f t="shared" ref="Q3:Q5" si="0">N3*(O3+P3)</f>
        <v>2.3750000000000004E-3</v>
      </c>
      <c r="R3" s="2">
        <f t="shared" ref="R3:R5" si="1">5.5*10^(-5)/SQRT(3)</f>
        <v>3.1754264805429423E-5</v>
      </c>
      <c r="S3" s="7">
        <f t="shared" ref="S3:S5" si="2">PI()*Q3*G3^2/(4*K3)</f>
        <v>6.5715948452989277E-8</v>
      </c>
      <c r="T3" s="7">
        <f t="shared" ref="T3:T4" si="3">SQRT((PI()*G3^2/4/K3*R3)^2+(PI()*Q3*G3/2/Q3*I3)^2+(-PI()*Q3*G3^2/4/K3^2*M3)^2)</f>
        <v>1.2539901325937514E-8</v>
      </c>
    </row>
    <row r="4" spans="1:21" x14ac:dyDescent="0.4">
      <c r="A4" s="6"/>
      <c r="B4" s="5" t="s">
        <v>9</v>
      </c>
      <c r="F4" s="2">
        <f>_xlfn.XLOOKUP(B4,$B$2:$B$3,$F$2:$F$3)</f>
        <v>3.9816666666666669</v>
      </c>
      <c r="G4" s="2">
        <f>F4/1000</f>
        <v>3.9816666666666672E-3</v>
      </c>
      <c r="H4" s="2">
        <v>2E-3</v>
      </c>
      <c r="I4" s="2">
        <f>H4/1000</f>
        <v>1.9999999999999999E-6</v>
      </c>
      <c r="J4" s="5">
        <v>450</v>
      </c>
      <c r="K4" s="2">
        <f>J4/1000</f>
        <v>0.45</v>
      </c>
      <c r="L4" s="2">
        <v>0.6</v>
      </c>
      <c r="M4" s="2">
        <f>L4/1000</f>
        <v>5.9999999999999995E-4</v>
      </c>
      <c r="N4" s="5">
        <v>1</v>
      </c>
      <c r="O4" s="5">
        <v>0.03</v>
      </c>
      <c r="P4" s="5">
        <v>2.2799999999999999E-3</v>
      </c>
      <c r="Q4" s="2">
        <f t="shared" si="0"/>
        <v>3.2279999999999996E-2</v>
      </c>
      <c r="R4" s="2">
        <f t="shared" si="1"/>
        <v>3.1754264805429423E-5</v>
      </c>
      <c r="S4" s="2">
        <f t="shared" si="2"/>
        <v>8.9318350149999715E-7</v>
      </c>
      <c r="T4" s="2">
        <f t="shared" si="3"/>
        <v>1.2596019910545713E-8</v>
      </c>
      <c r="U4" s="8">
        <f>Q4-Q3</f>
        <v>2.9904999999999994E-2</v>
      </c>
    </row>
    <row r="5" spans="1:21" x14ac:dyDescent="0.4">
      <c r="A5" s="6"/>
      <c r="B5" s="5" t="s">
        <v>9</v>
      </c>
      <c r="F5" s="2">
        <f>_xlfn.XLOOKUP(B5,$B$2:$B$3,$F$2:$F$3)</f>
        <v>3.9816666666666669</v>
      </c>
      <c r="G5" s="2">
        <f>F5/1000</f>
        <v>3.9816666666666672E-3</v>
      </c>
      <c r="H5" s="2">
        <v>2E-3</v>
      </c>
      <c r="I5" s="2">
        <f>H5/1000</f>
        <v>1.9999999999999999E-6</v>
      </c>
      <c r="J5" s="5"/>
      <c r="K5" s="2">
        <f>J5/1000</f>
        <v>0</v>
      </c>
      <c r="M5" s="2">
        <f>L5/1000</f>
        <v>0</v>
      </c>
      <c r="N5" s="5">
        <v>1</v>
      </c>
      <c r="O5" s="5">
        <v>0.01</v>
      </c>
      <c r="P5" s="5">
        <v>1.9499999999999999E-3</v>
      </c>
      <c r="Q5" s="2">
        <f t="shared" si="0"/>
        <v>1.1950000000000001E-2</v>
      </c>
      <c r="R5" s="2">
        <f t="shared" si="1"/>
        <v>3.1754264805429423E-5</v>
      </c>
    </row>
    <row r="6" spans="1:21" x14ac:dyDescent="0.4">
      <c r="A6" s="1"/>
    </row>
    <row r="7" spans="1:21" x14ac:dyDescent="0.4">
      <c r="A7" s="1"/>
    </row>
    <row r="8" spans="1:21" x14ac:dyDescent="0.4">
      <c r="A8" s="1"/>
    </row>
    <row r="9" spans="1:21" x14ac:dyDescent="0.4">
      <c r="A9" s="1"/>
    </row>
    <row r="10" spans="1:21" x14ac:dyDescent="0.4">
      <c r="A10" s="1"/>
    </row>
    <row r="13" spans="1:21" x14ac:dyDescent="0.4">
      <c r="Q13" s="3"/>
    </row>
  </sheetData>
  <mergeCells count="1">
    <mergeCell ref="A2:A5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2024-04-01T13:32:52Z</dcterms:modified>
</cp:coreProperties>
</file>