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ily\Tasks\物理实验B\"/>
    </mc:Choice>
  </mc:AlternateContent>
  <xr:revisionPtr revIDLastSave="0" documentId="13_ncr:1_{D03C208B-0F4C-4F34-8FED-BD826922177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6" i="1"/>
  <c r="C18" i="1"/>
  <c r="B2" i="1"/>
  <c r="B3" i="1"/>
  <c r="B4" i="1"/>
  <c r="B5" i="1"/>
  <c r="B6" i="1"/>
  <c r="B7" i="1"/>
  <c r="B8" i="1"/>
  <c r="B9" i="1"/>
  <c r="B10" i="1"/>
  <c r="B11" i="1"/>
  <c r="B16" i="1"/>
  <c r="I4" i="1"/>
  <c r="G21" i="1"/>
  <c r="H21" i="1" s="1"/>
  <c r="B18" i="1"/>
  <c r="B14" i="1"/>
  <c r="E21" i="1"/>
  <c r="F21" i="1" s="1"/>
  <c r="E3" i="1"/>
  <c r="E4" i="1"/>
  <c r="E5" i="1"/>
  <c r="E6" i="1"/>
  <c r="E7" i="1"/>
  <c r="E8" i="1"/>
  <c r="E9" i="1"/>
  <c r="E10" i="1"/>
  <c r="E11" i="1"/>
  <c r="E2" i="1"/>
  <c r="F3" i="1" l="1"/>
  <c r="G3" i="1" s="1"/>
  <c r="F2" i="1"/>
  <c r="F6" i="1"/>
  <c r="G6" i="1" s="1"/>
  <c r="F5" i="1"/>
  <c r="G5" i="1" s="1"/>
  <c r="F4" i="1"/>
  <c r="G4" i="1" s="1"/>
  <c r="H2" i="1" l="1"/>
  <c r="G2" i="1"/>
  <c r="I2" i="1" l="1"/>
  <c r="I6" i="1" s="1"/>
  <c r="M2" i="1" s="1"/>
  <c r="M5" i="1" s="1"/>
  <c r="L2" i="1"/>
  <c r="O2" i="1" s="1"/>
  <c r="N2" i="1" l="1"/>
  <c r="L5" i="1"/>
</calcChain>
</file>

<file path=xl/sharedStrings.xml><?xml version="1.0" encoding="utf-8"?>
<sst xmlns="http://schemas.openxmlformats.org/spreadsheetml/2006/main" count="36" uniqueCount="36">
  <si>
    <t>m/kg</t>
    <phoneticPr fontId="1" type="noConversion"/>
  </si>
  <si>
    <t>D/cm</t>
    <phoneticPr fontId="1" type="noConversion"/>
  </si>
  <si>
    <t>L/cm</t>
    <phoneticPr fontId="1" type="noConversion"/>
  </si>
  <si>
    <t>b/cm</t>
    <phoneticPr fontId="1" type="noConversion"/>
  </si>
  <si>
    <t>F/N</t>
    <phoneticPr fontId="1" type="noConversion"/>
  </si>
  <si>
    <t>D/m</t>
    <phoneticPr fontId="1" type="noConversion"/>
  </si>
  <si>
    <t>L/m</t>
    <phoneticPr fontId="1" type="noConversion"/>
  </si>
  <si>
    <t>b/m</t>
    <phoneticPr fontId="1" type="noConversion"/>
  </si>
  <si>
    <t>E/Pa</t>
    <phoneticPr fontId="1" type="noConversion"/>
  </si>
  <si>
    <t>E/GPa</t>
    <phoneticPr fontId="1" type="noConversion"/>
  </si>
  <si>
    <t>当悬挂9kg时伸长量/m</t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</si>
  <si>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/mm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</si>
  <si>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/mm</t>
    </r>
    <phoneticPr fontId="1" type="noConversion"/>
  </si>
  <si>
    <r>
      <t>d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/mm</t>
    </r>
    <phoneticPr fontId="1" type="noConversion"/>
  </si>
  <si>
    <t>修正后d/mm</t>
    <phoneticPr fontId="1" type="noConversion"/>
  </si>
  <si>
    <t>修正后d/m</t>
    <phoneticPr fontId="1" type="noConversion"/>
  </si>
  <si>
    <t>u(D)/m</t>
    <phoneticPr fontId="1" type="noConversion"/>
  </si>
  <si>
    <r>
      <t>y</t>
    </r>
    <r>
      <rPr>
        <vertAlign val="subscript"/>
        <sz val="11"/>
        <color theme="1"/>
        <rFont val="等线"/>
        <family val="3"/>
        <charset val="134"/>
        <scheme val="minor"/>
      </rPr>
      <t>i增大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</si>
  <si>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y</t>
    </r>
    <r>
      <rPr>
        <vertAlign val="subscript"/>
        <sz val="11"/>
        <color theme="1"/>
        <rFont val="等线"/>
        <family val="3"/>
        <charset val="134"/>
        <scheme val="minor"/>
      </rPr>
      <t>i减小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</si>
  <si>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y</t>
    </r>
    <r>
      <rPr>
        <vertAlign val="subscript"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</si>
  <si>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y</t>
    </r>
    <r>
      <rPr>
        <vertAlign val="subscript"/>
        <sz val="11"/>
        <color theme="1"/>
        <rFont val="等线"/>
        <family val="3"/>
        <charset val="134"/>
        <scheme val="minor"/>
      </rPr>
      <t>i+5</t>
    </r>
    <r>
      <rPr>
        <sz val="11"/>
        <color theme="1"/>
        <rFont val="等线"/>
        <family val="2"/>
        <scheme val="minor"/>
      </rPr>
      <t>-y</t>
    </r>
    <r>
      <rPr>
        <vertAlign val="subscript"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</si>
  <si>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y</t>
    </r>
    <r>
      <rPr>
        <vertAlign val="subscript"/>
        <sz val="11"/>
        <color theme="1"/>
        <rFont val="等线"/>
        <family val="3"/>
        <charset val="134"/>
        <scheme val="minor"/>
      </rPr>
      <t>i+5</t>
    </r>
    <r>
      <rPr>
        <sz val="11"/>
        <color theme="1"/>
        <rFont val="等线"/>
        <family val="2"/>
        <scheme val="minor"/>
      </rPr>
      <t>-y</t>
    </r>
    <r>
      <rPr>
        <vertAlign val="subscript"/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2"/>
        <scheme val="minor"/>
      </rPr>
      <t>/m</t>
    </r>
    <phoneticPr fontId="1" type="noConversion"/>
  </si>
  <si>
    <r>
      <rPr>
        <sz val="11"/>
        <color theme="1"/>
        <rFont val="等线"/>
        <family val="3"/>
        <charset val="134"/>
      </rPr>
      <t>Δ</t>
    </r>
    <r>
      <rPr>
        <sz val="11"/>
        <color theme="1"/>
        <rFont val="等线"/>
        <family val="2"/>
        <scheme val="minor"/>
      </rPr>
      <t>F/N</t>
    </r>
    <phoneticPr fontId="1" type="noConversion"/>
  </si>
  <si>
    <t>影响因子k</t>
    <phoneticPr fontId="1" type="noConversion"/>
  </si>
  <si>
    <t>u(E)/Pa</t>
    <phoneticPr fontId="1" type="noConversion"/>
  </si>
  <si>
    <t>u(E)/E</t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</si>
  <si>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2"/>
        <scheme val="minor"/>
      </rPr>
      <t>/m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</si>
  <si>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>/m</t>
    </r>
    <phoneticPr fontId="1" type="noConversion"/>
  </si>
  <si>
    <r>
      <t>u</t>
    </r>
    <r>
      <rPr>
        <vertAlign val="subscript"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>/m</t>
    </r>
    <phoneticPr fontId="1" type="noConversion"/>
  </si>
  <si>
    <t>Δy平均/m</t>
    <phoneticPr fontId="1" type="noConversion"/>
  </si>
  <si>
    <t>u(L)/m</t>
    <phoneticPr fontId="1" type="noConversion"/>
  </si>
  <si>
    <t>u(b)/m</t>
    <phoneticPr fontId="1" type="noConversion"/>
  </si>
  <si>
    <t>螺旋测微器零误差</t>
    <phoneticPr fontId="1" type="noConversion"/>
  </si>
  <si>
    <t>u(d)/mm</t>
    <phoneticPr fontId="1" type="noConversion"/>
  </si>
  <si>
    <t>u(d)/m</t>
    <phoneticPr fontId="1" type="noConversion"/>
  </si>
  <si>
    <t>u(E)/GPa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</si>
</sst>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Normal="100" workbookViewId="0"/>
  </sheetViews>
  <sheetFormatPr defaultRowHeight="13.9" x14ac:dyDescent="0.4"/>
  <cols>
    <col min="1" max="1" width="16" style="1" customWidth="1"/>
    <col min="2" max="2" width="9.06640625" style="1"/>
    <col min="3" max="4" width="10.3984375" style="1" customWidth="1"/>
    <col min="5" max="5" width="11.265625" style="1" customWidth="1"/>
    <col min="6" max="6" width="11.59765625" style="1" customWidth="1"/>
    <col min="7" max="10" width="9.06640625" style="1"/>
    <col min="11" max="11" width="12.46484375" style="1" bestFit="1" customWidth="1"/>
    <col min="12" max="12" width="12.06640625" style="1" bestFit="1" customWidth="1"/>
    <col min="13" max="14" width="9.06640625" style="1"/>
    <col min="15" max="15" width="20.9296875" style="1" customWidth="1"/>
    <col min="16" max="16384" width="9.06640625" style="1"/>
  </cols>
  <sheetData>
    <row r="1" spans="1:15" ht="15.4" x14ac:dyDescent="0.4">
      <c r="A1" s="1" t="s">
        <v>0</v>
      </c>
      <c r="B1" s="1" t="s">
        <v>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3" t="s">
        <v>29</v>
      </c>
      <c r="I1" s="1" t="s">
        <v>26</v>
      </c>
      <c r="J1" s="2" t="s">
        <v>22</v>
      </c>
      <c r="K1" s="1" t="s">
        <v>23</v>
      </c>
      <c r="L1" s="1" t="s">
        <v>8</v>
      </c>
      <c r="M1" s="1" t="s">
        <v>24</v>
      </c>
      <c r="N1" s="1" t="s">
        <v>25</v>
      </c>
      <c r="O1" s="1" t="s">
        <v>10</v>
      </c>
    </row>
    <row r="2" spans="1:15" x14ac:dyDescent="0.4">
      <c r="A2" s="1">
        <v>0</v>
      </c>
      <c r="B2" s="1">
        <f t="shared" ref="B2:B11" si="0">A2*9.8</f>
        <v>0</v>
      </c>
      <c r="C2" s="4">
        <v>18.2</v>
      </c>
      <c r="D2" s="4">
        <v>18</v>
      </c>
      <c r="E2" s="1">
        <f>AVERAGE(C2,D2)</f>
        <v>18.100000000000001</v>
      </c>
      <c r="F2" s="1">
        <f>E7-E2</f>
        <v>5.18</v>
      </c>
      <c r="G2" s="1">
        <f>F2/100</f>
        <v>5.1799999999999999E-2</v>
      </c>
      <c r="H2" s="5">
        <f>AVERAGE(F2:F6)/100</f>
        <v>5.1039999999999995E-2</v>
      </c>
      <c r="I2" s="1">
        <f>SQRT((SUMSQ(G2:G6)-COUNT(G2:G6)*H2^2)/COUNT(G2:G6)/(COUNT(G2:G6)-1))</f>
        <v>6.4718621740586068E-4</v>
      </c>
      <c r="J2" s="1">
        <v>49</v>
      </c>
      <c r="K2" s="1">
        <v>2</v>
      </c>
      <c r="L2" s="1">
        <f>8*B7*B14*B16/PI()/H2/B18/F21^2</f>
        <v>190777431762.03506</v>
      </c>
      <c r="M2" s="1">
        <f>8*J2/PI()*SQRT((B16/H2/B18/F21^2*C14)^2+(B14/H2/B18/F21^2*C16)^2+(B14*B16/H2^2/B18/F21^2*I6)^2+(B16*B14/H2/B18^2/F21^2*C18)^2+(2*B16*B14/H2/B18/F21^3*H21)^2)</f>
        <v>3679689248.0069685</v>
      </c>
      <c r="N2" s="1">
        <f>M2/L2</f>
        <v>1.9287864471290314E-2</v>
      </c>
      <c r="O2" s="1">
        <f>4*B11*B16/PI()/L2/F21^2</f>
        <v>2.0933169230769231E-3</v>
      </c>
    </row>
    <row r="3" spans="1:15" ht="15.4" x14ac:dyDescent="0.4">
      <c r="A3" s="1">
        <v>1</v>
      </c>
      <c r="B3" s="1">
        <f t="shared" si="0"/>
        <v>9.8000000000000007</v>
      </c>
      <c r="C3" s="4">
        <v>19.5</v>
      </c>
      <c r="D3" s="4">
        <v>19.2</v>
      </c>
      <c r="E3" s="1">
        <f t="shared" ref="E3:E11" si="1">AVERAGE(C3,D3)</f>
        <v>19.350000000000001</v>
      </c>
      <c r="F3" s="1">
        <f t="shared" ref="F3:F6" si="2">E8-E3</f>
        <v>5.009999999999998</v>
      </c>
      <c r="G3" s="1">
        <f t="shared" ref="G3:G6" si="3">F3/100</f>
        <v>5.0099999999999978E-2</v>
      </c>
      <c r="H3" s="5"/>
      <c r="I3" s="1" t="s">
        <v>27</v>
      </c>
    </row>
    <row r="4" spans="1:15" x14ac:dyDescent="0.4">
      <c r="A4" s="1">
        <v>2</v>
      </c>
      <c r="B4" s="1">
        <f t="shared" si="0"/>
        <v>19.600000000000001</v>
      </c>
      <c r="C4" s="4">
        <v>20.100000000000001</v>
      </c>
      <c r="D4" s="4">
        <v>20.25</v>
      </c>
      <c r="E4" s="1">
        <f t="shared" si="1"/>
        <v>20.175000000000001</v>
      </c>
      <c r="F4" s="1">
        <f t="shared" si="2"/>
        <v>5.09</v>
      </c>
      <c r="G4" s="1">
        <f t="shared" si="3"/>
        <v>5.0900000000000001E-2</v>
      </c>
      <c r="H4" s="5"/>
      <c r="I4" s="1">
        <f>0.1/$K$2/100</f>
        <v>5.0000000000000001E-4</v>
      </c>
      <c r="L4" s="1" t="s">
        <v>9</v>
      </c>
      <c r="M4" s="1" t="s">
        <v>35</v>
      </c>
    </row>
    <row r="5" spans="1:15" ht="15.4" x14ac:dyDescent="0.4">
      <c r="A5" s="1">
        <v>3</v>
      </c>
      <c r="B5" s="1">
        <f t="shared" si="0"/>
        <v>29.400000000000002</v>
      </c>
      <c r="C5" s="4">
        <v>21.1</v>
      </c>
      <c r="D5" s="4">
        <v>21.23</v>
      </c>
      <c r="E5" s="1">
        <f t="shared" si="1"/>
        <v>21.164999999999999</v>
      </c>
      <c r="F5" s="1">
        <f t="shared" si="2"/>
        <v>5.3049999999999997</v>
      </c>
      <c r="G5" s="1">
        <f t="shared" si="3"/>
        <v>5.305E-2</v>
      </c>
      <c r="H5" s="5"/>
      <c r="I5" s="1" t="s">
        <v>28</v>
      </c>
      <c r="L5" s="1">
        <f>L2/10^9</f>
        <v>190.77743176203506</v>
      </c>
      <c r="M5" s="1">
        <f>M2/10^9</f>
        <v>3.6796892480069685</v>
      </c>
    </row>
    <row r="6" spans="1:15" x14ac:dyDescent="0.4">
      <c r="A6" s="1">
        <v>4</v>
      </c>
      <c r="B6" s="1">
        <f t="shared" si="0"/>
        <v>39.200000000000003</v>
      </c>
      <c r="C6" s="4">
        <v>22.21</v>
      </c>
      <c r="D6" s="4">
        <v>22.38</v>
      </c>
      <c r="E6" s="1">
        <f t="shared" si="1"/>
        <v>22.295000000000002</v>
      </c>
      <c r="F6" s="1">
        <f t="shared" si="2"/>
        <v>4.9349999999999987</v>
      </c>
      <c r="G6" s="1">
        <f t="shared" si="3"/>
        <v>4.9349999999999984E-2</v>
      </c>
      <c r="H6" s="5"/>
      <c r="I6" s="1">
        <f>SQRT(I2^2+I4^2)</f>
        <v>8.1783250118841932E-4</v>
      </c>
    </row>
    <row r="7" spans="1:15" x14ac:dyDescent="0.4">
      <c r="A7" s="1">
        <v>5</v>
      </c>
      <c r="B7" s="1">
        <f t="shared" si="0"/>
        <v>49</v>
      </c>
      <c r="C7" s="4">
        <v>23.25</v>
      </c>
      <c r="D7" s="4">
        <v>23.31</v>
      </c>
      <c r="E7" s="1">
        <f t="shared" si="1"/>
        <v>23.28</v>
      </c>
    </row>
    <row r="8" spans="1:15" x14ac:dyDescent="0.4">
      <c r="A8" s="1">
        <v>6</v>
      </c>
      <c r="B8" s="1">
        <f t="shared" si="0"/>
        <v>58.800000000000004</v>
      </c>
      <c r="C8" s="4">
        <v>24.32</v>
      </c>
      <c r="D8" s="4">
        <v>24.4</v>
      </c>
      <c r="E8" s="1">
        <f t="shared" si="1"/>
        <v>24.36</v>
      </c>
    </row>
    <row r="9" spans="1:15" x14ac:dyDescent="0.4">
      <c r="A9" s="1">
        <v>7</v>
      </c>
      <c r="B9" s="1">
        <f t="shared" si="0"/>
        <v>68.600000000000009</v>
      </c>
      <c r="C9" s="4">
        <v>25.18</v>
      </c>
      <c r="D9" s="4">
        <v>25.35</v>
      </c>
      <c r="E9" s="1">
        <f t="shared" si="1"/>
        <v>25.265000000000001</v>
      </c>
    </row>
    <row r="10" spans="1:15" x14ac:dyDescent="0.4">
      <c r="A10" s="1">
        <v>8</v>
      </c>
      <c r="B10" s="1">
        <f t="shared" si="0"/>
        <v>78.400000000000006</v>
      </c>
      <c r="C10" s="4">
        <v>26.39</v>
      </c>
      <c r="D10" s="4">
        <v>26.55</v>
      </c>
      <c r="E10" s="1">
        <f t="shared" si="1"/>
        <v>26.47</v>
      </c>
    </row>
    <row r="11" spans="1:15" x14ac:dyDescent="0.4">
      <c r="A11" s="1">
        <v>9</v>
      </c>
      <c r="B11" s="1">
        <f t="shared" si="0"/>
        <v>88.2</v>
      </c>
      <c r="C11" s="4">
        <v>27.23</v>
      </c>
      <c r="D11" s="4">
        <v>27.23</v>
      </c>
      <c r="E11" s="1">
        <f t="shared" si="1"/>
        <v>27.23</v>
      </c>
    </row>
    <row r="13" spans="1:15" x14ac:dyDescent="0.4">
      <c r="A13" s="1" t="s">
        <v>1</v>
      </c>
      <c r="B13" s="1" t="s">
        <v>5</v>
      </c>
      <c r="C13" s="1" t="s">
        <v>16</v>
      </c>
    </row>
    <row r="14" spans="1:15" x14ac:dyDescent="0.4">
      <c r="A14" s="4">
        <v>188.5</v>
      </c>
      <c r="B14" s="1">
        <f>A14/100</f>
        <v>1.885</v>
      </c>
      <c r="C14" s="1">
        <f>0.6/$K$2/100</f>
        <v>3.0000000000000001E-3</v>
      </c>
    </row>
    <row r="15" spans="1:15" x14ac:dyDescent="0.4">
      <c r="A15" s="1" t="s">
        <v>2</v>
      </c>
      <c r="B15" s="1" t="s">
        <v>6</v>
      </c>
      <c r="C15" s="1" t="s">
        <v>30</v>
      </c>
    </row>
    <row r="16" spans="1:15" x14ac:dyDescent="0.4">
      <c r="A16" s="4">
        <v>85.5</v>
      </c>
      <c r="B16" s="1">
        <f>A16/100</f>
        <v>0.85499999999999998</v>
      </c>
      <c r="C16" s="1">
        <f>0.6/$K$2/100</f>
        <v>3.0000000000000001E-3</v>
      </c>
    </row>
    <row r="17" spans="1:8" x14ac:dyDescent="0.4">
      <c r="A17" s="1" t="s">
        <v>3</v>
      </c>
      <c r="B17" s="1" t="s">
        <v>7</v>
      </c>
      <c r="C17" s="1" t="s">
        <v>31</v>
      </c>
    </row>
    <row r="18" spans="1:8" x14ac:dyDescent="0.4">
      <c r="A18" s="4">
        <v>8.59</v>
      </c>
      <c r="B18" s="1">
        <f>A18/100</f>
        <v>8.5900000000000004E-2</v>
      </c>
      <c r="C18" s="1">
        <f>0.1/$K$2/100</f>
        <v>5.0000000000000001E-4</v>
      </c>
    </row>
    <row r="20" spans="1:8" ht="15.4" x14ac:dyDescent="0.4">
      <c r="A20" s="1" t="s">
        <v>32</v>
      </c>
      <c r="B20" s="1" t="s">
        <v>11</v>
      </c>
      <c r="C20" s="1" t="s">
        <v>12</v>
      </c>
      <c r="D20" s="1" t="s">
        <v>13</v>
      </c>
      <c r="E20" s="1" t="s">
        <v>14</v>
      </c>
      <c r="F20" s="1" t="s">
        <v>15</v>
      </c>
      <c r="G20" s="1" t="s">
        <v>33</v>
      </c>
      <c r="H20" s="1" t="s">
        <v>34</v>
      </c>
    </row>
    <row r="21" spans="1:8" x14ac:dyDescent="0.4">
      <c r="A21" s="1">
        <v>-0.01</v>
      </c>
      <c r="B21" s="1">
        <v>0.48799999999999999</v>
      </c>
      <c r="C21" s="1">
        <v>0.48099999999999998</v>
      </c>
      <c r="D21" s="1">
        <v>0.502</v>
      </c>
      <c r="E21" s="1">
        <f>AVERAGE(B21:D21)</f>
        <v>0.49033333333333334</v>
      </c>
      <c r="F21" s="1">
        <f t="shared" ref="F21" si="4">E21/1000</f>
        <v>4.9033333333333329E-4</v>
      </c>
      <c r="G21" s="1">
        <f>0.004/2</f>
        <v>2E-3</v>
      </c>
      <c r="H21" s="1">
        <f>G21/1000</f>
        <v>1.9999999999999999E-6</v>
      </c>
    </row>
  </sheetData>
  <mergeCells count="1">
    <mergeCell ref="H2:H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2024-04-01T13:53:45Z</dcterms:modified>
</cp:coreProperties>
</file>