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95e96ef6e7d1c/Documents/"/>
    </mc:Choice>
  </mc:AlternateContent>
  <xr:revisionPtr revIDLastSave="0" documentId="8_{287B1C59-8205-4153-9325-30A2492A5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Outcome by Category" sheetId="10" r:id="rId2"/>
    <sheet name="Outcome by Sub-Category" sheetId="9" r:id="rId3"/>
    <sheet name="Outcome by Month Started" sheetId="8" r:id="rId4"/>
    <sheet name="Outcomes Based on Goals" sheetId="14" r:id="rId5"/>
    <sheet name="Sheet15" sheetId="16" r:id="rId6"/>
  </sheets>
  <definedNames>
    <definedName name="_xlnm._FilterDatabase" localSheetId="0" hidden="1">Crowdfunding!$G$1:$H$1001</definedName>
    <definedName name="_xlnm._FilterDatabase" localSheetId="5" hidden="1">Sheet15!$A$1:$B$637</definedName>
    <definedName name="_xlcn.WorksheetConnection_CrowdfundingD1R10011" hidden="1">Crowdfunding!$D$1:$T$1001</definedName>
  </definedNames>
  <calcPr calcId="191029"/>
  <pivotCaches>
    <pivotCache cacheId="151" r:id="rId7"/>
    <pivotCache cacheId="210" r:id="rId8"/>
    <pivotCache cacheId="221" r:id="rId9"/>
    <pivotCache cacheId="214" r:id="rId10"/>
  </pivotCaches>
  <extLst>
    <ext xmlns:x15="http://schemas.microsoft.com/office/spreadsheetml/2010/11/main" uri="{841E416B-1EF1-43b6-AB56-02D37102CBD5}">
      <x15:pivotCaches>
        <pivotCache cacheId="179" r:id="rId11"/>
        <pivotCache cacheId="197" r:id="rId12"/>
      </x15:pivotCaches>
    </ext>
    <ext xmlns:x15="http://schemas.microsoft.com/office/spreadsheetml/2010/11/main" uri="{983426D0-5260-488c-9760-48F4B6AC55F4}">
      <x15:pivotTableReferences>
        <x15:pivotTableReference r:id="rId13"/>
        <x15:pivotTableReference r:id="rId14"/>
      </x15:pivotTableReferences>
    </ext>
    <ext xmlns:x15="http://schemas.microsoft.com/office/spreadsheetml/2010/11/main" uri="{FCE2AD5D-F65C-4FA6-A056-5C36A1767C68}">
      <x15:dataModel>
        <x15:modelTables>
          <x15:modelTable id="Range" name="Range" connection="WorksheetConnection_Crowdfunding!$D$1:$R$1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6" l="1"/>
  <c r="O2" i="16"/>
  <c r="N2" i="16"/>
  <c r="M2" i="16"/>
  <c r="L2" i="16"/>
  <c r="K2" i="16"/>
  <c r="H2" i="16"/>
  <c r="G2" i="16"/>
  <c r="F2" i="16"/>
  <c r="E2" i="16"/>
  <c r="D2" i="16"/>
  <c r="C2" i="16"/>
  <c r="H4" i="14"/>
  <c r="G9" i="14"/>
  <c r="G10" i="14"/>
  <c r="G13" i="14"/>
  <c r="F9" i="14"/>
  <c r="F10" i="14"/>
  <c r="E3" i="14"/>
  <c r="D13" i="14"/>
  <c r="H13" i="14" s="1"/>
  <c r="C13" i="14"/>
  <c r="E12" i="14"/>
  <c r="D12" i="14"/>
  <c r="H12" i="14" s="1"/>
  <c r="C12" i="14"/>
  <c r="G12" i="14" s="1"/>
  <c r="D11" i="14"/>
  <c r="H11" i="14" s="1"/>
  <c r="C11" i="14"/>
  <c r="G11" i="14" s="1"/>
  <c r="E10" i="14"/>
  <c r="D10" i="14"/>
  <c r="H10" i="14" s="1"/>
  <c r="C10" i="14"/>
  <c r="E9" i="14"/>
  <c r="D9" i="14"/>
  <c r="H9" i="14" s="1"/>
  <c r="C9" i="14"/>
  <c r="E8" i="14"/>
  <c r="D8" i="14"/>
  <c r="H8" i="14" s="1"/>
  <c r="C8" i="14"/>
  <c r="G8" i="14" s="1"/>
  <c r="E7" i="14"/>
  <c r="D7" i="14"/>
  <c r="H7" i="14" s="1"/>
  <c r="C7" i="14"/>
  <c r="G7" i="14" s="1"/>
  <c r="E6" i="14"/>
  <c r="D6" i="14"/>
  <c r="H6" i="14" s="1"/>
  <c r="C6" i="14"/>
  <c r="G6" i="14" s="1"/>
  <c r="B6" i="14"/>
  <c r="F6" i="14" s="1"/>
  <c r="E5" i="14"/>
  <c r="D5" i="14"/>
  <c r="H5" i="14" s="1"/>
  <c r="C5" i="14"/>
  <c r="G5" i="14" s="1"/>
  <c r="D4" i="14"/>
  <c r="D2" i="14"/>
  <c r="H2" i="14" s="1"/>
  <c r="D3" i="14"/>
  <c r="H3" i="14" s="1"/>
  <c r="E2" i="14"/>
  <c r="C4" i="14"/>
  <c r="G4" i="14" s="1"/>
  <c r="C3" i="14"/>
  <c r="G3" i="14" s="1"/>
  <c r="C2" i="14"/>
  <c r="G2" i="14" s="1"/>
  <c r="B13" i="14"/>
  <c r="F13" i="14" s="1"/>
  <c r="B12" i="14"/>
  <c r="F12" i="14" s="1"/>
  <c r="B11" i="14"/>
  <c r="F11" i="14" s="1"/>
  <c r="B10" i="14"/>
  <c r="B9" i="14"/>
  <c r="B8" i="14"/>
  <c r="F8" i="14" s="1"/>
  <c r="B7" i="14"/>
  <c r="F7" i="14" s="1"/>
  <c r="B5" i="14"/>
  <c r="F5" i="14" s="1"/>
  <c r="B4" i="14"/>
  <c r="F4" i="14" s="1"/>
  <c r="B3" i="14"/>
  <c r="F3" i="14" s="1"/>
  <c r="B2" i="14"/>
  <c r="F2" i="14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2" i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/>
  <c r="S272" i="1" a="1"/>
  <c r="S272" i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/>
  <c r="S487" i="1" a="1"/>
  <c r="S487" i="1" s="1"/>
  <c r="S488" i="1" a="1"/>
  <c r="S488" i="1" s="1"/>
  <c r="S489" i="1" a="1"/>
  <c r="S489" i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2" i="1" a="1"/>
  <c r="S2" i="1" s="1"/>
  <c r="I2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9" i="1"/>
  <c r="I10" i="1"/>
  <c r="I11" i="1"/>
  <c r="I12" i="1"/>
  <c r="I13" i="1"/>
  <c r="I14" i="1"/>
  <c r="I4" i="1"/>
  <c r="I5" i="1"/>
  <c r="I6" i="1"/>
  <c r="I7" i="1"/>
  <c r="I8" i="1"/>
  <c r="I3" i="1"/>
  <c r="F144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6" i="1"/>
  <c r="F7" i="1"/>
  <c r="F8" i="1"/>
  <c r="F3" i="1"/>
  <c r="F4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41D9E-E81C-4D0A-9BBC-2BA7F5BD92C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64835A7-1339-49CF-B946-D8CB62B09466}" name="WorksheetConnection_Crowdfunding!$D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D1R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<sst xmlns="http://schemas.openxmlformats.org/spreadsheetml/2006/main" count="7156" uniqueCount="2113">
  <si>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</si>
  <si>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</si>
  <si>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</si>
  <si>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</si>
  <si>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</si>
  <si>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</si>
  <si>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</si>
  <si>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</si>
  <si>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</si>
  <si>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</si>
  <si>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</si>
  <si>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</si>
  <si>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</si>
  <si>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</si>
  <si>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</si>
  <si>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</si>
  <si>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</si>
  <si>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</si>
  <si>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</si>
  <si>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</si>
  <si>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</si>
  <si>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</si>
  <si>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</si>
  <si>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</si>
  <si>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</si>
  <si>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</si>
  <si>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</si>
  <si>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</si>
  <si>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</si>
  <si>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</si>
  <si>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</si>
  <si>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</si>
  <si>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</si>
  <si>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</si>
  <si>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</si>
  <si>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</si>
  <si>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</si>
  <si>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</si>
  <si>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</si>
  <si>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</si>
  <si>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</si>
  <si>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</si>
  <si>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</si>
  <si>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</si>
  <si>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</si>
  <si>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</si>
  <si>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</si>
  <si>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</si>
  <si>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</si>
  <si>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</si>
  <si>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</si>
  <si>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</si>
  <si>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</si>
  <si>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</si>
  <si>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</si>
  <si>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</si>
  <si>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</si>
  <si>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</si>
  <si>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</si>
  <si>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</si>
  <si>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</si>
  <si>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</si>
  <si>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</si>
  <si>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</si>
  <si>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</si>
  <si>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</si>
  <si>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</si>
  <si>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</si>
  <si>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</si>
  <si>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</si>
  <si>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</si>
  <si>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</si>
  <si>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</si>
  <si>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</si>
  <si>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</si>
  <si>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</si>
  <si>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</si>
  <si>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</si>
  <si>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</si>
  <si>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</si>
  <si>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</si>
  <si>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</si>
  <si>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</si>
  <si>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</si>
  <si>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</si>
  <si>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</si>
  <si>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</si>
  <si>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</si>
  <si>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</si>
  <si>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</si>
  <si>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</si>
  <si>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</si>
  <si>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</si>
  <si>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</si>
  <si>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</si>
  <si>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</si>
  <si>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</si>
  <si>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</si>
  <si>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</si>
  <si>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</si>
  <si>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</si>
  <si>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</si>
  <si>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</si>
  <si>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</si>
  <si>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</si>
  <si>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</si>
  <si>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</si>
  <si>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</si>
  <si>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</si>
  <si>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</si>
  <si>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</si>
  <si>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</si>
  <si>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</si>
  <si>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</si>
  <si>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</si>
  <si>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</si>
  <si>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</si>
  <si>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</si>
  <si>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</si>
  <si>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</si>
  <si>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</si>
  <si>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</si>
  <si>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</si>
  <si>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</si>
  <si>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</si>
  <si>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</si>
  <si>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</si>
  <si>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</si>
  <si>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</si>
  <si>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</si>
  <si>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</si>
  <si>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</si>
  <si>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</si>
  <si>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</si>
  <si>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</si>
  <si>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</si>
  <si>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</si>
  <si>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</si>
  <si>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</si>
  <si>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</si>
  <si>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</si>
  <si>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</si>
  <si>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</si>
  <si>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</si>
  <si>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</si>
  <si>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</si>
  <si>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</si>
  <si>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</si>
  <si>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</si>
  <si>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</si>
  <si>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</si>
  <si>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</si>
  <si>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</si>
  <si>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</si>
  <si>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</si>
  <si>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</si>
  <si>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</si>
  <si>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</si>
  <si>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</si>
  <si>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</si>
  <si>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</si>
  <si>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</si>
  <si>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</si>
  <si>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</si>
  <si>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</si>
  <si>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</si>
  <si>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</si>
  <si>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</si>
  <si>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</si>
  <si>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</si>
  <si>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</si>
  <si>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</si>
  <si>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</si>
  <si>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</si>
  <si>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</si>
  <si>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</si>
  <si>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</si>
  <si>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</si>
  <si>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</si>
  <si>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</si>
  <si>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</si>
  <si>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</si>
  <si>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</si>
  <si>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</si>
  <si>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</si>
  <si>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</si>
  <si>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</si>
  <si>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</si>
  <si>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</si>
  <si>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</si>
  <si>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</si>
  <si>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</si>
  <si>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</si>
  <si>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</si>
  <si>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</si>
  <si>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</si>
  <si>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</si>
  <si>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</si>
  <si>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</si>
  <si>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</si>
  <si>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</si>
  <si>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</si>
  <si>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</si>
  <si>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</si>
  <si>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</si>
  <si>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</si>
  <si>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</si>
  <si>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</si>
  <si>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</si>
  <si>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</si>
  <si>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</si>
  <si>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</si>
  <si>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</si>
  <si>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</si>
  <si>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</si>
  <si>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</si>
  <si>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</si>
  <si>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</si>
  <si>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</si>
  <si>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</si>
  <si>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</si>
  <si>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</si>
  <si>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</si>
  <si>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</si>
  <si>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</si>
  <si>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</si>
  <si>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</si>
  <si>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</si>
  <si>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</si>
  <si>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</si>
  <si>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</si>
  <si>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</si>
  <si>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</si>
  <si>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</si>
  <si>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</si>
  <si>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</si>
  <si>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</si>
  <si>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</si>
  <si>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</si>
  <si>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</si>
  <si>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</si>
  <si>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</si>
  <si>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</si>
  <si>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</si>
  <si>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</si>
  <si>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</si>
  <si>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</si>
  <si>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</si>
  <si>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</si>
  <si>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</si>
  <si>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</si>
  <si>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</si>
  <si>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</si>
  <si>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</si>
  <si>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</si>
  <si>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</si>
  <si>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</si>
  <si>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</si>
  <si>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</si>
  <si>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</si>
  <si>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</si>
  <si>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</si>
  <si>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</si>
  <si>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</si>
  <si>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</si>
  <si>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</si>
  <si>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</si>
  <si>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</si>
  <si>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</si>
  <si>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</si>
  <si>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</si>
  <si>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</si>
  <si>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</si>
  <si>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</si>
  <si>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</si>
  <si>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</si>
  <si>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</si>
  <si>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</si>
  <si>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</si>
  <si>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</si>
  <si>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</si>
  <si>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</si>
  <si>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</si>
  <si>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</si>
  <si>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</si>
  <si>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</si>
  <si>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</si>
  <si>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</si>
  <si>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</si>
  <si>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</si>
  <si>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</si>
  <si>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</si>
  <si>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</si>
  <si>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</si>
  <si>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</si>
  <si>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</si>
  <si>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</si>
  <si>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</si>
  <si>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</si>
  <si>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</si>
  <si>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</si>
  <si>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</si>
  <si>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</si>
  <si>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</si>
  <si>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</si>
  <si>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</si>
  <si>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</si>
  <si>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</si>
  <si>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</si>
  <si>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</si>
  <si>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</si>
  <si>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</si>
  <si>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</si>
  <si>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</si>
  <si>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</si>
  <si>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</si>
  <si>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</si>
  <si>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</si>
  <si>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</si>
  <si>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</si>
  <si>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</si>
  <si>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</si>
  <si>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</si>
  <si>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</si>
  <si>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</si>
  <si>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</si>
  <si>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</si>
  <si>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</si>
  <si>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</si>
  <si>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</si>
  <si>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</si>
  <si>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</si>
  <si>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</si>
  <si>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</si>
  <si>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</si>
  <si>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</si>
  <si>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</si>
  <si>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</si>
  <si>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</si>
  <si>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</si>
  <si>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</si>
  <si>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</si>
  <si>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</si>
  <si>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</si>
  <si>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</si>
  <si>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</si>
  <si>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</si>
  <si>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</si>
  <si>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</si>
  <si>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</si>
  <si>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</si>
  <si>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</si>
  <si>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</si>
  <si>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</si>
  <si>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</si>
  <si>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</si>
  <si>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</si>
  <si>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</si>
  <si>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</si>
  <si>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</si>
  <si>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</si>
  <si>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</si>
  <si>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</si>
  <si>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</si>
  <si>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</si>
  <si>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</si>
  <si>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</si>
  <si>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</si>
  <si>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</si>
  <si>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</si>
  <si>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</si>
  <si>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</si>
  <si>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</si>
  <si>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</si>
  <si>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</si>
  <si>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</si>
  <si>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</si>
  <si>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</si>
  <si>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</si>
  <si>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</si>
  <si>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</si>
  <si>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</si>
  <si>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</si>
  <si>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</si>
  <si>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</si>
  <si>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</si>
  <si>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</si>
  <si>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</si>
  <si>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</si>
  <si>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</si>
  <si>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</si>
  <si>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</si>
  <si>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</si>
  <si>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</si>
  <si>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</si>
  <si>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</si>
  <si>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</si>
  <si>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</si>
  <si>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</si>
  <si>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</si>
  <si>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</si>
  <si>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</si>
  <si>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</si>
  <si>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</si>
  <si>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</si>
  <si>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</si>
  <si>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</si>
  <si>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</si>
  <si>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</si>
  <si>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</si>
  <si>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</si>
  <si>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</si>
  <si>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</si>
  <si>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</si>
  <si>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</si>
  <si>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</si>
  <si>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</si>
  <si>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</si>
  <si>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</si>
  <si>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</si>
  <si>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</si>
  <si>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</si>
  <si>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</si>
  <si>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</si>
  <si>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</si>
  <si>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</si>
  <si>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</si>
  <si>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</si>
  <si>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</si>
  <si>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</si>
  <si>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</si>
  <si>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</si>
  <si>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</si>
  <si>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</si>
  <si>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</si>
  <si>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</si>
  <si>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</si>
  <si>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</si>
  <si>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</si>
  <si>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</si>
  <si>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</si>
  <si>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</si>
  <si>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</si>
  <si>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</si>
  <si>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</si>
  <si>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</si>
  <si>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</si>
  <si>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</si>
  <si>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</si>
  <si>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</si>
  <si>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</si>
  <si>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</si>
  <si>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</si>
  <si>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</si>
  <si>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</si>
  <si>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</si>
  <si>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</si>
  <si>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</si>
  <si>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</si>
  <si>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</si>
  <si>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</si>
  <si>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</si>
  <si>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</si>
  <si>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</si>
  <si>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</si>
  <si>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</si>
  <si>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</si>
  <si>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</si>
  <si>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</si>
  <si>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</si>
  <si>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</si>
  <si>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</si>
  <si>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</si>
  <si>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</si>
  <si>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</si>
  <si>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</si>
  <si>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</si>
  <si>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</si>
  <si>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</si>
  <si>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</si>
  <si>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</si>
  <si>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</si>
  <si>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</si>
  <si>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</si>
  <si>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</si>
  <si>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</si>
  <si>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</si>
  <si>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</si>
  <si>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</si>
  <si>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</si>
  <si>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</si>
  <si>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</si>
  <si>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</si>
  <si>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</si>
  <si>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</si>
  <si>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</si>
  <si>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</si>
  <si>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</si>
  <si>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</si>
  <si>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</si>
  <si>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</si>
  <si>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</si>
  <si>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</si>
  <si>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</si>
  <si>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</si>
  <si>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</si>
  <si>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</si>
  <si>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</si>
  <si>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</si>
  <si>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</si>
  <si>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</si>
  <si>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</si>
  <si>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</si>
  <si>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</si>
  <si>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</si>
  <si>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</si>
  <si>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</si>
  <si>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</si>
  <si>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</si>
  <si>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</si>
  <si>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</si>
  <si>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</si>
  <si>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</si>
  <si>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</si>
  <si>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</si>
  <si>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</si>
  <si>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</si>
  <si>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</si>
  <si>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</si>
  <si>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</si>
  <si>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</si>
  <si>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</si>
  <si>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</si>
  <si>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</si>
  <si>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</si>
  <si>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</si>
  <si>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</si>
  <si>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</si>
  <si>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</si>
  <si>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</si>
  <si>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</si>
  <si>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</si>
  <si>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</si>
  <si>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</si>
  <si>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</si>
  <si>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</si>
  <si>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</si>
  <si>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</si>
  <si>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</si>
  <si>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</si>
  <si>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</si>
  <si>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</si>
  <si>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</si>
  <si>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</si>
  <si>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</si>
  <si>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</si>
  <si>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</si>
  <si>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</si>
  <si>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</si>
  <si>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</si>
  <si>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</si>
  <si>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</si>
  <si>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</si>
  <si>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</si>
  <si>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</si>
  <si>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</si>
  <si>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</si>
  <si>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</si>
  <si>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</si>
  <si>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</si>
  <si>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</si>
  <si>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</si>
  <si>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</si>
  <si>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</si>
  <si>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</si>
  <si>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</si>
  <si>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</si>
  <si>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</si>
  <si>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</si>
  <si>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</si>
  <si>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</si>
  <si>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</si>
  <si>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</si>
  <si>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</si>
  <si>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</si>
  <si>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</si>
  <si>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</si>
  <si>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</si>
  <si>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</si>
  <si>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</si>
  <si>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</si>
  <si>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</si>
  <si>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</si>
  <si>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</si>
  <si>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</si>
  <si>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</si>
  <si>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</si>
  <si>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</si>
  <si>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</si>
  <si>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</si>
  <si>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</si>
  <si>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</si>
  <si>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</si>
  <si>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</si>
  <si>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</si>
  <si>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</si>
  <si>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</si>
  <si>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</si>
  <si>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</si>
  <si>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</si>
  <si>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</si>
  <si>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</si>
  <si>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</si>
  <si>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</si>
  <si>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</si>
  <si>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</si>
  <si>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</si>
  <si>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</si>
  <si>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</si>
  <si>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</si>
  <si>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</si>
  <si>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</si>
  <si>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</si>
  <si>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</si>
  <si>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</si>
  <si>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</si>
  <si>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</si>
  <si>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</si>
  <si>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</si>
  <si>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</si>
  <si>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</si>
  <si>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</si>
  <si>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</si>
  <si>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</si>
  <si>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</si>
  <si>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</si>
  <si>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</si>
  <si>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</si>
  <si>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</si>
  <si>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</si>
  <si>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</si>
  <si>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</si>
  <si>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</si>
  <si>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</si>
  <si>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</si>
  <si>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</si>
  <si>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</si>
  <si>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</si>
  <si>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</si>
  <si>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</si>
  <si>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</si>
  <si>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</si>
  <si>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</si>
  <si>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</si>
  <si>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</si>
  <si>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</si>
  <si>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</si>
  <si>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</si>
  <si>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</si>
  <si>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</si>
  <si>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</si>
  <si>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</si>
  <si>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</si>
  <si>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</si>
  <si>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</si>
  <si>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</si>
  <si>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</si>
  <si>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</si>
  <si>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</si>
  <si>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</si>
  <si>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</si>
  <si>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</si>
  <si>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</si>
  <si>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</si>
  <si>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</si>
  <si>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</si>
  <si>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</si>
  <si>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</si>
  <si>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</si>
  <si>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</si>
  <si>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</si>
  <si>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</si>
  <si>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</si>
  <si>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</si>
  <si>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</si>
  <si>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</si>
  <si>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</si>
  <si>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</si>
  <si>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</si>
  <si>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</si>
  <si>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</si>
  <si>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</si>
  <si>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</si>
  <si>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</si>
  <si>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</si>
  <si>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</si>
  <si>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</si>
  <si>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</si>
  <si>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</si>
  <si>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</si>
  <si>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</si>
  <si>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</si>
  <si>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</si>
  <si>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</si>
  <si>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</si>
  <si>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</si>
  <si>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</si>
  <si>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</si>
  <si>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</si>
  <si>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</si>
  <si>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</si>
  <si>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</si>
  <si>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</si>
  <si>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</si>
  <si>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</si>
  <si>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</si>
  <si>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</si>
  <si>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</si>
  <si>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</si>
  <si>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</si>
  <si>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</si>
  <si>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</si>
  <si>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</si>
  <si>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</si>
  <si>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</si>
  <si>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</si>
  <si>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</si>
  <si>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</si>
  <si>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</si>
  <si>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</si>
  <si>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</si>
  <si>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</si>
  <si>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</si>
  <si>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</si>
  <si>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</si>
  <si>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</si>
  <si>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</si>
  <si>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</si>
  <si>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</si>
  <si>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</si>
  <si>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</si>
  <si>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</si>
  <si>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</si>
  <si>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</si>
  <si>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</si>
  <si>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</si>
  <si>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</si>
  <si>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</si>
  <si>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</si>
  <si>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</si>
  <si>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</si>
  <si>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</si>
  <si>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</si>
  <si>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</si>
  <si>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</si>
  <si>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</si>
  <si>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</si>
  <si>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</si>
  <si>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</si>
  <si>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</si>
  <si>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</si>
  <si>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</si>
  <si>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</si>
  <si>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</si>
  <si>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</si>
  <si>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</si>
  <si>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</si>
  <si>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</si>
  <si>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</si>
  <si>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</si>
  <si>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</si>
  <si>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</si>
  <si>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</si>
  <si>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</si>
  <si>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</si>
  <si>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</si>
  <si>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</si>
  <si>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</si>
  <si>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</si>
  <si>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</si>
  <si>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</si>
  <si>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</si>
  <si>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</si>
  <si>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</si>
  <si>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</si>
  <si>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</si>
  <si>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</si>
  <si>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</si>
  <si>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</si>
  <si>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</si>
  <si>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</si>
  <si>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</si>
  <si>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</si>
  <si>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</si>
  <si>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</si>
  <si>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</si>
  <si>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</si>
  <si>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</si>
  <si>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</si>
  <si>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</si>
  <si>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</si>
  <si>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</si>
  <si>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</si>
  <si>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</si>
  <si>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</si>
  <si>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</si>
  <si>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</si>
  <si>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</si>
  <si>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</si>
  <si>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</si>
  <si>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</si>
  <si>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</si>
  <si>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</si>
  <si>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</si>
  <si>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</si>
  <si>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</si>
  <si>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</si>
  <si>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</si>
  <si>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</si>
  <si>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</si>
  <si>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</si>
  <si>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</si>
  <si>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</si>
  <si>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</si>
  <si>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</si>
  <si>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</si>
  <si>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</si>
  <si>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</si>
  <si>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</si>
  <si>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</si>
  <si>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</si>
  <si>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</si>
  <si>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</si>
  <si>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</si>
  <si>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</si>
  <si>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</si>
  <si>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</si>
  <si>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</si>
  <si>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</si>
  <si>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</si>
  <si>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</si>
  <si>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</si>
  <si>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</si>
  <si>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</si>
  <si>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</si>
  <si>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</si>
  <si>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</si>
  <si>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</si>
  <si>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</si>
  <si>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</si>
  <si>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</si>
  <si>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</si>
  <si>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</si>
  <si>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</si>
  <si>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</si>
  <si>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</si>
  <si>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</si>
  <si>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</si>
  <si>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</si>
  <si>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</si>
  <si>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</si>
  <si>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</si>
  <si>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</si>
  <si>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</si>
  <si>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</si>
  <si>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</si>
  <si>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</si>
  <si>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</si>
  <si>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</si>
  <si>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</si>
  <si>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</si>
  <si>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</si>
  <si>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</si>
  <si>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</si>
  <si>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</si>
  <si>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</si>
  <si>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</si>
  <si>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</si>
  <si>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</si>
  <si>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</si>
  <si>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</si>
  <si>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</si>
  <si>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</si>
  <si>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</si>
  <si>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</si>
  <si>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</si>
  <si>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</si>
  <si>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</si>
  <si>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</si>
  <si>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</si>
  <si>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</si>
  <si>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</si>
  <si>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</si>
  <si>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</si>
  <si>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</si>
  <si>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</si>
  <si>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</si>
  <si>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</si>
  <si>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</si>
  <si>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</si>
  <si>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</si>
  <si>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</si>
  <si>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</si>
  <si>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</si>
  <si>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</si>
  <si>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</si>
  <si>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</si>
  <si>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</si>
  <si>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</si>
  <si>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</si>
  <si>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</si>
  <si>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</si>
  <si>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</si>
  <si>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</si>
  <si>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</si>
  <si>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</si>
  <si>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</si>
  <si>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</si>
  <si>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</si>
  <si>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</si>
  <si>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</si>
  <si>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</si>
  <si>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</si>
  <si>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</si>
  <si>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</si>
  <si>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</si>
  <si>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</si>
  <si>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</si>
  <si>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</si>
  <si>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</si>
  <si>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</si>
  <si>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</si>
  <si>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</si>
  <si>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</si>
  <si>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</si>
  <si>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</si>
  <si>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</si>
  <si>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</si>
  <si>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</si>
  <si>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</si>
  <si>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</si>
  <si>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</si>
  <si>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</si>
  <si>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</si>
  <si>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</si>
  <si>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</si>
  <si>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</si>
  <si>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</si>
  <si>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</si>
  <si>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</si>
  <si>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</si>
  <si>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</si>
  <si>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</si>
  <si>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</si>
  <si>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</si>
  <si>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</si>
  <si>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</si>
  <si>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</si>
  <si>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</si>
  <si>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</si>
  <si>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</si>
  <si>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</si>
  <si>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</si>
  <si>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</si>
  <si>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</si>
  <si>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</si>
  <si>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</si>
  <si>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</si>
  <si>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</si>
  <si>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</si>
  <si>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</si>
  <si>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</si>
  <si>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</si>
  <si>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</si>
  <si>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</si>
  <si>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</si>
  <si>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</si>
  <si>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</si>
  <si>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</si>
  <si>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</si>
  <si>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</si>
  <si>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</si>
  <si>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</si>
  <si>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</si>
  <si>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</si>
  <si>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</si>
  <si>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</si>
  <si>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</si>
  <si>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</si>
  <si>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</si>
  <si>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</si>
  <si>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</si>
  <si>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</si>
  <si>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</si>
  <si>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</si>
  <si>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</si>
  <si>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</si>
  <si>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</si>
  <si>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</si>
  <si>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</si>
  <si>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</si>
  <si>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</si>
  <si>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</si>
  <si>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</si>
  <si>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</si>
  <si>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</si>
  <si>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</si>
  <si>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</si>
  <si>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</si>
  <si>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</si>
  <si>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</si>
  <si>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</si>
  <si>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</si>
  <si>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</si>
  <si>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</si>
  <si>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</si>
  <si>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</si>
  <si>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</si>
  <si>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</si>
  <si>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</si>
  <si>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</si>
  <si>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</si>
  <si>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</si>
  <si>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</si>
  <si>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</si>
  <si>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</si>
  <si>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</si>
  <si>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</si>
  <si>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</si>
  <si>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</si>
  <si>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</si>
  <si>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</si>
  <si>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</si>
  <si>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</si>
  <si>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</si>
  <si>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</si>
  <si>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</si>
  <si>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</si>
  <si>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</si>
  <si>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</si>
  <si>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</si>
  <si>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</si>
  <si>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</si>
  <si>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</si>
  <si>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</si>
  <si>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</si>
  <si>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</si>
  <si>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</si>
  <si>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</si>
  <si>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</si>
  <si>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</si>
  <si>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</si>
  <si>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</si>
  <si>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</si>
  <si>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</si>
  <si>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</si>
  <si>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</si>
  <si>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</si>
  <si>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</si>
  <si>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</si>
  <si>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</si>
  <si>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</si>
  <si>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</si>
  <si>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</si>
  <si>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</si>
  <si>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</si>
  <si>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</si>
  <si>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</si>
  <si>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</si>
  <si>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</si>
  <si>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</si>
  <si>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</si>
  <si>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</si>
  <si>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</si>
  <si>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</si>
  <si>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</si>
  <si>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</si>
  <si>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</si>
  <si>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</si>
  <si>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</si>
  <si>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</si>
  <si>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</si>
  <si>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</si>
  <si>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</si>
  <si>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</si>
  <si>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</si>
  <si>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</si>
  <si>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</si>
  <si>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</si>
  <si>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</si>
  <si>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</si>
  <si>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</si>
  <si>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</si>
  <si>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</si>
  <si>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</si>
  <si>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</si>
  <si>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</si>
  <si>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</si>
  <si>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</si>
  <si>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</si>
  <si>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</si>
  <si>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</si>
  <si>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</si>
  <si>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</si>
  <si>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</si>
  <si>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</si>
  <si>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</si>
  <si>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</si>
  <si>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</si>
  <si>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</si>
  <si>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</si>
  <si>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</si>
  <si>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</si>
  <si>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</si>
  <si>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</si>
  <si>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</si>
  <si>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</si>
  <si>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</si>
  <si>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</si>
  <si>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</si>
  <si>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</si>
  <si>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</si>
  <si>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</si>
  <si>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</si>
  <si>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</si>
  <si>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</si>
  <si>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</si>
  <si>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</si>
  <si>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</si>
  <si>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</si>
  <si>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</si>
  <si>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</si>
  <si>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</si>
  <si>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</si>
  <si>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</si>
  <si>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</si>
  <si>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</si>
  <si>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</si>
  <si>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</si>
  <si>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</si>
  <si>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</si>
  <si>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</si>
  <si>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</si>
  <si>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</si>
  <si>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</si>
  <si>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</si>
  <si>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</si>
  <si>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</si>
  <si>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</si>
  <si>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</si>
  <si>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</si>
  <si>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</si>
  <si>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</si>
  <si>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</si>
  <si>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</si>
  <si>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</si>
  <si>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</si>
  <si>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</si>
  <si>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</si>
  <si>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</si>
  <si>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</si>
  <si>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</si>
  <si>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</si>
  <si>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</si>
  <si>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</si>
  <si>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</si>
  <si>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</si>
  <si>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</si>
  <si>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</si>
  <si>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</si>
  <si>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</si>
  <si>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</si>
  <si>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</si>
  <si>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</si>
  <si>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</si>
  <si>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</si>
  <si>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</si>
  <si>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</si>
  <si>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</si>
  <si>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</si>
  <si>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</si>
  <si>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</si>
  <si>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</si>
  <si>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</si>
  <si>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</si>
  <si>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</si>
  <si>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</si>
  <si>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</si>
  <si>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</si>
  <si>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</si>
  <si>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</si>
  <si>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</si>
  <si>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</si>
  <si>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</si>
  <si>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</si>
  <si>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</si>
  <si>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</si>
  <si>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</si>
  <si>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</si>
  <si>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</si>
  <si>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</si>
  <si>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</si>
  <si>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</si>
  <si>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</si>
  <si>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</si>
  <si>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</si>
  <si>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</si>
  <si>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</si>
  <si>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</si>
  <si>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</si>
  <si>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</si>
  <si>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</si>
  <si>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</si>
  <si>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</si>
  <si>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</si>
  <si>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</si>
  <si>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</si>
  <si>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</si>
  <si>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</si>
  <si>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</si>
  <si>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</si>
  <si>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</si>
  <si>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</si>
  <si>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</si>
  <si>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</si>
  <si>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</si>
  <si>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</si>
  <si>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</si>
  <si>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</si>
  <si>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</si>
  <si>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</si>
  <si>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</si>
  <si>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</si>
  <si>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</si>
  <si>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</si>
  <si>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</si>
  <si>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</si>
  <si>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</si>
  <si>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</si>
  <si>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</si>
  <si>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</si>
  <si>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</si>
  <si>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</si>
  <si>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</si>
  <si>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</si>
  <si>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</si>
  <si>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</si>
  <si>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</si>
  <si>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</si>
  <si>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</si>
  <si>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</si>
  <si>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</si>
  <si>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</si>
  <si>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</si>
  <si>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</si>
  <si>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</si>
  <si>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</si>
  <si>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</si>
  <si>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</si>
  <si>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</si>
  <si>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</si>
  <si>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</si>
  <si>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</si>
  <si>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</si>
  <si>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</si>
  <si>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</si>
  <si>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</si>
  <si>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</si>
  <si>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</si>
  <si>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</si>
  <si>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</si>
  <si>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</si>
  <si>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</si>
  <si>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</si>
  <si>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</si>
  <si>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</si>
  <si>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</si>
  <si>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</si>
  <si>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</si>
  <si>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</si>
  <si>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</si>
  <si>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</si>
  <si>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</si>
  <si>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</si>
  <si>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</si>
  <si>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</si>
  <si>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</si>
  <si>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</si>
  <si>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</si>
  <si>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</si>
  <si>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</si>
  <si>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</si>
  <si>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</si>
  <si>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</si>
  <si>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</si>
  <si>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</si>
  <si>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</si>
  <si>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</si>
  <si>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</si>
  <si>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</si>
  <si>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</si>
  <si>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</si>
  <si>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</si>
  <si>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</si>
  <si>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</si>
  <si>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</si>
  <si>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</si>
  <si>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</si>
  <si>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</si>
  <si>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</si>
  <si>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</si>
  <si>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</si>
  <si>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</si>
  <si>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</si>
  <si>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</si>
  <si>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</si>
  <si>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</si>
  <si>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</si>
  <si>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</si>
  <si>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</si>
  <si>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</si>
  <si>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</si>
  <si>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</si>
  <si>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</si>
  <si>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</si>
  <si>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</si>
  <si>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</si>
  <si>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</si>
  <si>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</si>
  <si>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</si>
  <si>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</si>
  <si>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</si>
  <si>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</si>
  <si>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</si>
  <si>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</si>
  <si>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</si>
  <si>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</si>
  <si>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</si>
  <si>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</si>
  <si>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</si>
  <si>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</si>
  <si>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</si>
  <si>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</si>
  <si>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</si>
  <si>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</si>
  <si>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</si>
  <si>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</si>
  <si>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</si>
  <si>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</si>
  <si>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</si>
  <si>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</si>
  <si>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</si>
  <si>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</si>
  <si>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</si>
  <si>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</si>
  <si>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</si>
  <si>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</si>
  <si>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</si>
  <si>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</si>
  <si>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</si>
  <si>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</si>
  <si>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</si>
  <si>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</si>
  <si>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</si>
  <si>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</si>
  <si>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</si>
  <si>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</si>
  <si>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</si>
  <si>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</si>
  <si>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</si>
  <si>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</si>
  <si>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</si>
  <si>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</si>
  <si>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</si>
  <si>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</si>
  <si>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</si>
  <si>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</si>
  <si>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</si>
  <si>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</si>
  <si>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</si>
  <si>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</si>
  <si>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</si>
  <si>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</si>
  <si>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</si>
  <si>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</si>
  <si>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</si>
  <si>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</si>
  <si>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</si>
  <si>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</si>
  <si>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</si>
  <si>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</si>
  <si>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</si>
  <si>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</si>
  <si>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</si>
  <si>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</si>
  <si>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</si>
  <si>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</si>
  <si>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</si>
  <si>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</si>
  <si>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</si>
  <si>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</si>
  <si>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</si>
  <si>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</si>
  <si>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</si>
  <si>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</si>
  <si>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</si>
  <si>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</si>
  <si>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</si>
  <si>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</si>
  <si>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</si>
  <si>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</si>
  <si>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</si>
  <si>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</si>
  <si>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</si>
  <si>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</si>
  <si>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</si>
  <si>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</si>
  <si>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</si>
  <si>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</si>
  <si>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</si>
  <si>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</si>
  <si>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</si>
  <si>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</si>
  <si>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</si>
  <si>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</si>
  <si>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</si>
  <si>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</si>
  <si>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</si>
  <si>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</si>
  <si>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</si>
  <si>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</si>
  <si>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</si>
  <si>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</si>
  <si>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</si>
  <si>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</si>
  <si>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</si>
  <si>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</si>
  <si>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</si>
  <si>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</si>
  <si>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</si>
  <si>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</si>
  <si>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</si>
  <si>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</si>
  <si>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</si>
  <si>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</si>
  <si>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</si>
  <si>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</si>
  <si>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</si>
  <si>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</si>
  <si>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</si>
  <si>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</si>
  <si>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</si>
  <si>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</si>
  <si>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</si>
  <si>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</si>
  <si>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</si>
  <si>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</si>
  <si>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</si>
  <si>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</si>
  <si>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</si>
  <si>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</si>
  <si>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</si>
  <si>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</si>
  <si>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</si>
  <si>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</si>
  <si>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</si>
  <si>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</si>
  <si>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</si>
  <si>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</si>
  <si>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</si>
  <si>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</si>
  <si>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</si>
  <si>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</si>
  <si>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</si>
  <si>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</si>
  <si>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</si>
  <si>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</si>
  <si>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</si>
  <si>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</si>
  <si>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</si>
  <si>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</si>
  <si>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</si>
  <si>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</si>
  <si>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</si>
  <si>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</si>
  <si>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</si>
  <si>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</si>
  <si>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</si>
  <si>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</si>
  <si>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</si>
  <si>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</si>
  <si>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</si>
  <si>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</si>
  <si>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</si>
  <si>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</si>
  <si>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</si>
  <si>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</si>
  <si>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</si>
  <si>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</si>
  <si>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</si>
  <si>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</si>
  <si>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</si>
  <si>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</si>
  <si>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</si>
  <si>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</si>
  <si>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</si>
  <si>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</si>
  <si>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</si>
  <si>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</si>
  <si>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</si>
  <si>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</si>
  <si>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</si>
  <si>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</si>
  <si>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</si>
  <si>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</si>
  <si>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</si>
  <si>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</si>
  <si>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</si>
  <si>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</si>
  <si>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</si>
  <si>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</si>
  <si>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</si>
  <si>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</si>
  <si>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</si>
  <si>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</si>
  <si>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</si>
  <si>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</si>
  <si>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</si>
  <si>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</si>
  <si>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</si>
  <si>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</si>
  <si>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</si>
  <si>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</si>
  <si>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</si>
  <si>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</si>
  <si>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</si>
  <si>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</si>
  <si>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</si>
  <si>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</si>
  <si>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</si>
  <si>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</si>
  <si>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</si>
  <si>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</si>
  <si>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</si>
  <si>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</si>
  <si>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</si>
  <si>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</si>
  <si>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</si>
  <si>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</si>
  <si>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</si>
  <si>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</si>
  <si>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</si>
  <si>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</si>
  <si>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</si>
  <si>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</si>
  <si>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</si>
  <si>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</si>
  <si>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</si>
  <si>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</si>
  <si>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</si>
  <si>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</si>
  <si>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</si>
  <si>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</si>
  <si>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</si>
  <si>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</si>
  <si>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</si>
  <si>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</si>
  <si>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</si>
  <si>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</si>
  <si>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</si>
  <si>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</si>
  <si>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</si>
  <si>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</si>
  <si>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</si>
  <si>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</si>
  <si>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</si>
  <si>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</si>
  <si>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</si>
  <si>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</si>
  <si>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</si>
  <si>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</si>
  <si>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</si>
  <si>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</si>
  <si>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</si>
  <si>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</si>
  <si>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</si>
  <si>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</si>
  <si>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</si>
  <si>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</si>
  <si>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</si>
  <si>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</si>
  <si>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</si>
  <si>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</si>
  <si>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</si>
  <si>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</si>
  <si>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</si>
  <si>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</si>
  <si>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</si>
  <si>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</si>
  <si>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</si>
  <si>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</si>
  <si>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</si>
  <si>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</si>
  <si>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</si>
  <si>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</si>
  <si>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</si>
  <si>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</si>
  <si>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</si>
  <si>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</si>
  <si>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</si>
  <si>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</si>
  <si>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</si>
  <si>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</si>
  <si>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</si>
  <si>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</si>
  <si>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</si>
  <si>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</si>
  <si>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</si>
  <si>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</si>
  <si>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</si>
  <si>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</si>
  <si>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</si>
  <si>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</si>
  <si>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</si>
  <si>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</si>
  <si>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</si>
  <si>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</si>
  <si>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</si>
  <si>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</si>
  <si>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</si>
  <si>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</si>
  <si>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</si>
  <si>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</si>
  <si>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</si>
  <si>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</si>
  <si>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</si>
  <si>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</si>
  <si>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</si>
  <si>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</si>
  <si>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</si>
  <si>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</si>
  <si>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</si>
  <si>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</si>
  <si>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</si>
  <si>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</si>
  <si>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</si>
  <si>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</si>
  <si>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</si>
  <si>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</si>
  <si>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</si>
  <si>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</si>
  <si>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</si>
  <si>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</si>
  <si>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</si>
  <si>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</si>
  <si>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</si>
  <si>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</si>
  <si>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</si>
  <si>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</si>
  <si>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</si>
  <si>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</si>
  <si>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</si>
  <si>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</si>
  <si>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</si>
  <si>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</si>
  <si>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</si>
  <si>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</si>
  <si>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</si>
  <si>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</si>
  <si>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</si>
  <si>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</si>
  <si>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</si>
  <si>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</si>
  <si>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</si>
  <si>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</si>
  <si>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</si>
  <si>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</si>
  <si>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</si>
  <si>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</si>
  <si>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</si>
  <si>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</si>
  <si>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</si>
  <si>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</si>
  <si>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</si>
  <si>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</si>
  <si>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</si>
  <si>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</si>
  <si>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</si>
  <si>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</si>
  <si>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</si>
  <si>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</si>
  <si>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</si>
  <si>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</si>
  <si>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</si>
  <si>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</si>
  <si>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</si>
  <si>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</si>
  <si>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</si>
  <si>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</si>
  <si>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</si>
  <si>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</si>
  <si>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</si>
  <si>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</si>
  <si>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</si>
  <si>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</si>
  <si>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</si>
  <si>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</si>
  <si>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</si>
  <si>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</si>
  <si>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</si>
  <si>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</si>
  <si>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</si>
  <si>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</si>
  <si>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</si>
  <si>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</si>
  <si>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</si>
  <si>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</si>
  <si>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</si>
  <si>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</si>
  <si>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</si>
  <si>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</si>
  <si>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</si>
  <si>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</si>
  <si>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</si>
  <si>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</si>
  <si>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</si>
  <si>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</si>
  <si>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</si>
  <si>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</si>
  <si>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</si>
  <si>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</si>
  <si>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</si>
  <si>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</si>
  <si>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</si>
  <si>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</si>
  <si>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</si>
  <si>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</si>
  <si>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</si>
  <si>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</si>
  <si>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</si>
  <si>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</si>
  <si>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</si>
  <si>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</si>
  <si>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</si>
  <si>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</si>
  <si>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</si>
  <si>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</si>
  <si>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</si>
  <si>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</si>
  <si>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</si>
  <si>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</si>
  <si>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</si>
  <si>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</si>
  <si>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</si>
  <si>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</si>
  <si>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</si>
  <si>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</si>
  <si>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</si>
  <si>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</si>
  <si>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</si>
  <si>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</si>
  <si>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</si>
  <si>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</si>
  <si>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</si>
  <si>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</si>
  <si>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</si>
  <si>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</si>
  <si>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</si>
  <si>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</si>
  <si>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</si>
  <si>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</si>
  <si>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</si>
  <si>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</si>
  <si>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</si>
  <si>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</si>
  <si>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</si>
  <si>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</si>
  <si>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</si>
  <si>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</si>
  <si>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</si>
  <si>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</si>
  <si>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</si>
  <si>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</si>
  <si>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</si>
  <si>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</si>
  <si>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</si>
  <si>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</si>
  <si>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</si>
  <si>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</si>
  <si>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</si>
  <si>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</si>
  <si>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</si>
  <si>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</si>
  <si>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</si>
  <si>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</si>
  <si>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</si>
  <si>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</si>
  <si>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</si>
  <si>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</si>
  <si>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</si>
  <si>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</si>
  <si>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</si>
  <si>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</si>
  <si>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</si>
  <si>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</si>
  <si>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</si>
  <si>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</si>
  <si>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</si>
  <si>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</si>
  <si>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</si>
  <si>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</si>
  <si>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</si>
  <si>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</si>
  <si>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</si>
  <si>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</si>
  <si>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</si>
  <si>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</si>
  <si>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</si>
  <si>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</si>
  <si>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</si>
  <si>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</si>
  <si>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</si>
  <si>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</si>
  <si>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</si>
  <si>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</si>
  <si>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</si>
  <si>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</si>
  <si>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</si>
  <si>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</si>
  <si>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</si>
  <si>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</si>
  <si>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</si>
  <si>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</si>
  <si>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</si>
  <si>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</si>
  <si>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</si>
  <si>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</si>
  <si>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</si>
  <si>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</si>
  <si>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</si>
  <si>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</si>
  <si>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</si>
  <si>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</si>
  <si>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</si>
  <si>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</si>
  <si>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</si>
  <si>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</si>
  <si>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</si>
  <si>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</si>
  <si>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</si>
  <si>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</si>
  <si>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</si>
  <si>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</si>
  <si>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</si>
  <si>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</si>
  <si>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</si>
  <si>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</si>
  <si>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</si>
  <si>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</si>
  <si>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</si>
  <si>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</si>
  <si>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</si>
  <si>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</si>
  <si>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</si>
  <si>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</si>
  <si>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</si>
  <si>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</si>
  <si>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</si>
  <si>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</si>
  <si>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</si>
  <si>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</si>
  <si>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</si>
  <si>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</si>
  <si>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</si>
  <si>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</si>
  <si>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</si>
  <si>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</si>
  <si>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</si>
  <si>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</si>
  <si>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</si>
  <si>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</si>
  <si>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</si>
  <si>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</si>
  <si>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</si>
  <si>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</si>
  <si>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</si>
  <si>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</si>
  <si>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</si>
  <si>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</si>
  <si>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</si>
  <si>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</si>
  <si>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</si>
  <si>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</si>
  <si>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</si>
  <si>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</si>
  <si>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</si>
  <si>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</si>
  <si>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</si>
  <si>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</si>
  <si>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</si>
  <si>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</si>
  <si>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</si>
  <si>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</si>
  <si>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</si>
  <si>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</si>
  <si>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</si>
  <si>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</si>
  <si>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</si>
  <si>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</si>
  <si>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</si>
  <si>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</si>
  <si>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</si>
  <si>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</si>
  <si>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</si>
  <si>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</si>
  <si>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</si>
  <si>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</si>
  <si>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</si>
  <si>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</si>
  <si>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</si>
  <si>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</si>
  <si>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</si>
  <si>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</si>
  <si>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</si>
  <si>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</si>
  <si>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</si>
  <si>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</si>
  <si>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</si>
  <si>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</si>
  <si>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</si>
  <si>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</si>
  <si>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</si>
  <si>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</si>
  <si>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</si>
  <si>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</si>
  <si>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</si>
  <si>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</si>
  <si>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</si>
  <si>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</si>
  <si>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</si>
  <si>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</si>
  <si>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</si>
  <si>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</si>
  <si>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</si>
  <si>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</si>
  <si>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</si>
  <si>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</si>
  <si>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</si>
  <si>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</si>
  <si>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</si>
  <si>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</si>
  <si>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</si>
  <si>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</si>
  <si>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</si>
  <si>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</si>
  <si>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</si>
  <si>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</si>
  <si>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</si>
  <si>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</si>
  <si>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</si>
  <si>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</si>
  <si>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</si>
  <si>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</si>
  <si>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</si>
  <si>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</si>
  <si>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</si>
  <si>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</si>
  <si>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</si>
  <si>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</si>
  <si>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</si>
  <si>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</si>
  <si>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</si>
  <si>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</si>
  <si>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</si>
  <si>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</si>
  <si>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</si>
  <si>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</si>
  <si>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</si>
  <si>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</si>
  <si>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</si>
  <si>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</si>
  <si>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</si>
  <si>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</si>
  <si>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</si>
  <si>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</si>
  <si>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</si>
  <si>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</si>
  <si>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</si>
  <si>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</si>
  <si>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</si>
  <si>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</si>
  <si>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</si>
  <si>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</si>
  <si>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</si>
  <si>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</si>
  <si>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</si>
  <si>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</si>
  <si>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</si>
  <si>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</si>
  <si>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</si>
  <si>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</si>
  <si>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</si>
  <si>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</si>
  <si>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</si>
  <si>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</si>
  <si>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</si>
  <si>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</si>
  <si>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</si>
  <si>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</si>
  <si>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</si>
  <si>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</si>
  <si>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</si>
  <si>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</si>
  <si>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</si>
  <si>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</si>
  <si>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</si>
  <si>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</si>
  <si>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</si>
  <si>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</si>
  <si>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</si>
  <si>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</si>
  <si>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</si>
  <si>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</si>
  <si>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</si>
  <si>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</si>
  <si>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</si>
  <si>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</si>
  <si>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</si>
  <si>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</si>
  <si>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</si>
  <si>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</si>
  <si>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</si>
  <si>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</si>
  <si>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</si>
  <si>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</si>
  <si>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</si>
  <si>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</si>
  <si>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</si>
  <si>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</si>
  <si>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</si>
  <si>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</si>
  <si>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</si>
  <si>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</si>
  <si>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</si>
  <si>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</si>
  <si>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</si>
  <si>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</si>
  <si>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</si>
  <si>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</si>
  <si>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</si>
  <si>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</si>
  <si>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</si>
  <si>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</si>
  <si>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</si>
  <si>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</si>
  <si>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</si>
  <si>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</si>
  <si>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</si>
  <si>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</si>
  <si>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</si>
  <si>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</si>
  <si>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</si>
  <si>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</si>
  <si>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</si>
  <si>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</si>
  <si>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</si>
  <si>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</si>
  <si>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</si>
  <si>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</si>
  <si>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</si>
  <si>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</si>
  <si>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</si>
  <si>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</si>
  <si>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</si>
  <si>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</si>
  <si>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</si>
  <si>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</si>
  <si>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</si>
  <si>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</si>
  <si>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</si>
  <si>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</si>
  <si>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</si>
  <si>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</si>
  <si>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</si>
  <si>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</si>
  <si>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</si>
  <si>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</si>
  <si>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</si>
  <si>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</si>
  <si>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</si>
  <si>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</si>
  <si>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</si>
  <si>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</si>
  <si>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</si>
  <si>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</si>
  <si>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</si>
  <si>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</si>
  <si>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</si>
  <si>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</si>
  <si>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</si>
  <si>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</si>
  <si>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</si>
  <si>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</si>
  <si>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</si>
  <si>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</si>
  <si>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</si>
  <si>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median</t>
  </si>
  <si>
    <t>mean</t>
  </si>
  <si>
    <t>minimum</t>
  </si>
  <si>
    <t>maximum</t>
  </si>
  <si>
    <t>variance</t>
  </si>
  <si>
    <t>standard deviation</t>
  </si>
  <si>
    <t>mean is a better representation because the numbers are too spread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</si>
</sst>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NumberFormat="1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</dxfs>
  <tableStyles count="0" defaultTableStyle="TableStyleMedium2" defaultPivotStyle="PivotStyleLight16"/>
  <colors>
    <mruColors>
      <color rgb="FFC9090E"/>
      <color rgb="FF640000"/>
      <color rgb="FF006400"/>
      <color rgb="FF000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Table" Target="pivotTables/pivotTabl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4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Table" Target="pivotTables/pivotTabl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11</c:v>
              </c:pt>
              <c:pt idx="1">
                <c:v>4</c:v>
              </c:pt>
              <c:pt idx="2">
                <c:v>1</c:v>
              </c:pt>
              <c:pt idx="4">
                <c:v>10</c:v>
              </c:pt>
              <c:pt idx="5">
                <c:v>4</c:v>
              </c:pt>
              <c:pt idx="6">
                <c:v>2</c:v>
              </c:pt>
              <c:pt idx="7">
                <c:v>2</c:v>
              </c:pt>
              <c:pt idx="8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929F-42AC-B07E-4CEFA03D7DA1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60</c:v>
              </c:pt>
              <c:pt idx="1">
                <c:v>20</c:v>
              </c:pt>
              <c:pt idx="2">
                <c:v>23</c:v>
              </c:pt>
              <c:pt idx="4">
                <c:v>66</c:v>
              </c:pt>
              <c:pt idx="5">
                <c:v>11</c:v>
              </c:pt>
              <c:pt idx="6">
                <c:v>24</c:v>
              </c:pt>
              <c:pt idx="7">
                <c:v>28</c:v>
              </c:pt>
              <c:pt idx="8">
                <c:v>132</c:v>
              </c:pt>
            </c:numLit>
          </c:val>
          <c:extLst>
            <c:ext xmlns:c16="http://schemas.microsoft.com/office/drawing/2014/chart" uri="{C3380CC4-5D6E-409C-BE32-E72D297353CC}">
              <c16:uniqueId val="{00000001-929F-42AC-B07E-4CEFA03D7DA1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5</c:v>
              </c:pt>
              <c:pt idx="2">
                <c:v>3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929F-42AC-B07E-4CEFA03D7DA1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102</c:v>
              </c:pt>
              <c:pt idx="1">
                <c:v>22</c:v>
              </c:pt>
              <c:pt idx="2">
                <c:v>21</c:v>
              </c:pt>
              <c:pt idx="3">
                <c:v>4</c:v>
              </c:pt>
              <c:pt idx="4">
                <c:v>99</c:v>
              </c:pt>
              <c:pt idx="5">
                <c:v>26</c:v>
              </c:pt>
              <c:pt idx="6">
                <c:v>40</c:v>
              </c:pt>
              <c:pt idx="7">
                <c:v>64</c:v>
              </c:pt>
              <c:pt idx="8">
                <c:v>187</c:v>
              </c:pt>
            </c:numLit>
          </c:val>
          <c:extLst>
            <c:ext xmlns:c16="http://schemas.microsoft.com/office/drawing/2014/chart" uri="{C3380CC4-5D6E-409C-BE32-E72D297353CC}">
              <c16:uniqueId val="{00000003-929F-42AC-B07E-4CEFA03D7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10064031"/>
        <c:axId val="1900181327"/>
      </c:barChart>
      <c:catAx>
        <c:axId val="19100640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81327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0018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64031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[CrowdfundingBook.xlsx]PivotChartTable1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2">
                <c:v>4</c:v>
              </c:pt>
              <c:pt idx="3">
                <c:v>2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5">
                <c:v>6</c:v>
              </c:pt>
              <c:pt idx="17">
                <c:v>1</c:v>
              </c:pt>
              <c:pt idx="18">
                <c:v>3</c:v>
              </c:pt>
              <c:pt idx="20">
                <c:v>1</c:v>
              </c:pt>
              <c:pt idx="2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BE78-46F0-A881-74586D2F699B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1-BE78-46F0-A881-74586D2F699B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2">
                <c:v>1</c:v>
              </c:pt>
              <c:pt idx="3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7">
                <c:v>1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BE78-46F0-A881-74586D2F699B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BE78-46F0-A881-74586D2F699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10060671"/>
        <c:axId val="1900196207"/>
      </c:barChart>
      <c:catAx>
        <c:axId val="19100606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96207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0019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60671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[CrowdfundingBook.xlsx]PivotChartTable2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 Started!PivotTable19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 Started'!$J$5:$J$6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 Started'!$I$7:$I$19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Started'!$J$7:$J$19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0-4F77-B792-23B130505FE1}"/>
            </c:ext>
          </c:extLst>
        </c:ser>
        <c:ser>
          <c:idx val="1"/>
          <c:order val="1"/>
          <c:tx>
            <c:strRef>
              <c:f>'Outcome by Month Started'!$K$5:$K$6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 Started'!$I$7:$I$19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Started'!$K$7:$K$19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0-4F77-B792-23B130505FE1}"/>
            </c:ext>
          </c:extLst>
        </c:ser>
        <c:ser>
          <c:idx val="2"/>
          <c:order val="2"/>
          <c:tx>
            <c:strRef>
              <c:f>'Outcome by Month Started'!$L$5:$L$6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 Started'!$I$7:$I$19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Started'!$L$7:$L$19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0-4F77-B792-23B130505FE1}"/>
            </c:ext>
          </c:extLst>
        </c:ser>
        <c:ser>
          <c:idx val="3"/>
          <c:order val="3"/>
          <c:tx>
            <c:strRef>
              <c:f>'Outcome by Month Started'!$M$5:$M$6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 Started'!$I$7:$I$19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Started'!$M$7:$M$19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0-4F77-B792-23B130505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057791"/>
        <c:axId val="1900177359"/>
      </c:lineChart>
      <c:catAx>
        <c:axId val="191005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177359"/>
        <c:crosses val="autoZero"/>
        <c:auto val="1"/>
        <c:lblAlgn val="ctr"/>
        <c:lblOffset val="100"/>
        <c:noMultiLvlLbl val="0"/>
      </c:catAx>
      <c:valAx>
        <c:axId val="19001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05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62510936132989E-2"/>
          <c:y val="0.36615740740740743"/>
          <c:w val="0.87254615048118989"/>
          <c:h val="0.29256780402449695"/>
        </c:manualLayout>
      </c:layout>
      <c:lineChart>
        <c:grouping val="standard"/>
        <c:varyColors val="0"/>
        <c:ser>
          <c:idx val="4"/>
          <c:order val="4"/>
          <c:tx>
            <c:strRef>
              <c:f>'Outcomes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FF-44FB-9753-13B4261B17D6}"/>
            </c:ext>
          </c:extLst>
        </c:ser>
        <c:ser>
          <c:idx val="5"/>
          <c:order val="5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FF-44FB-9753-13B4261B17D6}"/>
            </c:ext>
          </c:extLst>
        </c:ser>
        <c:ser>
          <c:idx val="6"/>
          <c:order val="6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FF-44FB-9753-13B4261B1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578047"/>
        <c:axId val="21393239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6FF-44FB-9753-13B4261B17D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6FF-44FB-9753-13B4261B17D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FF-44FB-9753-13B4261B17D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'Outcomes Based on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6FF-44FB-9753-13B4261B17D6}"/>
                  </c:ext>
                </c:extLst>
              </c15:ser>
            </c15:filteredLineSeries>
          </c:ext>
        </c:extLst>
      </c:lineChart>
      <c:catAx>
        <c:axId val="203957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23967"/>
        <c:crosses val="autoZero"/>
        <c:auto val="1"/>
        <c:lblAlgn val="ctr"/>
        <c:lblOffset val="100"/>
        <c:noMultiLvlLbl val="0"/>
      </c:catAx>
      <c:valAx>
        <c:axId val="213932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7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171450</xdr:rowOff>
    </xdr:from>
    <xdr:to>
      <xdr:col>14</xdr:col>
      <xdr:colOff>481012</xdr:colOff>
      <xdr:row>20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F9E388-AC92-CA59-68BD-039617257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</xdr:row>
      <xdr:rowOff>161925</xdr:rowOff>
    </xdr:from>
    <xdr:to>
      <xdr:col>19</xdr:col>
      <xdr:colOff>257175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9306F-5934-5624-0120-6B8C3C92D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652461</xdr:colOff>
      <xdr:row>1</xdr:row>
      <xdr:rowOff>190499</xdr:rowOff>
    </xdr:from>
    <xdr:to>
      <xdr:col>14</xdr:col>
      <xdr:colOff>657224</xdr:colOff>
      <xdr:row>22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892274-E11A-203B-1CFE-A2F8492E2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15</xdr:row>
      <xdr:rowOff>180975</xdr:rowOff>
    </xdr:from>
    <xdr:to>
      <xdr:col>7</xdr:col>
      <xdr:colOff>1076324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F9B103-A99A-DCB5-10F9-9EFEE7A21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J Suarez" refreshedDate="45190.416074421293" backgroundQuery="1" createdVersion="8" refreshedVersion="8" minRefreshableVersion="3" recordCount="0" supportSubquery="1" supportAdvancedDrill="1" xr:uid="{27EB3A9C-4AF2-41E1-A2F1-7322BC4BCD7E}">
  <cacheSource type="external" connectionId="1"/>
  <cacheFields count="3">
    <cacheField name="[Range].[Parent Category].[Parent Category]" caption="Parent Category" numFmtId="0" hierarchy="13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hierarchy="3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17" level="32767"/>
  </cacheFields>
  <cacheHierarchies count="18"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J Suarez" refreshedDate="45190.421464699073" createdVersion="8" refreshedVersion="8" minRefreshableVersion="3" recordCount="1001" xr:uid="{CC66D3C9-3405-4101-9359-13FC6F7CADED}">
  <cacheSource type="worksheet">
    <worksheetSource ref="D1:T1048576" sheet="Crowdfunding"/>
  </cacheSource>
  <cacheFields count="15"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J Suarez" refreshedDate="45190.434642245367" createdVersion="8" refreshedVersion="8" minRefreshableVersion="3" recordCount="1001" xr:uid="{3EE3573E-66E6-40E3-9386-46E7399E4A2E}">
  <cacheSource type="worksheet">
    <worksheetSource ref="C1:T1048576" sheet="Crowdfunding"/>
  </cacheSource>
  <cacheFields count="21"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J Suarez" refreshedDate="45190.439322685183" createdVersion="8" refreshedVersion="8" minRefreshableVersion="3" recordCount="1001" xr:uid="{A08CE956-D39C-46DB-B54A-AAE9DA37A350}">
  <cacheSource type="worksheet">
    <worksheetSource ref="B1:T1048576" sheet="Crowdfunding"/>
  </cacheSource>
  <cacheFields count="22"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/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J Suarez" refreshedDate="45190.417325347225" backgroundQuery="1" createdVersion="8" refreshedVersion="8" minRefreshableVersion="3" recordCount="0" supportSubquery="1" supportAdvancedDrill="1" xr:uid="{AC7D97C1-F462-4F95-8E43-32E56E9FCFF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outcome].[outcome]" caption="outcome" numFmtId="0" hierarchy="3" level="1">
      <sharedItems count="4">
        <s v="canceled"/>
        <s v="failed"/>
        <s v="live"/>
        <s v="successful"/>
      </sharedItems>
    </cacheField>
    <cacheField name="[Range].[Parent Category].[Parent Category]" caption="Parent Category" numFmtId="0" hierarchy="13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Measures].[Count of outcome]" caption="Count of outcome" numFmtId="0" hierarchy="17" level="32767"/>
  </cacheFields>
  <cacheHierarchies count="18"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60692968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J Suarez" refreshedDate="45190.422534027777" backgroundQuery="1" createdVersion="8" refreshedVersion="8" minRefreshableVersion="3" recordCount="0" supportSubquery="1" supportAdvancedDrill="1" xr:uid="{28B38069-0642-4012-8A6E-0BBE508D0E4B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outcome].[outcome]" caption="outcome" numFmtId="0" hierarchy="3" level="1">
      <sharedItems count="4">
        <s v="canceled"/>
        <s v="failed"/>
        <s v="live"/>
        <s v="successful"/>
      </sharedItems>
    </cacheField>
    <cacheField name="[Range].[Sub-Category].[Sub-Category]" caption="Sub-Category" numFmtId="0" hierarchy="14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  <cacheField name="[Measures].[Count of outcome]" caption="Count of outcome" numFmtId="0" hierarchy="17" level="32767"/>
  </cacheFields>
  <cacheHierarchies count="18"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67101711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00"/>
    <n v="0"/>
    <n v="0"/>
    <x v="0"/>
    <n v="0"/>
    <n v="0"/>
    <s v="CA"/>
    <s v="CAD"/>
    <x v="0"/>
    <n v="1450159200"/>
    <b v="0"/>
    <b v="0"/>
    <s v="food/food trucks"/>
    <x v="0"/>
    <x v="0"/>
  </r>
  <r>
    <n v="1400"/>
    <n v="14560"/>
    <n v="10.4"/>
    <x v="1"/>
    <n v="158"/>
    <n v="92.151898734177209"/>
    <s v="US"/>
    <s v="USD"/>
    <x v="1"/>
    <n v="1408597200"/>
    <b v="0"/>
    <b v="1"/>
    <s v="music/rock"/>
    <x v="1"/>
    <x v="1"/>
  </r>
  <r>
    <n v="108400"/>
    <n v="142523"/>
    <n v="1.3147878228782288"/>
    <x v="1"/>
    <n v="1425"/>
    <n v="100.01614035087719"/>
    <s v="AU"/>
    <s v="AUD"/>
    <x v="2"/>
    <n v="1384840800"/>
    <b v="0"/>
    <b v="0"/>
    <s v="technology/web"/>
    <x v="2"/>
    <x v="2"/>
  </r>
  <r>
    <n v="4200"/>
    <n v="2477"/>
    <n v="0.58976190476190471"/>
    <x v="0"/>
    <n v="24"/>
    <n v="103.20833333333333"/>
    <s v="US"/>
    <s v="USD"/>
    <x v="3"/>
    <n v="1568955600"/>
    <b v="0"/>
    <b v="0"/>
    <s v="music/rock"/>
    <x v="1"/>
    <x v="1"/>
  </r>
  <r>
    <n v="7600"/>
    <n v="5265"/>
    <n v="0.69276315789473686"/>
    <x v="0"/>
    <n v="53"/>
    <n v="99.339622641509436"/>
    <s v="US"/>
    <s v="USD"/>
    <x v="4"/>
    <n v="1548309600"/>
    <b v="0"/>
    <b v="0"/>
    <s v="theater/plays"/>
    <x v="3"/>
    <x v="3"/>
  </r>
  <r>
    <n v="7600"/>
    <n v="13195"/>
    <n v="1.7361842105263159"/>
    <x v="1"/>
    <n v="174"/>
    <n v="75.833333333333329"/>
    <s v="DK"/>
    <s v="DKK"/>
    <x v="5"/>
    <n v="1347080400"/>
    <b v="0"/>
    <b v="0"/>
    <s v="theater/plays"/>
    <x v="3"/>
    <x v="3"/>
  </r>
  <r>
    <n v="5200"/>
    <n v="1090"/>
    <n v="0.20961538461538462"/>
    <x v="0"/>
    <n v="18"/>
    <n v="60.555555555555557"/>
    <s v="GB"/>
    <s v="GBP"/>
    <x v="6"/>
    <n v="1505365200"/>
    <b v="0"/>
    <b v="0"/>
    <s v="film &amp; video/documentary"/>
    <x v="4"/>
    <x v="4"/>
  </r>
  <r>
    <n v="4500"/>
    <n v="14741"/>
    <n v="3.2757777777777779"/>
    <x v="1"/>
    <n v="227"/>
    <n v="64.93832599118943"/>
    <s v="DK"/>
    <s v="DKK"/>
    <x v="7"/>
    <n v="1439614800"/>
    <b v="0"/>
    <b v="0"/>
    <s v="theater/plays"/>
    <x v="3"/>
    <x v="3"/>
  </r>
  <r>
    <n v="110100"/>
    <n v="21946"/>
    <n v="0.19932788374205268"/>
    <x v="2"/>
    <n v="708"/>
    <n v="30.997175141242938"/>
    <s v="DK"/>
    <s v="DKK"/>
    <x v="8"/>
    <n v="1281502800"/>
    <b v="0"/>
    <b v="0"/>
    <s v="theater/plays"/>
    <x v="3"/>
    <x v="3"/>
  </r>
  <r>
    <n v="6200"/>
    <n v="3208"/>
    <n v="0.51741935483870971"/>
    <x v="0"/>
    <n v="44"/>
    <n v="72.909090909090907"/>
    <s v="US"/>
    <s v="USD"/>
    <x v="9"/>
    <n v="1383804000"/>
    <b v="0"/>
    <b v="0"/>
    <s v="music/electric music"/>
    <x v="1"/>
    <x v="5"/>
  </r>
  <r>
    <n v="5200"/>
    <n v="13838"/>
    <n v="2.6611538461538462"/>
    <x v="1"/>
    <n v="220"/>
    <n v="62.9"/>
    <s v="US"/>
    <s v="USD"/>
    <x v="10"/>
    <n v="1285909200"/>
    <b v="0"/>
    <b v="0"/>
    <s v="film &amp; video/drama"/>
    <x v="4"/>
    <x v="6"/>
  </r>
  <r>
    <n v="6300"/>
    <n v="3030"/>
    <n v="0.48095238095238096"/>
    <x v="0"/>
    <n v="27"/>
    <n v="112.22222222222223"/>
    <s v="US"/>
    <s v="USD"/>
    <x v="11"/>
    <n v="1285563600"/>
    <b v="0"/>
    <b v="1"/>
    <s v="theater/plays"/>
    <x v="3"/>
    <x v="3"/>
  </r>
  <r>
    <n v="6300"/>
    <n v="5629"/>
    <n v="0.89349206349206345"/>
    <x v="0"/>
    <n v="55"/>
    <n v="102.34545454545454"/>
    <s v="US"/>
    <s v="USD"/>
    <x v="12"/>
    <n v="1572411600"/>
    <b v="0"/>
    <b v="0"/>
    <s v="film &amp; video/drama"/>
    <x v="4"/>
    <x v="6"/>
  </r>
  <r>
    <n v="4200"/>
    <n v="10295"/>
    <n v="2.4511904761904764"/>
    <x v="1"/>
    <n v="98"/>
    <n v="105.05102040816327"/>
    <s v="US"/>
    <s v="USD"/>
    <x v="13"/>
    <n v="1466658000"/>
    <b v="0"/>
    <b v="0"/>
    <s v="music/indie rock"/>
    <x v="1"/>
    <x v="7"/>
  </r>
  <r>
    <n v="28200"/>
    <n v="18829"/>
    <n v="0.66769503546099296"/>
    <x v="0"/>
    <n v="200"/>
    <n v="94.144999999999996"/>
    <s v="US"/>
    <s v="USD"/>
    <x v="14"/>
    <n v="1333342800"/>
    <b v="0"/>
    <b v="0"/>
    <s v="music/indie rock"/>
    <x v="1"/>
    <x v="7"/>
  </r>
  <r>
    <n v="81200"/>
    <n v="38414"/>
    <n v="0.47307881773399013"/>
    <x v="0"/>
    <n v="452"/>
    <n v="84.986725663716811"/>
    <s v="US"/>
    <s v="USD"/>
    <x v="15"/>
    <n v="1576303200"/>
    <b v="0"/>
    <b v="0"/>
    <s v="technology/wearables"/>
    <x v="2"/>
    <x v="8"/>
  </r>
  <r>
    <n v="1700"/>
    <n v="11041"/>
    <n v="6.4947058823529416"/>
    <x v="1"/>
    <n v="100"/>
    <n v="110.41"/>
    <s v="US"/>
    <s v="USD"/>
    <x v="16"/>
    <n v="1392271200"/>
    <b v="0"/>
    <b v="0"/>
    <s v="publishing/nonfiction"/>
    <x v="5"/>
    <x v="9"/>
  </r>
  <r>
    <n v="84600"/>
    <n v="134845"/>
    <n v="1.5939125295508274"/>
    <x v="1"/>
    <n v="1249"/>
    <n v="107.96236989591674"/>
    <s v="US"/>
    <s v="USD"/>
    <x v="17"/>
    <n v="1294898400"/>
    <b v="0"/>
    <b v="0"/>
    <s v="film &amp; video/animation"/>
    <x v="4"/>
    <x v="10"/>
  </r>
  <r>
    <n v="9100"/>
    <n v="6089"/>
    <n v="0.66912087912087914"/>
    <x v="3"/>
    <n v="135"/>
    <n v="45.103703703703701"/>
    <s v="US"/>
    <s v="USD"/>
    <x v="18"/>
    <n v="1537074000"/>
    <b v="0"/>
    <b v="0"/>
    <s v="theater/plays"/>
    <x v="3"/>
    <x v="3"/>
  </r>
  <r>
    <n v="62500"/>
    <n v="30331"/>
    <n v="0.48529600000000001"/>
    <x v="0"/>
    <n v="674"/>
    <n v="45.001483679525222"/>
    <s v="US"/>
    <s v="USD"/>
    <x v="19"/>
    <n v="1553490000"/>
    <b v="0"/>
    <b v="1"/>
    <s v="theater/plays"/>
    <x v="3"/>
    <x v="3"/>
  </r>
  <r>
    <n v="131800"/>
    <n v="147936"/>
    <n v="1.1224279210925645"/>
    <x v="1"/>
    <n v="1396"/>
    <n v="105.97134670487107"/>
    <s v="US"/>
    <s v="USD"/>
    <x v="20"/>
    <n v="1406523600"/>
    <b v="0"/>
    <b v="0"/>
    <s v="film &amp; video/drama"/>
    <x v="4"/>
    <x v="6"/>
  </r>
  <r>
    <n v="94000"/>
    <n v="38533"/>
    <n v="0.40992553191489361"/>
    <x v="0"/>
    <n v="558"/>
    <n v="69.055555555555557"/>
    <s v="US"/>
    <s v="USD"/>
    <x v="21"/>
    <n v="1316322000"/>
    <b v="0"/>
    <b v="0"/>
    <s v="theater/plays"/>
    <x v="3"/>
    <x v="3"/>
  </r>
  <r>
    <n v="59100"/>
    <n v="75690"/>
    <n v="1.2807106598984772"/>
    <x v="1"/>
    <n v="890"/>
    <n v="85.044943820224717"/>
    <s v="US"/>
    <s v="USD"/>
    <x v="22"/>
    <n v="1524027600"/>
    <b v="0"/>
    <b v="0"/>
    <s v="theater/plays"/>
    <x v="3"/>
    <x v="3"/>
  </r>
  <r>
    <n v="4500"/>
    <n v="14942"/>
    <n v="3.3204444444444445"/>
    <x v="1"/>
    <n v="142"/>
    <n v="105.22535211267606"/>
    <s v="GB"/>
    <s v="GBP"/>
    <x v="23"/>
    <n v="1554699600"/>
    <b v="0"/>
    <b v="0"/>
    <s v="film &amp; video/documentary"/>
    <x v="4"/>
    <x v="4"/>
  </r>
  <r>
    <n v="92400"/>
    <n v="104257"/>
    <n v="1.1283225108225108"/>
    <x v="1"/>
    <n v="2673"/>
    <n v="39.003741114852225"/>
    <s v="US"/>
    <s v="USD"/>
    <x v="24"/>
    <n v="1403499600"/>
    <b v="0"/>
    <b v="0"/>
    <s v="technology/wearables"/>
    <x v="2"/>
    <x v="8"/>
  </r>
  <r>
    <n v="5500"/>
    <n v="11904"/>
    <n v="2.1643636363636363"/>
    <x v="1"/>
    <n v="163"/>
    <n v="73.030674846625772"/>
    <s v="US"/>
    <s v="USD"/>
    <x v="25"/>
    <n v="1307422800"/>
    <b v="0"/>
    <b v="1"/>
    <s v="games/video games"/>
    <x v="6"/>
    <x v="11"/>
  </r>
  <r>
    <n v="107500"/>
    <n v="51814"/>
    <n v="0.4819906976744186"/>
    <x v="3"/>
    <n v="1480"/>
    <n v="35.009459459459457"/>
    <s v="US"/>
    <s v="USD"/>
    <x v="26"/>
    <n v="1535346000"/>
    <b v="0"/>
    <b v="0"/>
    <s v="theater/plays"/>
    <x v="3"/>
    <x v="3"/>
  </r>
  <r>
    <n v="2000"/>
    <n v="1599"/>
    <n v="0.79949999999999999"/>
    <x v="0"/>
    <n v="15"/>
    <n v="106.6"/>
    <s v="US"/>
    <s v="USD"/>
    <x v="27"/>
    <n v="1444539600"/>
    <b v="0"/>
    <b v="0"/>
    <s v="music/rock"/>
    <x v="1"/>
    <x v="1"/>
  </r>
  <r>
    <n v="130800"/>
    <n v="137635"/>
    <n v="1.0522553516819573"/>
    <x v="1"/>
    <n v="2220"/>
    <n v="61.997747747747745"/>
    <s v="US"/>
    <s v="USD"/>
    <x v="28"/>
    <n v="1267682400"/>
    <b v="0"/>
    <b v="1"/>
    <s v="theater/plays"/>
    <x v="3"/>
    <x v="3"/>
  </r>
  <r>
    <n v="45900"/>
    <n v="150965"/>
    <n v="3.2889978213507627"/>
    <x v="1"/>
    <n v="1606"/>
    <n v="94.000622665006233"/>
    <s v="CH"/>
    <s v="CHF"/>
    <x v="29"/>
    <n v="1535518800"/>
    <b v="0"/>
    <b v="0"/>
    <s v="film &amp; video/shorts"/>
    <x v="4"/>
    <x v="12"/>
  </r>
  <r>
    <n v="9000"/>
    <n v="14455"/>
    <n v="1.606111111111111"/>
    <x v="1"/>
    <n v="129"/>
    <n v="112.05426356589147"/>
    <s v="US"/>
    <s v="USD"/>
    <x v="30"/>
    <n v="1559106000"/>
    <b v="0"/>
    <b v="0"/>
    <s v="film &amp; video/animation"/>
    <x v="4"/>
    <x v="10"/>
  </r>
  <r>
    <n v="3500"/>
    <n v="10850"/>
    <n v="3.1"/>
    <x v="1"/>
    <n v="226"/>
    <n v="48.008849557522126"/>
    <s v="GB"/>
    <s v="GBP"/>
    <x v="31"/>
    <n v="1454392800"/>
    <b v="0"/>
    <b v="0"/>
    <s v="games/video games"/>
    <x v="6"/>
    <x v="11"/>
  </r>
  <r>
    <n v="101000"/>
    <n v="87676"/>
    <n v="0.86807920792079207"/>
    <x v="0"/>
    <n v="2307"/>
    <n v="38.004334633723452"/>
    <s v="IT"/>
    <s v="EUR"/>
    <x v="32"/>
    <n v="1517896800"/>
    <b v="0"/>
    <b v="0"/>
    <s v="film &amp; video/documentary"/>
    <x v="4"/>
    <x v="4"/>
  </r>
  <r>
    <n v="50200"/>
    <n v="189666"/>
    <n v="3.7782071713147412"/>
    <x v="1"/>
    <n v="5419"/>
    <n v="35.000184535892231"/>
    <s v="US"/>
    <s v="USD"/>
    <x v="33"/>
    <n v="1415685600"/>
    <b v="0"/>
    <b v="0"/>
    <s v="theater/plays"/>
    <x v="3"/>
    <x v="3"/>
  </r>
  <r>
    <n v="9300"/>
    <n v="14025"/>
    <n v="1.5080645161290323"/>
    <x v="1"/>
    <n v="165"/>
    <n v="85"/>
    <s v="US"/>
    <s v="USD"/>
    <x v="34"/>
    <n v="1490677200"/>
    <b v="0"/>
    <b v="0"/>
    <s v="film &amp; video/documentary"/>
    <x v="4"/>
    <x v="4"/>
  </r>
  <r>
    <n v="125500"/>
    <n v="188628"/>
    <n v="1.5030119521912351"/>
    <x v="1"/>
    <n v="1965"/>
    <n v="95.993893129770996"/>
    <s v="DK"/>
    <s v="DKK"/>
    <x v="35"/>
    <n v="1551506400"/>
    <b v="0"/>
    <b v="1"/>
    <s v="film &amp; video/drama"/>
    <x v="4"/>
    <x v="6"/>
  </r>
  <r>
    <n v="700"/>
    <n v="1101"/>
    <n v="1.572857142857143"/>
    <x v="1"/>
    <n v="16"/>
    <n v="68.8125"/>
    <s v="US"/>
    <s v="USD"/>
    <x v="36"/>
    <n v="1300856400"/>
    <b v="0"/>
    <b v="0"/>
    <s v="theater/plays"/>
    <x v="3"/>
    <x v="3"/>
  </r>
  <r>
    <n v="8100"/>
    <n v="11339"/>
    <n v="1.3998765432098765"/>
    <x v="1"/>
    <n v="107"/>
    <n v="105.97196261682242"/>
    <s v="US"/>
    <s v="USD"/>
    <x v="37"/>
    <n v="1573192800"/>
    <b v="0"/>
    <b v="1"/>
    <s v="publishing/fiction"/>
    <x v="5"/>
    <x v="13"/>
  </r>
  <r>
    <n v="3100"/>
    <n v="10085"/>
    <n v="3.2532258064516131"/>
    <x v="1"/>
    <n v="134"/>
    <n v="75.261194029850742"/>
    <s v="US"/>
    <s v="USD"/>
    <x v="38"/>
    <n v="1287810000"/>
    <b v="0"/>
    <b v="0"/>
    <s v="photography/photography books"/>
    <x v="7"/>
    <x v="14"/>
  </r>
  <r>
    <n v="9900"/>
    <n v="5027"/>
    <n v="0.50777777777777777"/>
    <x v="0"/>
    <n v="88"/>
    <n v="57.125"/>
    <s v="DK"/>
    <s v="DKK"/>
    <x v="39"/>
    <n v="1362978000"/>
    <b v="0"/>
    <b v="0"/>
    <s v="theater/plays"/>
    <x v="3"/>
    <x v="3"/>
  </r>
  <r>
    <n v="8800"/>
    <n v="14878"/>
    <n v="1.6906818181818182"/>
    <x v="1"/>
    <n v="198"/>
    <n v="75.141414141414145"/>
    <s v="US"/>
    <s v="USD"/>
    <x v="40"/>
    <n v="1277355600"/>
    <b v="0"/>
    <b v="1"/>
    <s v="technology/wearables"/>
    <x v="2"/>
    <x v="8"/>
  </r>
  <r>
    <n v="5600"/>
    <n v="11924"/>
    <n v="2.1292857142857144"/>
    <x v="1"/>
    <n v="111"/>
    <n v="107.42342342342343"/>
    <s v="IT"/>
    <s v="EUR"/>
    <x v="41"/>
    <n v="1348981200"/>
    <b v="0"/>
    <b v="1"/>
    <s v="music/rock"/>
    <x v="1"/>
    <x v="1"/>
  </r>
  <r>
    <n v="1800"/>
    <n v="7991"/>
    <n v="4.4394444444444447"/>
    <x v="1"/>
    <n v="222"/>
    <n v="35.995495495495497"/>
    <s v="US"/>
    <s v="USD"/>
    <x v="42"/>
    <n v="1310533200"/>
    <b v="0"/>
    <b v="0"/>
    <s v="food/food trucks"/>
    <x v="0"/>
    <x v="0"/>
  </r>
  <r>
    <n v="90200"/>
    <n v="167717"/>
    <n v="1.859390243902439"/>
    <x v="1"/>
    <n v="6212"/>
    <n v="26.998873148744366"/>
    <s v="US"/>
    <s v="USD"/>
    <x v="43"/>
    <n v="1407560400"/>
    <b v="0"/>
    <b v="0"/>
    <s v="publishing/radio &amp; podcasts"/>
    <x v="5"/>
    <x v="15"/>
  </r>
  <r>
    <n v="1600"/>
    <n v="10541"/>
    <n v="6.5881249999999998"/>
    <x v="1"/>
    <n v="98"/>
    <n v="107.56122448979592"/>
    <s v="DK"/>
    <s v="DKK"/>
    <x v="44"/>
    <n v="1552885200"/>
    <b v="0"/>
    <b v="0"/>
    <s v="publishing/fiction"/>
    <x v="5"/>
    <x v="13"/>
  </r>
  <r>
    <n v="9500"/>
    <n v="4530"/>
    <n v="0.4768421052631579"/>
    <x v="0"/>
    <n v="48"/>
    <n v="94.375"/>
    <s v="US"/>
    <s v="USD"/>
    <x v="45"/>
    <n v="1479362400"/>
    <b v="0"/>
    <b v="1"/>
    <s v="theater/plays"/>
    <x v="3"/>
    <x v="3"/>
  </r>
  <r>
    <n v="3700"/>
    <n v="4247"/>
    <n v="1.1478378378378378"/>
    <x v="1"/>
    <n v="92"/>
    <n v="46.163043478260867"/>
    <s v="US"/>
    <s v="USD"/>
    <x v="46"/>
    <n v="1280552400"/>
    <b v="0"/>
    <b v="0"/>
    <s v="music/rock"/>
    <x v="1"/>
    <x v="1"/>
  </r>
  <r>
    <n v="1500"/>
    <n v="7129"/>
    <n v="4.7526666666666664"/>
    <x v="1"/>
    <n v="149"/>
    <n v="47.845637583892618"/>
    <s v="US"/>
    <s v="USD"/>
    <x v="47"/>
    <n v="1398661200"/>
    <b v="0"/>
    <b v="0"/>
    <s v="theater/plays"/>
    <x v="3"/>
    <x v="3"/>
  </r>
  <r>
    <n v="33300"/>
    <n v="128862"/>
    <n v="3.86972972972973"/>
    <x v="1"/>
    <n v="2431"/>
    <n v="53.007815713698065"/>
    <s v="US"/>
    <s v="USD"/>
    <x v="48"/>
    <n v="1436245200"/>
    <b v="0"/>
    <b v="0"/>
    <s v="theater/plays"/>
    <x v="3"/>
    <x v="3"/>
  </r>
  <r>
    <n v="7200"/>
    <n v="13653"/>
    <n v="1.89625"/>
    <x v="1"/>
    <n v="303"/>
    <n v="45.059405940594061"/>
    <s v="US"/>
    <s v="USD"/>
    <x v="49"/>
    <n v="1575439200"/>
    <b v="0"/>
    <b v="0"/>
    <s v="music/rock"/>
    <x v="1"/>
    <x v="1"/>
  </r>
  <r>
    <n v="100"/>
    <n v="2"/>
    <n v="0.02"/>
    <x v="0"/>
    <n v="1"/>
    <n v="2"/>
    <s v="IT"/>
    <s v="EUR"/>
    <x v="50"/>
    <n v="1377752400"/>
    <b v="0"/>
    <b v="0"/>
    <s v="music/metal"/>
    <x v="1"/>
    <x v="16"/>
  </r>
  <r>
    <n v="158100"/>
    <n v="145243"/>
    <n v="0.91867805186590767"/>
    <x v="0"/>
    <n v="1467"/>
    <n v="99.006816632583508"/>
    <s v="GB"/>
    <s v="GBP"/>
    <x v="51"/>
    <n v="1334206800"/>
    <b v="0"/>
    <b v="1"/>
    <s v="technology/wearables"/>
    <x v="2"/>
    <x v="8"/>
  </r>
  <r>
    <n v="7200"/>
    <n v="2459"/>
    <n v="0.34152777777777776"/>
    <x v="0"/>
    <n v="75"/>
    <n v="32.786666666666669"/>
    <s v="US"/>
    <s v="USD"/>
    <x v="52"/>
    <n v="1284872400"/>
    <b v="0"/>
    <b v="0"/>
    <s v="theater/plays"/>
    <x v="3"/>
    <x v="3"/>
  </r>
  <r>
    <n v="8800"/>
    <n v="12356"/>
    <n v="1.4040909090909091"/>
    <x v="1"/>
    <n v="209"/>
    <n v="59.119617224880386"/>
    <s v="US"/>
    <s v="USD"/>
    <x v="53"/>
    <n v="1403931600"/>
    <b v="0"/>
    <b v="0"/>
    <s v="film &amp; video/drama"/>
    <x v="4"/>
    <x v="6"/>
  </r>
  <r>
    <n v="6000"/>
    <n v="5392"/>
    <n v="0.89866666666666661"/>
    <x v="0"/>
    <n v="120"/>
    <n v="44.93333333333333"/>
    <s v="US"/>
    <s v="USD"/>
    <x v="54"/>
    <n v="1521262800"/>
    <b v="0"/>
    <b v="0"/>
    <s v="technology/wearables"/>
    <x v="2"/>
    <x v="8"/>
  </r>
  <r>
    <n v="6600"/>
    <n v="11746"/>
    <n v="1.7796969696969698"/>
    <x v="1"/>
    <n v="131"/>
    <n v="89.664122137404576"/>
    <s v="US"/>
    <s v="USD"/>
    <x v="55"/>
    <n v="1533358800"/>
    <b v="0"/>
    <b v="0"/>
    <s v="music/jazz"/>
    <x v="1"/>
    <x v="17"/>
  </r>
  <r>
    <n v="8000"/>
    <n v="11493"/>
    <n v="1.436625"/>
    <x v="1"/>
    <n v="164"/>
    <n v="70.079268292682926"/>
    <s v="US"/>
    <s v="USD"/>
    <x v="56"/>
    <n v="1421474400"/>
    <b v="0"/>
    <b v="0"/>
    <s v="technology/wearables"/>
    <x v="2"/>
    <x v="8"/>
  </r>
  <r>
    <n v="2900"/>
    <n v="6243"/>
    <n v="2.1527586206896552"/>
    <x v="1"/>
    <n v="201"/>
    <n v="31.059701492537314"/>
    <s v="US"/>
    <s v="USD"/>
    <x v="57"/>
    <n v="1505278800"/>
    <b v="0"/>
    <b v="0"/>
    <s v="games/video games"/>
    <x v="6"/>
    <x v="11"/>
  </r>
  <r>
    <n v="2700"/>
    <n v="6132"/>
    <n v="2.2711111111111113"/>
    <x v="1"/>
    <n v="211"/>
    <n v="29.061611374407583"/>
    <s v="US"/>
    <s v="USD"/>
    <x v="58"/>
    <n v="1443934800"/>
    <b v="0"/>
    <b v="0"/>
    <s v="theater/plays"/>
    <x v="3"/>
    <x v="3"/>
  </r>
  <r>
    <n v="1400"/>
    <n v="3851"/>
    <n v="2.7507142857142859"/>
    <x v="1"/>
    <n v="128"/>
    <n v="30.0859375"/>
    <s v="US"/>
    <s v="USD"/>
    <x v="59"/>
    <n v="1498539600"/>
    <b v="0"/>
    <b v="1"/>
    <s v="theater/plays"/>
    <x v="3"/>
    <x v="3"/>
  </r>
  <r>
    <n v="94200"/>
    <n v="135997"/>
    <n v="1.4437048832271762"/>
    <x v="1"/>
    <n v="1600"/>
    <n v="84.998125000000002"/>
    <s v="CA"/>
    <s v="CAD"/>
    <x v="60"/>
    <n v="1342760400"/>
    <b v="0"/>
    <b v="0"/>
    <s v="theater/plays"/>
    <x v="3"/>
    <x v="3"/>
  </r>
  <r>
    <n v="199200"/>
    <n v="184750"/>
    <n v="0.92745983935742971"/>
    <x v="0"/>
    <n v="2253"/>
    <n v="82.001775410563695"/>
    <s v="CA"/>
    <s v="CAD"/>
    <x v="61"/>
    <n v="1301720400"/>
    <b v="0"/>
    <b v="0"/>
    <s v="theater/plays"/>
    <x v="3"/>
    <x v="3"/>
  </r>
  <r>
    <n v="2000"/>
    <n v="14452"/>
    <n v="7.226"/>
    <x v="1"/>
    <n v="249"/>
    <n v="58.040160642570278"/>
    <s v="US"/>
    <s v="USD"/>
    <x v="62"/>
    <n v="1433566800"/>
    <b v="0"/>
    <b v="0"/>
    <s v="technology/web"/>
    <x v="2"/>
    <x v="2"/>
  </r>
  <r>
    <n v="4700"/>
    <n v="557"/>
    <n v="0.11851063829787234"/>
    <x v="0"/>
    <n v="5"/>
    <n v="111.4"/>
    <s v="US"/>
    <s v="USD"/>
    <x v="63"/>
    <n v="1493874000"/>
    <b v="0"/>
    <b v="0"/>
    <s v="theater/plays"/>
    <x v="3"/>
    <x v="3"/>
  </r>
  <r>
    <n v="2800"/>
    <n v="2734"/>
    <n v="0.97642857142857142"/>
    <x v="0"/>
    <n v="38"/>
    <n v="71.94736842105263"/>
    <s v="US"/>
    <s v="USD"/>
    <x v="64"/>
    <n v="1531803600"/>
    <b v="0"/>
    <b v="1"/>
    <s v="technology/web"/>
    <x v="2"/>
    <x v="2"/>
  </r>
  <r>
    <n v="6100"/>
    <n v="14405"/>
    <n v="2.3614754098360655"/>
    <x v="1"/>
    <n v="236"/>
    <n v="61.038135593220339"/>
    <s v="US"/>
    <s v="USD"/>
    <x v="65"/>
    <n v="1296712800"/>
    <b v="0"/>
    <b v="0"/>
    <s v="theater/plays"/>
    <x v="3"/>
    <x v="3"/>
  </r>
  <r>
    <n v="2900"/>
    <n v="1307"/>
    <n v="0.45068965517241377"/>
    <x v="0"/>
    <n v="12"/>
    <n v="108.91666666666667"/>
    <s v="US"/>
    <s v="USD"/>
    <x v="66"/>
    <n v="1428901200"/>
    <b v="0"/>
    <b v="1"/>
    <s v="theater/plays"/>
    <x v="3"/>
    <x v="3"/>
  </r>
  <r>
    <n v="72600"/>
    <n v="117892"/>
    <n v="1.6238567493112948"/>
    <x v="1"/>
    <n v="4065"/>
    <n v="29.001722017220171"/>
    <s v="GB"/>
    <s v="GBP"/>
    <x v="67"/>
    <n v="1264831200"/>
    <b v="0"/>
    <b v="1"/>
    <s v="technology/wearables"/>
    <x v="2"/>
    <x v="8"/>
  </r>
  <r>
    <n v="5700"/>
    <n v="14508"/>
    <n v="2.5452631578947367"/>
    <x v="1"/>
    <n v="246"/>
    <n v="58.975609756097562"/>
    <s v="IT"/>
    <s v="EUR"/>
    <x v="68"/>
    <n v="1505192400"/>
    <b v="0"/>
    <b v="1"/>
    <s v="theater/plays"/>
    <x v="3"/>
    <x v="3"/>
  </r>
  <r>
    <n v="7900"/>
    <n v="1901"/>
    <n v="0.24063291139240506"/>
    <x v="3"/>
    <n v="17"/>
    <n v="111.82352941176471"/>
    <s v="US"/>
    <s v="USD"/>
    <x v="69"/>
    <n v="1295676000"/>
    <b v="0"/>
    <b v="0"/>
    <s v="theater/plays"/>
    <x v="3"/>
    <x v="3"/>
  </r>
  <r>
    <n v="128000"/>
    <n v="158389"/>
    <n v="1.2374140625000001"/>
    <x v="1"/>
    <n v="2475"/>
    <n v="63.995555555555555"/>
    <s v="IT"/>
    <s v="EUR"/>
    <x v="70"/>
    <n v="1292911200"/>
    <b v="0"/>
    <b v="1"/>
    <s v="theater/plays"/>
    <x v="3"/>
    <x v="3"/>
  </r>
  <r>
    <n v="6000"/>
    <n v="6484"/>
    <n v="1.0806666666666667"/>
    <x v="1"/>
    <n v="76"/>
    <n v="85.315789473684205"/>
    <s v="US"/>
    <s v="USD"/>
    <x v="71"/>
    <n v="1575439200"/>
    <b v="0"/>
    <b v="0"/>
    <s v="theater/plays"/>
    <x v="3"/>
    <x v="3"/>
  </r>
  <r>
    <n v="600"/>
    <n v="4022"/>
    <n v="6.7033333333333331"/>
    <x v="1"/>
    <n v="54"/>
    <n v="74.481481481481481"/>
    <s v="US"/>
    <s v="USD"/>
    <x v="72"/>
    <n v="1438837200"/>
    <b v="0"/>
    <b v="0"/>
    <s v="film &amp; video/animation"/>
    <x v="4"/>
    <x v="10"/>
  </r>
  <r>
    <n v="1400"/>
    <n v="9253"/>
    <n v="6.609285714285714"/>
    <x v="1"/>
    <n v="88"/>
    <n v="105.14772727272727"/>
    <s v="US"/>
    <s v="USD"/>
    <x v="73"/>
    <n v="1480485600"/>
    <b v="0"/>
    <b v="0"/>
    <s v="music/jazz"/>
    <x v="1"/>
    <x v="17"/>
  </r>
  <r>
    <n v="3900"/>
    <n v="4776"/>
    <n v="1.2246153846153847"/>
    <x v="1"/>
    <n v="85"/>
    <n v="56.188235294117646"/>
    <s v="GB"/>
    <s v="GBP"/>
    <x v="74"/>
    <n v="1459141200"/>
    <b v="0"/>
    <b v="0"/>
    <s v="music/metal"/>
    <x v="1"/>
    <x v="16"/>
  </r>
  <r>
    <n v="9700"/>
    <n v="14606"/>
    <n v="1.5057731958762886"/>
    <x v="1"/>
    <n v="170"/>
    <n v="85.917647058823533"/>
    <s v="US"/>
    <s v="USD"/>
    <x v="75"/>
    <n v="1532322000"/>
    <b v="0"/>
    <b v="0"/>
    <s v="photography/photography books"/>
    <x v="7"/>
    <x v="14"/>
  </r>
  <r>
    <n v="122900"/>
    <n v="95993"/>
    <n v="0.78106590724165992"/>
    <x v="0"/>
    <n v="1684"/>
    <n v="57.00296912114014"/>
    <s v="US"/>
    <s v="USD"/>
    <x v="76"/>
    <n v="1426222800"/>
    <b v="1"/>
    <b v="1"/>
    <s v="theater/plays"/>
    <x v="3"/>
    <x v="3"/>
  </r>
  <r>
    <n v="9500"/>
    <n v="4460"/>
    <n v="0.46947368421052632"/>
    <x v="0"/>
    <n v="56"/>
    <n v="79.642857142857139"/>
    <s v="US"/>
    <s v="USD"/>
    <x v="77"/>
    <n v="1286773200"/>
    <b v="0"/>
    <b v="1"/>
    <s v="film &amp; video/animation"/>
    <x v="4"/>
    <x v="10"/>
  </r>
  <r>
    <n v="4500"/>
    <n v="13536"/>
    <n v="3.008"/>
    <x v="1"/>
    <n v="330"/>
    <n v="41.018181818181816"/>
    <s v="US"/>
    <s v="USD"/>
    <x v="78"/>
    <n v="1523941200"/>
    <b v="0"/>
    <b v="0"/>
    <s v="publishing/translations"/>
    <x v="5"/>
    <x v="18"/>
  </r>
  <r>
    <n v="57800"/>
    <n v="40228"/>
    <n v="0.6959861591695502"/>
    <x v="0"/>
    <n v="838"/>
    <n v="48.004773269689736"/>
    <s v="US"/>
    <s v="USD"/>
    <x v="79"/>
    <n v="1529557200"/>
    <b v="0"/>
    <b v="0"/>
    <s v="theater/plays"/>
    <x v="3"/>
    <x v="3"/>
  </r>
  <r>
    <n v="1100"/>
    <n v="7012"/>
    <n v="6.374545454545455"/>
    <x v="1"/>
    <n v="127"/>
    <n v="55.212598425196852"/>
    <s v="US"/>
    <s v="USD"/>
    <x v="80"/>
    <n v="1506574800"/>
    <b v="0"/>
    <b v="0"/>
    <s v="games/video games"/>
    <x v="6"/>
    <x v="11"/>
  </r>
  <r>
    <n v="16800"/>
    <n v="37857"/>
    <n v="2.253392857142857"/>
    <x v="1"/>
    <n v="411"/>
    <n v="92.109489051094897"/>
    <s v="US"/>
    <s v="USD"/>
    <x v="81"/>
    <n v="1513576800"/>
    <b v="0"/>
    <b v="0"/>
    <s v="music/rock"/>
    <x v="1"/>
    <x v="1"/>
  </r>
  <r>
    <n v="1000"/>
    <n v="14973"/>
    <n v="14.973000000000001"/>
    <x v="1"/>
    <n v="180"/>
    <n v="83.183333333333337"/>
    <s v="GB"/>
    <s v="GBP"/>
    <x v="82"/>
    <n v="1548309600"/>
    <b v="0"/>
    <b v="1"/>
    <s v="games/video games"/>
    <x v="6"/>
    <x v="11"/>
  </r>
  <r>
    <n v="106400"/>
    <n v="39996"/>
    <n v="0.37590225563909774"/>
    <x v="0"/>
    <n v="1000"/>
    <n v="39.996000000000002"/>
    <s v="US"/>
    <s v="USD"/>
    <x v="83"/>
    <n v="1471582800"/>
    <b v="0"/>
    <b v="0"/>
    <s v="music/electric music"/>
    <x v="1"/>
    <x v="5"/>
  </r>
  <r>
    <n v="31400"/>
    <n v="41564"/>
    <n v="1.3236942675159236"/>
    <x v="1"/>
    <n v="374"/>
    <n v="111.1336898395722"/>
    <s v="US"/>
    <s v="USD"/>
    <x v="84"/>
    <n v="1344315600"/>
    <b v="0"/>
    <b v="0"/>
    <s v="technology/wearables"/>
    <x v="2"/>
    <x v="8"/>
  </r>
  <r>
    <n v="4900"/>
    <n v="6430"/>
    <n v="1.3122448979591836"/>
    <x v="1"/>
    <n v="71"/>
    <n v="90.563380281690144"/>
    <s v="AU"/>
    <s v="AUD"/>
    <x v="85"/>
    <n v="1316408400"/>
    <b v="0"/>
    <b v="0"/>
    <s v="music/indie rock"/>
    <x v="1"/>
    <x v="7"/>
  </r>
  <r>
    <n v="7400"/>
    <n v="12405"/>
    <n v="1.6763513513513513"/>
    <x v="1"/>
    <n v="203"/>
    <n v="61.108374384236456"/>
    <s v="US"/>
    <s v="USD"/>
    <x v="86"/>
    <n v="1431838800"/>
    <b v="1"/>
    <b v="0"/>
    <s v="theater/plays"/>
    <x v="3"/>
    <x v="3"/>
  </r>
  <r>
    <n v="198500"/>
    <n v="123040"/>
    <n v="0.6198488664987406"/>
    <x v="0"/>
    <n v="1482"/>
    <n v="83.022941970310384"/>
    <s v="AU"/>
    <s v="AUD"/>
    <x v="87"/>
    <n v="1300510800"/>
    <b v="0"/>
    <b v="1"/>
    <s v="music/rock"/>
    <x v="1"/>
    <x v="1"/>
  </r>
  <r>
    <n v="4800"/>
    <n v="12516"/>
    <n v="2.6074999999999999"/>
    <x v="1"/>
    <n v="113"/>
    <n v="110.76106194690266"/>
    <s v="US"/>
    <s v="USD"/>
    <x v="88"/>
    <n v="1431061200"/>
    <b v="0"/>
    <b v="0"/>
    <s v="publishing/translations"/>
    <x v="5"/>
    <x v="18"/>
  </r>
  <r>
    <n v="3400"/>
    <n v="8588"/>
    <n v="2.5258823529411765"/>
    <x v="1"/>
    <n v="96"/>
    <n v="89.458333333333329"/>
    <s v="US"/>
    <s v="USD"/>
    <x v="89"/>
    <n v="1271480400"/>
    <b v="0"/>
    <b v="0"/>
    <s v="theater/plays"/>
    <x v="3"/>
    <x v="3"/>
  </r>
  <r>
    <n v="7800"/>
    <n v="6132"/>
    <n v="0.7861538461538462"/>
    <x v="0"/>
    <n v="106"/>
    <n v="57.849056603773583"/>
    <s v="US"/>
    <s v="USD"/>
    <x v="90"/>
    <n v="1456380000"/>
    <b v="0"/>
    <b v="1"/>
    <s v="theater/plays"/>
    <x v="3"/>
    <x v="3"/>
  </r>
  <r>
    <n v="154300"/>
    <n v="74688"/>
    <n v="0.48404406999351912"/>
    <x v="0"/>
    <n v="679"/>
    <n v="109.99705449189985"/>
    <s v="IT"/>
    <s v="EUR"/>
    <x v="91"/>
    <n v="1472878800"/>
    <b v="0"/>
    <b v="0"/>
    <s v="publishing/translations"/>
    <x v="5"/>
    <x v="18"/>
  </r>
  <r>
    <n v="20000"/>
    <n v="51775"/>
    <n v="2.5887500000000001"/>
    <x v="1"/>
    <n v="498"/>
    <n v="103.96586345381526"/>
    <s v="CH"/>
    <s v="CHF"/>
    <x v="92"/>
    <n v="1277355600"/>
    <b v="0"/>
    <b v="1"/>
    <s v="games/video games"/>
    <x v="6"/>
    <x v="11"/>
  </r>
  <r>
    <n v="108800"/>
    <n v="65877"/>
    <n v="0.60548713235294116"/>
    <x v="3"/>
    <n v="610"/>
    <n v="107.99508196721311"/>
    <s v="US"/>
    <s v="USD"/>
    <x v="93"/>
    <n v="1351054800"/>
    <b v="0"/>
    <b v="1"/>
    <s v="theater/plays"/>
    <x v="3"/>
    <x v="3"/>
  </r>
  <r>
    <n v="2900"/>
    <n v="8807"/>
    <n v="3.036896551724138"/>
    <x v="1"/>
    <n v="180"/>
    <n v="48.927777777777777"/>
    <s v="GB"/>
    <s v="GBP"/>
    <x v="94"/>
    <n v="1555563600"/>
    <b v="0"/>
    <b v="0"/>
    <s v="technology/web"/>
    <x v="2"/>
    <x v="2"/>
  </r>
  <r>
    <n v="900"/>
    <n v="1017"/>
    <n v="1.1299999999999999"/>
    <x v="1"/>
    <n v="27"/>
    <n v="37.666666666666664"/>
    <s v="US"/>
    <s v="USD"/>
    <x v="95"/>
    <n v="1571634000"/>
    <b v="0"/>
    <b v="0"/>
    <s v="film &amp; video/documentary"/>
    <x v="4"/>
    <x v="4"/>
  </r>
  <r>
    <n v="69700"/>
    <n v="151513"/>
    <n v="2.1737876614060259"/>
    <x v="1"/>
    <n v="2331"/>
    <n v="64.999141999141997"/>
    <s v="US"/>
    <s v="USD"/>
    <x v="96"/>
    <n v="1300856400"/>
    <b v="0"/>
    <b v="0"/>
    <s v="theater/plays"/>
    <x v="3"/>
    <x v="3"/>
  </r>
  <r>
    <n v="1300"/>
    <n v="12047"/>
    <n v="9.2669230769230762"/>
    <x v="1"/>
    <n v="113"/>
    <n v="106.61061946902655"/>
    <s v="US"/>
    <s v="USD"/>
    <x v="48"/>
    <n v="1439874000"/>
    <b v="0"/>
    <b v="0"/>
    <s v="food/food trucks"/>
    <x v="0"/>
    <x v="0"/>
  </r>
  <r>
    <n v="97800"/>
    <n v="32951"/>
    <n v="0.33692229038854804"/>
    <x v="0"/>
    <n v="1220"/>
    <n v="27.009016393442622"/>
    <s v="AU"/>
    <s v="AUD"/>
    <x v="97"/>
    <n v="1438318800"/>
    <b v="0"/>
    <b v="0"/>
    <s v="games/video games"/>
    <x v="6"/>
    <x v="11"/>
  </r>
  <r>
    <n v="7600"/>
    <n v="14951"/>
    <n v="1.9672368421052631"/>
    <x v="1"/>
    <n v="164"/>
    <n v="91.16463414634147"/>
    <s v="US"/>
    <s v="USD"/>
    <x v="98"/>
    <n v="1419400800"/>
    <b v="0"/>
    <b v="0"/>
    <s v="theater/plays"/>
    <x v="3"/>
    <x v="3"/>
  </r>
  <r>
    <n v="100"/>
    <n v="1"/>
    <n v="0.01"/>
    <x v="0"/>
    <n v="1"/>
    <n v="1"/>
    <s v="US"/>
    <s v="USD"/>
    <x v="99"/>
    <n v="1320555600"/>
    <b v="0"/>
    <b v="0"/>
    <s v="theater/plays"/>
    <x v="3"/>
    <x v="3"/>
  </r>
  <r>
    <n v="900"/>
    <n v="9193"/>
    <n v="10.214444444444444"/>
    <x v="1"/>
    <n v="164"/>
    <n v="56.054878048780488"/>
    <s v="US"/>
    <s v="USD"/>
    <x v="100"/>
    <n v="1425103200"/>
    <b v="0"/>
    <b v="1"/>
    <s v="music/electric music"/>
    <x v="1"/>
    <x v="5"/>
  </r>
  <r>
    <n v="3700"/>
    <n v="10422"/>
    <n v="2.8167567567567566"/>
    <x v="1"/>
    <n v="336"/>
    <n v="31.017857142857142"/>
    <s v="US"/>
    <s v="USD"/>
    <x v="101"/>
    <n v="1526878800"/>
    <b v="0"/>
    <b v="1"/>
    <s v="technology/wearables"/>
    <x v="2"/>
    <x v="8"/>
  </r>
  <r>
    <n v="10000"/>
    <n v="2461"/>
    <n v="0.24610000000000001"/>
    <x v="0"/>
    <n v="37"/>
    <n v="66.513513513513516"/>
    <s v="IT"/>
    <s v="EUR"/>
    <x v="102"/>
    <n v="1288674000"/>
    <b v="0"/>
    <b v="0"/>
    <s v="music/electric music"/>
    <x v="1"/>
    <x v="5"/>
  </r>
  <r>
    <n v="119200"/>
    <n v="170623"/>
    <n v="1.4314010067114094"/>
    <x v="1"/>
    <n v="1917"/>
    <n v="89.005216484089729"/>
    <s v="US"/>
    <s v="USD"/>
    <x v="103"/>
    <n v="1495602000"/>
    <b v="0"/>
    <b v="0"/>
    <s v="music/indie rock"/>
    <x v="1"/>
    <x v="7"/>
  </r>
  <r>
    <n v="6800"/>
    <n v="9829"/>
    <n v="1.4454411764705883"/>
    <x v="1"/>
    <n v="95"/>
    <n v="103.46315789473684"/>
    <s v="US"/>
    <s v="USD"/>
    <x v="104"/>
    <n v="1366434000"/>
    <b v="0"/>
    <b v="0"/>
    <s v="technology/web"/>
    <x v="2"/>
    <x v="2"/>
  </r>
  <r>
    <n v="3900"/>
    <n v="14006"/>
    <n v="3.5912820512820511"/>
    <x v="1"/>
    <n v="147"/>
    <n v="95.278911564625844"/>
    <s v="US"/>
    <s v="USD"/>
    <x v="105"/>
    <n v="1568350800"/>
    <b v="0"/>
    <b v="0"/>
    <s v="theater/plays"/>
    <x v="3"/>
    <x v="3"/>
  </r>
  <r>
    <n v="3500"/>
    <n v="6527"/>
    <n v="1.8648571428571428"/>
    <x v="1"/>
    <n v="86"/>
    <n v="75.895348837209298"/>
    <s v="US"/>
    <s v="USD"/>
    <x v="106"/>
    <n v="1525928400"/>
    <b v="0"/>
    <b v="1"/>
    <s v="theater/plays"/>
    <x v="3"/>
    <x v="3"/>
  </r>
  <r>
    <n v="1500"/>
    <n v="8929"/>
    <n v="5.9526666666666666"/>
    <x v="1"/>
    <n v="83"/>
    <n v="107.57831325301204"/>
    <s v="US"/>
    <s v="USD"/>
    <x v="107"/>
    <n v="1336885200"/>
    <b v="0"/>
    <b v="0"/>
    <s v="film &amp; video/documentary"/>
    <x v="4"/>
    <x v="4"/>
  </r>
  <r>
    <n v="5200"/>
    <n v="3079"/>
    <n v="0.5921153846153846"/>
    <x v="0"/>
    <n v="60"/>
    <n v="51.31666666666667"/>
    <s v="US"/>
    <s v="USD"/>
    <x v="108"/>
    <n v="1389679200"/>
    <b v="0"/>
    <b v="0"/>
    <s v="film &amp; video/television"/>
    <x v="4"/>
    <x v="19"/>
  </r>
  <r>
    <n v="142400"/>
    <n v="21307"/>
    <n v="0.14962780898876404"/>
    <x v="0"/>
    <n v="296"/>
    <n v="71.983108108108112"/>
    <s v="US"/>
    <s v="USD"/>
    <x v="109"/>
    <n v="1538283600"/>
    <b v="0"/>
    <b v="0"/>
    <s v="food/food trucks"/>
    <x v="0"/>
    <x v="0"/>
  </r>
  <r>
    <n v="61400"/>
    <n v="73653"/>
    <n v="1.1995602605863191"/>
    <x v="1"/>
    <n v="676"/>
    <n v="108.95414201183432"/>
    <s v="US"/>
    <s v="USD"/>
    <x v="110"/>
    <n v="1348808400"/>
    <b v="0"/>
    <b v="0"/>
    <s v="publishing/radio &amp; podcasts"/>
    <x v="5"/>
    <x v="15"/>
  </r>
  <r>
    <n v="4700"/>
    <n v="12635"/>
    <n v="2.6882978723404256"/>
    <x v="1"/>
    <n v="361"/>
    <n v="35"/>
    <s v="AU"/>
    <s v="AUD"/>
    <x v="111"/>
    <n v="1410152400"/>
    <b v="0"/>
    <b v="0"/>
    <s v="technology/web"/>
    <x v="2"/>
    <x v="2"/>
  </r>
  <r>
    <n v="3300"/>
    <n v="12437"/>
    <n v="3.7687878787878786"/>
    <x v="1"/>
    <n v="131"/>
    <n v="94.938931297709928"/>
    <s v="US"/>
    <s v="USD"/>
    <x v="112"/>
    <n v="1505797200"/>
    <b v="0"/>
    <b v="0"/>
    <s v="food/food trucks"/>
    <x v="0"/>
    <x v="0"/>
  </r>
  <r>
    <n v="1900"/>
    <n v="13816"/>
    <n v="7.2715789473684209"/>
    <x v="1"/>
    <n v="126"/>
    <n v="109.65079365079364"/>
    <s v="US"/>
    <s v="USD"/>
    <x v="113"/>
    <n v="1554872400"/>
    <b v="0"/>
    <b v="1"/>
    <s v="technology/wearables"/>
    <x v="2"/>
    <x v="8"/>
  </r>
  <r>
    <n v="166700"/>
    <n v="145382"/>
    <n v="0.87211757648470301"/>
    <x v="0"/>
    <n v="3304"/>
    <n v="44.001815980629537"/>
    <s v="IT"/>
    <s v="EUR"/>
    <x v="114"/>
    <n v="1513922400"/>
    <b v="0"/>
    <b v="0"/>
    <s v="publishing/fiction"/>
    <x v="5"/>
    <x v="13"/>
  </r>
  <r>
    <n v="7200"/>
    <n v="6336"/>
    <n v="0.88"/>
    <x v="0"/>
    <n v="73"/>
    <n v="86.794520547945211"/>
    <s v="US"/>
    <s v="USD"/>
    <x v="115"/>
    <n v="1442638800"/>
    <b v="0"/>
    <b v="0"/>
    <s v="theater/plays"/>
    <x v="3"/>
    <x v="3"/>
  </r>
  <r>
    <n v="4900"/>
    <n v="8523"/>
    <n v="1.7393877551020409"/>
    <x v="1"/>
    <n v="275"/>
    <n v="30.992727272727272"/>
    <s v="US"/>
    <s v="USD"/>
    <x v="116"/>
    <n v="1317186000"/>
    <b v="0"/>
    <b v="0"/>
    <s v="film &amp; video/television"/>
    <x v="4"/>
    <x v="19"/>
  </r>
  <r>
    <n v="5400"/>
    <n v="6351"/>
    <n v="1.1761111111111111"/>
    <x v="1"/>
    <n v="67"/>
    <n v="94.791044776119406"/>
    <s v="US"/>
    <s v="USD"/>
    <x v="117"/>
    <n v="1391234400"/>
    <b v="0"/>
    <b v="0"/>
    <s v="photography/photography books"/>
    <x v="7"/>
    <x v="14"/>
  </r>
  <r>
    <n v="5000"/>
    <n v="10748"/>
    <n v="2.1496"/>
    <x v="1"/>
    <n v="154"/>
    <n v="69.79220779220779"/>
    <s v="US"/>
    <s v="USD"/>
    <x v="118"/>
    <n v="1404363600"/>
    <b v="0"/>
    <b v="1"/>
    <s v="film &amp; video/documentary"/>
    <x v="4"/>
    <x v="4"/>
  </r>
  <r>
    <n v="75100"/>
    <n v="112272"/>
    <n v="1.4949667110519307"/>
    <x v="1"/>
    <n v="1782"/>
    <n v="63.003367003367003"/>
    <s v="US"/>
    <s v="USD"/>
    <x v="119"/>
    <n v="1429592400"/>
    <b v="0"/>
    <b v="1"/>
    <s v="games/mobile games"/>
    <x v="6"/>
    <x v="20"/>
  </r>
  <r>
    <n v="45300"/>
    <n v="99361"/>
    <n v="2.1933995584988963"/>
    <x v="1"/>
    <n v="903"/>
    <n v="110.0343300110742"/>
    <s v="US"/>
    <s v="USD"/>
    <x v="33"/>
    <n v="1413608400"/>
    <b v="0"/>
    <b v="0"/>
    <s v="games/video games"/>
    <x v="6"/>
    <x v="11"/>
  </r>
  <r>
    <n v="136800"/>
    <n v="88055"/>
    <n v="0.64367690058479532"/>
    <x v="0"/>
    <n v="3387"/>
    <n v="25.997933274284026"/>
    <s v="US"/>
    <s v="USD"/>
    <x v="120"/>
    <n v="1419400800"/>
    <b v="0"/>
    <b v="0"/>
    <s v="publishing/fiction"/>
    <x v="5"/>
    <x v="13"/>
  </r>
  <r>
    <n v="177700"/>
    <n v="33092"/>
    <n v="0.18622397298818233"/>
    <x v="0"/>
    <n v="662"/>
    <n v="49.987915407854985"/>
    <s v="CA"/>
    <s v="CAD"/>
    <x v="121"/>
    <n v="1448604000"/>
    <b v="1"/>
    <b v="0"/>
    <s v="theater/plays"/>
    <x v="3"/>
    <x v="3"/>
  </r>
  <r>
    <n v="2600"/>
    <n v="9562"/>
    <n v="3.6776923076923076"/>
    <x v="1"/>
    <n v="94"/>
    <n v="101.72340425531915"/>
    <s v="IT"/>
    <s v="EUR"/>
    <x v="122"/>
    <n v="1562302800"/>
    <b v="0"/>
    <b v="0"/>
    <s v="photography/photography books"/>
    <x v="7"/>
    <x v="14"/>
  </r>
  <r>
    <n v="5300"/>
    <n v="8475"/>
    <n v="1.5990566037735849"/>
    <x v="1"/>
    <n v="180"/>
    <n v="47.083333333333336"/>
    <s v="US"/>
    <s v="USD"/>
    <x v="123"/>
    <n v="1537678800"/>
    <b v="0"/>
    <b v="0"/>
    <s v="theater/plays"/>
    <x v="3"/>
    <x v="3"/>
  </r>
  <r>
    <n v="180200"/>
    <n v="69617"/>
    <n v="0.38633185349611543"/>
    <x v="0"/>
    <n v="774"/>
    <n v="89.944444444444443"/>
    <s v="US"/>
    <s v="USD"/>
    <x v="124"/>
    <n v="1473570000"/>
    <b v="0"/>
    <b v="1"/>
    <s v="theater/plays"/>
    <x v="3"/>
    <x v="3"/>
  </r>
  <r>
    <n v="103200"/>
    <n v="53067"/>
    <n v="0.51421511627906979"/>
    <x v="0"/>
    <n v="672"/>
    <n v="78.96875"/>
    <s v="CA"/>
    <s v="CAD"/>
    <x v="125"/>
    <n v="1273899600"/>
    <b v="0"/>
    <b v="0"/>
    <s v="theater/plays"/>
    <x v="3"/>
    <x v="3"/>
  </r>
  <r>
    <n v="70600"/>
    <n v="42596"/>
    <n v="0.60334277620396604"/>
    <x v="3"/>
    <n v="532"/>
    <n v="80.067669172932327"/>
    <s v="US"/>
    <s v="USD"/>
    <x v="126"/>
    <n v="1284008400"/>
    <b v="0"/>
    <b v="0"/>
    <s v="music/rock"/>
    <x v="1"/>
    <x v="1"/>
  </r>
  <r>
    <n v="148500"/>
    <n v="4756"/>
    <n v="3.2026936026936029E-2"/>
    <x v="3"/>
    <n v="55"/>
    <n v="86.472727272727269"/>
    <s v="AU"/>
    <s v="AUD"/>
    <x v="127"/>
    <n v="1425103200"/>
    <b v="0"/>
    <b v="0"/>
    <s v="food/food trucks"/>
    <x v="0"/>
    <x v="0"/>
  </r>
  <r>
    <n v="9600"/>
    <n v="14925"/>
    <n v="1.5546875"/>
    <x v="1"/>
    <n v="533"/>
    <n v="28.001876172607879"/>
    <s v="DK"/>
    <s v="DKK"/>
    <x v="128"/>
    <n v="1320991200"/>
    <b v="0"/>
    <b v="0"/>
    <s v="film &amp; video/drama"/>
    <x v="4"/>
    <x v="6"/>
  </r>
  <r>
    <n v="164700"/>
    <n v="166116"/>
    <n v="1.0085974499089254"/>
    <x v="1"/>
    <n v="2443"/>
    <n v="67.996725337699544"/>
    <s v="GB"/>
    <s v="GBP"/>
    <x v="129"/>
    <n v="1386828000"/>
    <b v="0"/>
    <b v="0"/>
    <s v="technology/web"/>
    <x v="2"/>
    <x v="2"/>
  </r>
  <r>
    <n v="3300"/>
    <n v="3834"/>
    <n v="1.1618181818181819"/>
    <x v="1"/>
    <n v="89"/>
    <n v="43.078651685393261"/>
    <s v="US"/>
    <s v="USD"/>
    <x v="130"/>
    <n v="1517119200"/>
    <b v="0"/>
    <b v="1"/>
    <s v="theater/plays"/>
    <x v="3"/>
    <x v="3"/>
  </r>
  <r>
    <n v="4500"/>
    <n v="13985"/>
    <n v="3.1077777777777778"/>
    <x v="1"/>
    <n v="159"/>
    <n v="87.95597484276729"/>
    <s v="US"/>
    <s v="USD"/>
    <x v="131"/>
    <n v="1315026000"/>
    <b v="0"/>
    <b v="0"/>
    <s v="music/world music"/>
    <x v="1"/>
    <x v="21"/>
  </r>
  <r>
    <n v="99500"/>
    <n v="89288"/>
    <n v="0.89736683417085428"/>
    <x v="0"/>
    <n v="940"/>
    <n v="94.987234042553197"/>
    <s v="CH"/>
    <s v="CHF"/>
    <x v="132"/>
    <n v="1312693200"/>
    <b v="0"/>
    <b v="1"/>
    <s v="film &amp; video/documentary"/>
    <x v="4"/>
    <x v="4"/>
  </r>
  <r>
    <n v="7700"/>
    <n v="5488"/>
    <n v="0.71272727272727276"/>
    <x v="0"/>
    <n v="117"/>
    <n v="46.905982905982903"/>
    <s v="US"/>
    <s v="USD"/>
    <x v="133"/>
    <n v="1363064400"/>
    <b v="0"/>
    <b v="1"/>
    <s v="theater/plays"/>
    <x v="3"/>
    <x v="3"/>
  </r>
  <r>
    <n v="82800"/>
    <n v="2721"/>
    <n v="3.2862318840579711E-2"/>
    <x v="3"/>
    <n v="58"/>
    <n v="46.913793103448278"/>
    <s v="US"/>
    <s v="USD"/>
    <x v="134"/>
    <n v="1403154000"/>
    <b v="0"/>
    <b v="1"/>
    <s v="film &amp; video/drama"/>
    <x v="4"/>
    <x v="6"/>
  </r>
  <r>
    <n v="1800"/>
    <n v="4712"/>
    <n v="2.617777777777778"/>
    <x v="1"/>
    <n v="50"/>
    <n v="94.24"/>
    <s v="US"/>
    <s v="USD"/>
    <x v="135"/>
    <n v="1286859600"/>
    <b v="0"/>
    <b v="0"/>
    <s v="publishing/nonfiction"/>
    <x v="5"/>
    <x v="9"/>
  </r>
  <r>
    <n v="9600"/>
    <n v="9216"/>
    <n v="0.96"/>
    <x v="0"/>
    <n v="115"/>
    <n v="80.139130434782615"/>
    <s v="US"/>
    <s v="USD"/>
    <x v="136"/>
    <n v="1349326800"/>
    <b v="0"/>
    <b v="0"/>
    <s v="games/mobile games"/>
    <x v="6"/>
    <x v="20"/>
  </r>
  <r>
    <n v="92100"/>
    <n v="19246"/>
    <n v="0.20896851248642778"/>
    <x v="0"/>
    <n v="326"/>
    <n v="59.036809815950917"/>
    <s v="US"/>
    <s v="USD"/>
    <x v="137"/>
    <n v="1430974800"/>
    <b v="0"/>
    <b v="1"/>
    <s v="technology/wearables"/>
    <x v="2"/>
    <x v="8"/>
  </r>
  <r>
    <n v="5500"/>
    <n v="12274"/>
    <n v="2.2316363636363636"/>
    <x v="1"/>
    <n v="186"/>
    <n v="65.989247311827953"/>
    <s v="US"/>
    <s v="USD"/>
    <x v="138"/>
    <n v="1519970400"/>
    <b v="0"/>
    <b v="0"/>
    <s v="film &amp; video/documentary"/>
    <x v="4"/>
    <x v="4"/>
  </r>
  <r>
    <n v="64300"/>
    <n v="65323"/>
    <n v="1.0159097978227061"/>
    <x v="1"/>
    <n v="1071"/>
    <n v="60.992530345471522"/>
    <s v="US"/>
    <s v="USD"/>
    <x v="139"/>
    <n v="1434603600"/>
    <b v="0"/>
    <b v="0"/>
    <s v="technology/web"/>
    <x v="2"/>
    <x v="2"/>
  </r>
  <r>
    <n v="5000"/>
    <n v="11502"/>
    <n v="2.3003999999999998"/>
    <x v="1"/>
    <n v="117"/>
    <n v="98.307692307692307"/>
    <s v="US"/>
    <s v="USD"/>
    <x v="107"/>
    <n v="1337230800"/>
    <b v="0"/>
    <b v="0"/>
    <s v="technology/web"/>
    <x v="2"/>
    <x v="2"/>
  </r>
  <r>
    <n v="5400"/>
    <n v="7322"/>
    <n v="1.355925925925926"/>
    <x v="1"/>
    <n v="70"/>
    <n v="104.6"/>
    <s v="US"/>
    <s v="USD"/>
    <x v="140"/>
    <n v="1279429200"/>
    <b v="0"/>
    <b v="0"/>
    <s v="music/indie rock"/>
    <x v="1"/>
    <x v="7"/>
  </r>
  <r>
    <n v="9000"/>
    <n v="11619"/>
    <n v="1.2909999999999999"/>
    <x v="1"/>
    <n v="135"/>
    <n v="86.066666666666663"/>
    <s v="US"/>
    <s v="USD"/>
    <x v="141"/>
    <n v="1561438800"/>
    <b v="0"/>
    <b v="0"/>
    <s v="theater/plays"/>
    <x v="3"/>
    <x v="3"/>
  </r>
  <r>
    <n v="25000"/>
    <n v="59128"/>
    <n v="2.3651200000000001"/>
    <x v="1"/>
    <n v="768"/>
    <n v="76.989583333333329"/>
    <s v="CH"/>
    <s v="CHF"/>
    <x v="142"/>
    <n v="1410498000"/>
    <b v="0"/>
    <b v="0"/>
    <s v="technology/wearables"/>
    <x v="2"/>
    <x v="8"/>
  </r>
  <r>
    <n v="8800"/>
    <n v="1518"/>
    <n v="0.17249999999999999"/>
    <x v="3"/>
    <n v="51"/>
    <n v="29.764705882352942"/>
    <s v="US"/>
    <s v="USD"/>
    <x v="143"/>
    <n v="1322460000"/>
    <b v="0"/>
    <b v="0"/>
    <s v="theater/plays"/>
    <x v="3"/>
    <x v="3"/>
  </r>
  <r>
    <n v="8300"/>
    <n v="9337"/>
    <n v="1.1249397590361445"/>
    <x v="1"/>
    <n v="199"/>
    <n v="46.91959798994975"/>
    <s v="US"/>
    <s v="USD"/>
    <x v="144"/>
    <n v="1466312400"/>
    <b v="0"/>
    <b v="1"/>
    <s v="theater/plays"/>
    <x v="3"/>
    <x v="3"/>
  </r>
  <r>
    <n v="9300"/>
    <n v="11255"/>
    <n v="1.2102150537634409"/>
    <x v="1"/>
    <n v="107"/>
    <n v="105.18691588785046"/>
    <s v="US"/>
    <s v="USD"/>
    <x v="145"/>
    <n v="1501736400"/>
    <b v="0"/>
    <b v="0"/>
    <s v="technology/wearables"/>
    <x v="2"/>
    <x v="8"/>
  </r>
  <r>
    <n v="6200"/>
    <n v="13632"/>
    <n v="2.1987096774193549"/>
    <x v="1"/>
    <n v="195"/>
    <n v="69.907692307692301"/>
    <s v="US"/>
    <s v="USD"/>
    <x v="146"/>
    <n v="1361512800"/>
    <b v="0"/>
    <b v="0"/>
    <s v="music/indie rock"/>
    <x v="1"/>
    <x v="7"/>
  </r>
  <r>
    <n v="100"/>
    <n v="1"/>
    <n v="0.01"/>
    <x v="0"/>
    <n v="1"/>
    <n v="1"/>
    <s v="US"/>
    <s v="USD"/>
    <x v="147"/>
    <n v="1545026400"/>
    <b v="0"/>
    <b v="0"/>
    <s v="music/rock"/>
    <x v="1"/>
    <x v="1"/>
  </r>
  <r>
    <n v="137200"/>
    <n v="88037"/>
    <n v="0.64166909620991253"/>
    <x v="0"/>
    <n v="1467"/>
    <n v="60.011588275391958"/>
    <s v="US"/>
    <s v="USD"/>
    <x v="148"/>
    <n v="1406696400"/>
    <b v="0"/>
    <b v="0"/>
    <s v="music/electric music"/>
    <x v="1"/>
    <x v="5"/>
  </r>
  <r>
    <n v="41500"/>
    <n v="175573"/>
    <n v="4.2306746987951804"/>
    <x v="1"/>
    <n v="3376"/>
    <n v="52.006220379146917"/>
    <s v="US"/>
    <s v="USD"/>
    <x v="149"/>
    <n v="1487916000"/>
    <b v="0"/>
    <b v="0"/>
    <s v="music/indie rock"/>
    <x v="1"/>
    <x v="7"/>
  </r>
  <r>
    <n v="189400"/>
    <n v="176112"/>
    <n v="0.92984160506863778"/>
    <x v="0"/>
    <n v="5681"/>
    <n v="31.000176025347649"/>
    <s v="US"/>
    <s v="USD"/>
    <x v="150"/>
    <n v="1351141200"/>
    <b v="0"/>
    <b v="0"/>
    <s v="theater/plays"/>
    <x v="3"/>
    <x v="3"/>
  </r>
  <r>
    <n v="171300"/>
    <n v="100650"/>
    <n v="0.58756567425569173"/>
    <x v="0"/>
    <n v="1059"/>
    <n v="95.042492917847028"/>
    <s v="US"/>
    <s v="USD"/>
    <x v="151"/>
    <n v="1465016400"/>
    <b v="0"/>
    <b v="1"/>
    <s v="music/indie rock"/>
    <x v="1"/>
    <x v="7"/>
  </r>
  <r>
    <n v="139500"/>
    <n v="90706"/>
    <n v="0.65022222222222226"/>
    <x v="0"/>
    <n v="1194"/>
    <n v="75.968174204355108"/>
    <s v="US"/>
    <s v="USD"/>
    <x v="152"/>
    <n v="1270789200"/>
    <b v="0"/>
    <b v="0"/>
    <s v="theater/plays"/>
    <x v="3"/>
    <x v="3"/>
  </r>
  <r>
    <n v="36400"/>
    <n v="26914"/>
    <n v="0.73939560439560437"/>
    <x v="3"/>
    <n v="379"/>
    <n v="71.013192612137203"/>
    <s v="AU"/>
    <s v="AUD"/>
    <x v="153"/>
    <n v="1572325200"/>
    <b v="0"/>
    <b v="0"/>
    <s v="music/rock"/>
    <x v="1"/>
    <x v="1"/>
  </r>
  <r>
    <n v="4200"/>
    <n v="2212"/>
    <n v="0.52666666666666662"/>
    <x v="0"/>
    <n v="30"/>
    <n v="73.733333333333334"/>
    <s v="AU"/>
    <s v="AUD"/>
    <x v="154"/>
    <n v="1389420000"/>
    <b v="0"/>
    <b v="0"/>
    <s v="photography/photography books"/>
    <x v="7"/>
    <x v="14"/>
  </r>
  <r>
    <n v="2100"/>
    <n v="4640"/>
    <n v="2.2095238095238097"/>
    <x v="1"/>
    <n v="41"/>
    <n v="113.17073170731707"/>
    <s v="US"/>
    <s v="USD"/>
    <x v="155"/>
    <n v="1449640800"/>
    <b v="0"/>
    <b v="0"/>
    <s v="music/rock"/>
    <x v="1"/>
    <x v="1"/>
  </r>
  <r>
    <n v="191200"/>
    <n v="191222"/>
    <n v="1.0001150627615063"/>
    <x v="1"/>
    <n v="1821"/>
    <n v="105.00933552992861"/>
    <s v="US"/>
    <s v="USD"/>
    <x v="156"/>
    <n v="1555218000"/>
    <b v="0"/>
    <b v="1"/>
    <s v="theater/plays"/>
    <x v="3"/>
    <x v="3"/>
  </r>
  <r>
    <n v="8000"/>
    <n v="12985"/>
    <n v="1.6231249999999999"/>
    <x v="1"/>
    <n v="164"/>
    <n v="79.176829268292678"/>
    <s v="US"/>
    <s v="USD"/>
    <x v="157"/>
    <n v="1557723600"/>
    <b v="0"/>
    <b v="0"/>
    <s v="technology/wearables"/>
    <x v="2"/>
    <x v="8"/>
  </r>
  <r>
    <n v="5500"/>
    <n v="4300"/>
    <n v="0.78181818181818186"/>
    <x v="0"/>
    <n v="75"/>
    <n v="57.333333333333336"/>
    <s v="US"/>
    <s v="USD"/>
    <x v="158"/>
    <n v="1443502800"/>
    <b v="0"/>
    <b v="1"/>
    <s v="technology/web"/>
    <x v="2"/>
    <x v="2"/>
  </r>
  <r>
    <n v="6100"/>
    <n v="9134"/>
    <n v="1.4973770491803278"/>
    <x v="1"/>
    <n v="157"/>
    <n v="58.178343949044589"/>
    <s v="CH"/>
    <s v="CHF"/>
    <x v="159"/>
    <n v="1546840800"/>
    <b v="0"/>
    <b v="0"/>
    <s v="music/rock"/>
    <x v="1"/>
    <x v="1"/>
  </r>
  <r>
    <n v="3500"/>
    <n v="8864"/>
    <n v="2.5325714285714285"/>
    <x v="1"/>
    <n v="246"/>
    <n v="36.032520325203251"/>
    <s v="US"/>
    <s v="USD"/>
    <x v="160"/>
    <n v="1512712800"/>
    <b v="0"/>
    <b v="1"/>
    <s v="photography/photography books"/>
    <x v="7"/>
    <x v="14"/>
  </r>
  <r>
    <n v="150500"/>
    <n v="150755"/>
    <n v="1.0016943521594683"/>
    <x v="1"/>
    <n v="1396"/>
    <n v="107.99068767908309"/>
    <s v="US"/>
    <s v="USD"/>
    <x v="161"/>
    <n v="1507525200"/>
    <b v="0"/>
    <b v="0"/>
    <s v="theater/plays"/>
    <x v="3"/>
    <x v="3"/>
  </r>
  <r>
    <n v="90400"/>
    <n v="110279"/>
    <n v="1.2199004424778761"/>
    <x v="1"/>
    <n v="2506"/>
    <n v="44.005985634477256"/>
    <s v="US"/>
    <s v="USD"/>
    <x v="162"/>
    <n v="1504328400"/>
    <b v="0"/>
    <b v="0"/>
    <s v="technology/web"/>
    <x v="2"/>
    <x v="2"/>
  </r>
  <r>
    <n v="9800"/>
    <n v="13439"/>
    <n v="1.3713265306122449"/>
    <x v="1"/>
    <n v="244"/>
    <n v="55.077868852459019"/>
    <s v="US"/>
    <s v="USD"/>
    <x v="163"/>
    <n v="1293343200"/>
    <b v="0"/>
    <b v="0"/>
    <s v="photography/photography books"/>
    <x v="7"/>
    <x v="14"/>
  </r>
  <r>
    <n v="2600"/>
    <n v="10804"/>
    <n v="4.155384615384615"/>
    <x v="1"/>
    <n v="146"/>
    <n v="74"/>
    <s v="AU"/>
    <s v="AUD"/>
    <x v="164"/>
    <n v="1371704400"/>
    <b v="0"/>
    <b v="0"/>
    <s v="theater/plays"/>
    <x v="3"/>
    <x v="3"/>
  </r>
  <r>
    <n v="128100"/>
    <n v="40107"/>
    <n v="0.3130913348946136"/>
    <x v="0"/>
    <n v="955"/>
    <n v="41.996858638743454"/>
    <s v="DK"/>
    <s v="DKK"/>
    <x v="165"/>
    <n v="1552798800"/>
    <b v="0"/>
    <b v="1"/>
    <s v="music/indie rock"/>
    <x v="1"/>
    <x v="7"/>
  </r>
  <r>
    <n v="23300"/>
    <n v="98811"/>
    <n v="4.240815450643777"/>
    <x v="1"/>
    <n v="1267"/>
    <n v="77.988161010260455"/>
    <s v="US"/>
    <s v="USD"/>
    <x v="166"/>
    <n v="1342328400"/>
    <b v="0"/>
    <b v="1"/>
    <s v="film &amp; video/shorts"/>
    <x v="4"/>
    <x v="12"/>
  </r>
  <r>
    <n v="188100"/>
    <n v="5528"/>
    <n v="2.9388623072833599E-2"/>
    <x v="0"/>
    <n v="67"/>
    <n v="82.507462686567166"/>
    <s v="US"/>
    <s v="USD"/>
    <x v="167"/>
    <n v="1502341200"/>
    <b v="0"/>
    <b v="0"/>
    <s v="music/indie rock"/>
    <x v="1"/>
    <x v="7"/>
  </r>
  <r>
    <n v="4900"/>
    <n v="521"/>
    <n v="0.1063265306122449"/>
    <x v="0"/>
    <n v="5"/>
    <n v="104.2"/>
    <s v="US"/>
    <s v="USD"/>
    <x v="168"/>
    <n v="1397192400"/>
    <b v="0"/>
    <b v="0"/>
    <s v="publishing/translations"/>
    <x v="5"/>
    <x v="18"/>
  </r>
  <r>
    <n v="800"/>
    <n v="663"/>
    <n v="0.82874999999999999"/>
    <x v="0"/>
    <n v="26"/>
    <n v="25.5"/>
    <s v="US"/>
    <s v="USD"/>
    <x v="169"/>
    <n v="1407042000"/>
    <b v="0"/>
    <b v="1"/>
    <s v="film &amp; video/documentary"/>
    <x v="4"/>
    <x v="4"/>
  </r>
  <r>
    <n v="96700"/>
    <n v="157635"/>
    <n v="1.6301447776628748"/>
    <x v="1"/>
    <n v="1561"/>
    <n v="100.98334401024984"/>
    <s v="US"/>
    <s v="USD"/>
    <x v="170"/>
    <n v="1369371600"/>
    <b v="0"/>
    <b v="0"/>
    <s v="theater/plays"/>
    <x v="3"/>
    <x v="3"/>
  </r>
  <r>
    <n v="600"/>
    <n v="5368"/>
    <n v="8.9466666666666672"/>
    <x v="1"/>
    <n v="48"/>
    <n v="111.83333333333333"/>
    <s v="US"/>
    <s v="USD"/>
    <x v="171"/>
    <n v="1444107600"/>
    <b v="0"/>
    <b v="1"/>
    <s v="technology/wearables"/>
    <x v="2"/>
    <x v="8"/>
  </r>
  <r>
    <n v="181200"/>
    <n v="47459"/>
    <n v="0.26191501103752757"/>
    <x v="0"/>
    <n v="1130"/>
    <n v="41.999115044247787"/>
    <s v="US"/>
    <s v="USD"/>
    <x v="172"/>
    <n v="1474261200"/>
    <b v="0"/>
    <b v="0"/>
    <s v="theater/plays"/>
    <x v="3"/>
    <x v="3"/>
  </r>
  <r>
    <n v="115000"/>
    <n v="86060"/>
    <n v="0.74834782608695649"/>
    <x v="0"/>
    <n v="782"/>
    <n v="110.05115089514067"/>
    <s v="US"/>
    <s v="USD"/>
    <x v="173"/>
    <n v="1473656400"/>
    <b v="0"/>
    <b v="0"/>
    <s v="theater/plays"/>
    <x v="3"/>
    <x v="3"/>
  </r>
  <r>
    <n v="38800"/>
    <n v="161593"/>
    <n v="4.1647680412371137"/>
    <x v="1"/>
    <n v="2739"/>
    <n v="58.997079225994888"/>
    <s v="US"/>
    <s v="USD"/>
    <x v="174"/>
    <n v="1291960800"/>
    <b v="0"/>
    <b v="0"/>
    <s v="theater/plays"/>
    <x v="3"/>
    <x v="3"/>
  </r>
  <r>
    <n v="7200"/>
    <n v="6927"/>
    <n v="0.96208333333333329"/>
    <x v="0"/>
    <n v="210"/>
    <n v="32.985714285714288"/>
    <s v="US"/>
    <s v="USD"/>
    <x v="175"/>
    <n v="1506747600"/>
    <b v="0"/>
    <b v="0"/>
    <s v="food/food trucks"/>
    <x v="0"/>
    <x v="0"/>
  </r>
  <r>
    <n v="44500"/>
    <n v="159185"/>
    <n v="3.5771910112359548"/>
    <x v="1"/>
    <n v="3537"/>
    <n v="45.005654509471306"/>
    <s v="CA"/>
    <s v="CAD"/>
    <x v="176"/>
    <n v="1363582800"/>
    <b v="0"/>
    <b v="1"/>
    <s v="theater/plays"/>
    <x v="3"/>
    <x v="3"/>
  </r>
  <r>
    <n v="56000"/>
    <n v="172736"/>
    <n v="3.0845714285714285"/>
    <x v="1"/>
    <n v="2107"/>
    <n v="81.98196487897485"/>
    <s v="AU"/>
    <s v="AUD"/>
    <x v="177"/>
    <n v="1269666000"/>
    <b v="0"/>
    <b v="0"/>
    <s v="technology/wearables"/>
    <x v="2"/>
    <x v="8"/>
  </r>
  <r>
    <n v="8600"/>
    <n v="5315"/>
    <n v="0.61802325581395345"/>
    <x v="0"/>
    <n v="136"/>
    <n v="39.080882352941174"/>
    <s v="US"/>
    <s v="USD"/>
    <x v="178"/>
    <n v="1508648400"/>
    <b v="0"/>
    <b v="0"/>
    <s v="technology/web"/>
    <x v="2"/>
    <x v="2"/>
  </r>
  <r>
    <n v="27100"/>
    <n v="195750"/>
    <n v="7.2232472324723247"/>
    <x v="1"/>
    <n v="3318"/>
    <n v="58.996383363471971"/>
    <s v="DK"/>
    <s v="DKK"/>
    <x v="179"/>
    <n v="1561957200"/>
    <b v="0"/>
    <b v="0"/>
    <s v="theater/plays"/>
    <x v="3"/>
    <x v="3"/>
  </r>
  <r>
    <n v="5100"/>
    <n v="3525"/>
    <n v="0.69117647058823528"/>
    <x v="0"/>
    <n v="86"/>
    <n v="40.988372093023258"/>
    <s v="CA"/>
    <s v="CAD"/>
    <x v="180"/>
    <n v="1285131600"/>
    <b v="0"/>
    <b v="0"/>
    <s v="music/rock"/>
    <x v="1"/>
    <x v="1"/>
  </r>
  <r>
    <n v="3600"/>
    <n v="10550"/>
    <n v="2.9305555555555554"/>
    <x v="1"/>
    <n v="340"/>
    <n v="31.029411764705884"/>
    <s v="US"/>
    <s v="USD"/>
    <x v="181"/>
    <n v="1556946000"/>
    <b v="0"/>
    <b v="0"/>
    <s v="theater/plays"/>
    <x v="3"/>
    <x v="3"/>
  </r>
  <r>
    <n v="1000"/>
    <n v="718"/>
    <n v="0.71799999999999997"/>
    <x v="0"/>
    <n v="19"/>
    <n v="37.789473684210527"/>
    <s v="US"/>
    <s v="USD"/>
    <x v="182"/>
    <n v="1527138000"/>
    <b v="0"/>
    <b v="0"/>
    <s v="film &amp; video/television"/>
    <x v="4"/>
    <x v="19"/>
  </r>
  <r>
    <n v="88800"/>
    <n v="28358"/>
    <n v="0.31934684684684683"/>
    <x v="0"/>
    <n v="886"/>
    <n v="32.006772009029348"/>
    <s v="US"/>
    <s v="USD"/>
    <x v="183"/>
    <n v="1402117200"/>
    <b v="0"/>
    <b v="0"/>
    <s v="theater/plays"/>
    <x v="3"/>
    <x v="3"/>
  </r>
  <r>
    <n v="60200"/>
    <n v="138384"/>
    <n v="2.2987375415282392"/>
    <x v="1"/>
    <n v="1442"/>
    <n v="95.966712898751737"/>
    <s v="CA"/>
    <s v="CAD"/>
    <x v="184"/>
    <n v="1364014800"/>
    <b v="0"/>
    <b v="1"/>
    <s v="film &amp; video/shorts"/>
    <x v="4"/>
    <x v="12"/>
  </r>
  <r>
    <n v="8200"/>
    <n v="2625"/>
    <n v="0.3201219512195122"/>
    <x v="0"/>
    <n v="35"/>
    <n v="75"/>
    <s v="IT"/>
    <s v="EUR"/>
    <x v="185"/>
    <n v="1417586400"/>
    <b v="0"/>
    <b v="0"/>
    <s v="theater/plays"/>
    <x v="3"/>
    <x v="3"/>
  </r>
  <r>
    <n v="191300"/>
    <n v="45004"/>
    <n v="0.23525352848928385"/>
    <x v="3"/>
    <n v="441"/>
    <n v="102.0498866213152"/>
    <s v="US"/>
    <s v="USD"/>
    <x v="186"/>
    <n v="1457071200"/>
    <b v="0"/>
    <b v="0"/>
    <s v="theater/plays"/>
    <x v="3"/>
    <x v="3"/>
  </r>
  <r>
    <n v="3700"/>
    <n v="2538"/>
    <n v="0.68594594594594593"/>
    <x v="0"/>
    <n v="24"/>
    <n v="105.75"/>
    <s v="US"/>
    <s v="USD"/>
    <x v="187"/>
    <n v="1370408400"/>
    <b v="0"/>
    <b v="1"/>
    <s v="theater/plays"/>
    <x v="3"/>
    <x v="3"/>
  </r>
  <r>
    <n v="8400"/>
    <n v="3188"/>
    <n v="0.37952380952380954"/>
    <x v="0"/>
    <n v="86"/>
    <n v="37.069767441860463"/>
    <s v="IT"/>
    <s v="EUR"/>
    <x v="188"/>
    <n v="1552626000"/>
    <b v="0"/>
    <b v="0"/>
    <s v="theater/plays"/>
    <x v="3"/>
    <x v="3"/>
  </r>
  <r>
    <n v="42600"/>
    <n v="8517"/>
    <n v="0.19992957746478873"/>
    <x v="0"/>
    <n v="243"/>
    <n v="35.049382716049379"/>
    <s v="US"/>
    <s v="USD"/>
    <x v="189"/>
    <n v="1404190800"/>
    <b v="0"/>
    <b v="0"/>
    <s v="music/rock"/>
    <x v="1"/>
    <x v="1"/>
  </r>
  <r>
    <n v="6600"/>
    <n v="3012"/>
    <n v="0.45636363636363636"/>
    <x v="0"/>
    <n v="65"/>
    <n v="46.338461538461537"/>
    <s v="US"/>
    <s v="USD"/>
    <x v="190"/>
    <n v="1523509200"/>
    <b v="1"/>
    <b v="0"/>
    <s v="music/indie rock"/>
    <x v="1"/>
    <x v="7"/>
  </r>
  <r>
    <n v="7100"/>
    <n v="8716"/>
    <n v="1.227605633802817"/>
    <x v="1"/>
    <n v="126"/>
    <n v="69.174603174603178"/>
    <s v="US"/>
    <s v="USD"/>
    <x v="191"/>
    <n v="1443589200"/>
    <b v="0"/>
    <b v="0"/>
    <s v="music/metal"/>
    <x v="1"/>
    <x v="16"/>
  </r>
  <r>
    <n v="15800"/>
    <n v="57157"/>
    <n v="3.61753164556962"/>
    <x v="1"/>
    <n v="524"/>
    <n v="109.07824427480917"/>
    <s v="US"/>
    <s v="USD"/>
    <x v="192"/>
    <n v="1533445200"/>
    <b v="0"/>
    <b v="0"/>
    <s v="music/electric music"/>
    <x v="1"/>
    <x v="5"/>
  </r>
  <r>
    <n v="8200"/>
    <n v="5178"/>
    <n v="0.63146341463414635"/>
    <x v="0"/>
    <n v="100"/>
    <n v="51.78"/>
    <s v="DK"/>
    <s v="DKK"/>
    <x v="173"/>
    <n v="1474520400"/>
    <b v="0"/>
    <b v="0"/>
    <s v="technology/wearables"/>
    <x v="2"/>
    <x v="8"/>
  </r>
  <r>
    <n v="54700"/>
    <n v="163118"/>
    <n v="2.9820475319926874"/>
    <x v="1"/>
    <n v="1989"/>
    <n v="82.010055304172951"/>
    <s v="US"/>
    <s v="USD"/>
    <x v="193"/>
    <n v="1499403600"/>
    <b v="0"/>
    <b v="0"/>
    <s v="film &amp; video/drama"/>
    <x v="4"/>
    <x v="6"/>
  </r>
  <r>
    <n v="63200"/>
    <n v="6041"/>
    <n v="9.5585443037974685E-2"/>
    <x v="0"/>
    <n v="168"/>
    <n v="35.958333333333336"/>
    <s v="US"/>
    <s v="USD"/>
    <x v="194"/>
    <n v="1283576400"/>
    <b v="0"/>
    <b v="0"/>
    <s v="music/electric music"/>
    <x v="1"/>
    <x v="5"/>
  </r>
  <r>
    <n v="1800"/>
    <n v="968"/>
    <n v="0.5377777777777778"/>
    <x v="0"/>
    <n v="13"/>
    <n v="74.461538461538467"/>
    <s v="US"/>
    <s v="USD"/>
    <x v="195"/>
    <n v="1436590800"/>
    <b v="0"/>
    <b v="0"/>
    <s v="music/rock"/>
    <x v="1"/>
    <x v="1"/>
  </r>
  <r>
    <n v="100"/>
    <n v="2"/>
    <n v="0.02"/>
    <x v="0"/>
    <n v="1"/>
    <n v="2"/>
    <s v="CA"/>
    <s v="CAD"/>
    <x v="152"/>
    <n v="1270443600"/>
    <b v="0"/>
    <b v="0"/>
    <s v="theater/plays"/>
    <x v="3"/>
    <x v="3"/>
  </r>
  <r>
    <n v="2100"/>
    <n v="14305"/>
    <n v="6.8119047619047617"/>
    <x v="1"/>
    <n v="157"/>
    <n v="91.114649681528661"/>
    <s v="US"/>
    <s v="USD"/>
    <x v="196"/>
    <n v="1407819600"/>
    <b v="0"/>
    <b v="0"/>
    <s v="technology/web"/>
    <x v="2"/>
    <x v="2"/>
  </r>
  <r>
    <n v="8300"/>
    <n v="6543"/>
    <n v="0.78831325301204824"/>
    <x v="3"/>
    <n v="82"/>
    <n v="79.792682926829272"/>
    <s v="US"/>
    <s v="USD"/>
    <x v="197"/>
    <n v="1317877200"/>
    <b v="0"/>
    <b v="0"/>
    <s v="food/food trucks"/>
    <x v="0"/>
    <x v="0"/>
  </r>
  <r>
    <n v="143900"/>
    <n v="193413"/>
    <n v="1.3440792216817234"/>
    <x v="1"/>
    <n v="4498"/>
    <n v="42.999777678968428"/>
    <s v="AU"/>
    <s v="AUD"/>
    <x v="198"/>
    <n v="1484805600"/>
    <b v="0"/>
    <b v="0"/>
    <s v="theater/plays"/>
    <x v="3"/>
    <x v="3"/>
  </r>
  <r>
    <n v="75000"/>
    <n v="2529"/>
    <n v="3.372E-2"/>
    <x v="0"/>
    <n v="40"/>
    <n v="63.225000000000001"/>
    <s v="US"/>
    <s v="USD"/>
    <x v="199"/>
    <n v="1302670800"/>
    <b v="0"/>
    <b v="0"/>
    <s v="music/jazz"/>
    <x v="1"/>
    <x v="17"/>
  </r>
  <r>
    <n v="1300"/>
    <n v="5614"/>
    <n v="4.3184615384615386"/>
    <x v="1"/>
    <n v="80"/>
    <n v="70.174999999999997"/>
    <s v="US"/>
    <s v="USD"/>
    <x v="200"/>
    <n v="1540789200"/>
    <b v="1"/>
    <b v="0"/>
    <s v="theater/plays"/>
    <x v="3"/>
    <x v="3"/>
  </r>
  <r>
    <n v="9000"/>
    <n v="3496"/>
    <n v="0.38844444444444443"/>
    <x v="3"/>
    <n v="57"/>
    <n v="61.333333333333336"/>
    <s v="US"/>
    <s v="USD"/>
    <x v="201"/>
    <n v="1268028000"/>
    <b v="0"/>
    <b v="0"/>
    <s v="publishing/fiction"/>
    <x v="5"/>
    <x v="13"/>
  </r>
  <r>
    <n v="1000"/>
    <n v="4257"/>
    <n v="4.2569999999999997"/>
    <x v="1"/>
    <n v="43"/>
    <n v="99"/>
    <s v="US"/>
    <s v="USD"/>
    <x v="202"/>
    <n v="1537160400"/>
    <b v="0"/>
    <b v="1"/>
    <s v="music/rock"/>
    <x v="1"/>
    <x v="1"/>
  </r>
  <r>
    <n v="196900"/>
    <n v="199110"/>
    <n v="1.0112239715591671"/>
    <x v="1"/>
    <n v="2053"/>
    <n v="96.984900146127615"/>
    <s v="US"/>
    <s v="USD"/>
    <x v="203"/>
    <n v="1512280800"/>
    <b v="0"/>
    <b v="0"/>
    <s v="film &amp; video/documentary"/>
    <x v="4"/>
    <x v="4"/>
  </r>
  <r>
    <n v="194500"/>
    <n v="41212"/>
    <n v="0.21188688946015424"/>
    <x v="2"/>
    <n v="808"/>
    <n v="51.004950495049506"/>
    <s v="AU"/>
    <s v="AUD"/>
    <x v="204"/>
    <n v="1463115600"/>
    <b v="0"/>
    <b v="0"/>
    <s v="film &amp; video/documentary"/>
    <x v="4"/>
    <x v="4"/>
  </r>
  <r>
    <n v="9400"/>
    <n v="6338"/>
    <n v="0.67425531914893622"/>
    <x v="0"/>
    <n v="226"/>
    <n v="28.044247787610619"/>
    <s v="DK"/>
    <s v="DKK"/>
    <x v="205"/>
    <n v="1490850000"/>
    <b v="0"/>
    <b v="0"/>
    <s v="film &amp; video/science fiction"/>
    <x v="4"/>
    <x v="22"/>
  </r>
  <r>
    <n v="104400"/>
    <n v="99100"/>
    <n v="0.9492337164750958"/>
    <x v="0"/>
    <n v="1625"/>
    <n v="60.984615384615381"/>
    <s v="US"/>
    <s v="USD"/>
    <x v="206"/>
    <n v="1379653200"/>
    <b v="0"/>
    <b v="0"/>
    <s v="theater/plays"/>
    <x v="3"/>
    <x v="3"/>
  </r>
  <r>
    <n v="8100"/>
    <n v="12300"/>
    <n v="1.5185185185185186"/>
    <x v="1"/>
    <n v="168"/>
    <n v="73.214285714285708"/>
    <s v="US"/>
    <s v="USD"/>
    <x v="207"/>
    <n v="1580364000"/>
    <b v="0"/>
    <b v="0"/>
    <s v="theater/plays"/>
    <x v="3"/>
    <x v="3"/>
  </r>
  <r>
    <n v="87900"/>
    <n v="171549"/>
    <n v="1.9516382252559727"/>
    <x v="1"/>
    <n v="4289"/>
    <n v="39.997435299603637"/>
    <s v="US"/>
    <s v="USD"/>
    <x v="208"/>
    <n v="1289714400"/>
    <b v="0"/>
    <b v="1"/>
    <s v="music/indie rock"/>
    <x v="1"/>
    <x v="7"/>
  </r>
  <r>
    <n v="1400"/>
    <n v="14324"/>
    <n v="10.231428571428571"/>
    <x v="1"/>
    <n v="165"/>
    <n v="86.812121212121212"/>
    <s v="US"/>
    <s v="USD"/>
    <x v="209"/>
    <n v="1282712400"/>
    <b v="0"/>
    <b v="0"/>
    <s v="music/rock"/>
    <x v="1"/>
    <x v="1"/>
  </r>
  <r>
    <n v="156800"/>
    <n v="6024"/>
    <n v="3.8418367346938778E-2"/>
    <x v="0"/>
    <n v="143"/>
    <n v="42.125874125874127"/>
    <s v="US"/>
    <s v="USD"/>
    <x v="210"/>
    <n v="1550210400"/>
    <b v="0"/>
    <b v="0"/>
    <s v="theater/plays"/>
    <x v="3"/>
    <x v="3"/>
  </r>
  <r>
    <n v="121700"/>
    <n v="188721"/>
    <n v="1.5507066557107643"/>
    <x v="1"/>
    <n v="1815"/>
    <n v="103.97851239669421"/>
    <s v="US"/>
    <s v="USD"/>
    <x v="211"/>
    <n v="1322114400"/>
    <b v="0"/>
    <b v="0"/>
    <s v="theater/plays"/>
    <x v="3"/>
    <x v="3"/>
  </r>
  <r>
    <n v="129400"/>
    <n v="57911"/>
    <n v="0.44753477588871715"/>
    <x v="0"/>
    <n v="934"/>
    <n v="62.003211991434689"/>
    <s v="US"/>
    <s v="USD"/>
    <x v="212"/>
    <n v="1557205200"/>
    <b v="0"/>
    <b v="0"/>
    <s v="film &amp; video/science fiction"/>
    <x v="4"/>
    <x v="22"/>
  </r>
  <r>
    <n v="5700"/>
    <n v="12309"/>
    <n v="2.1594736842105262"/>
    <x v="1"/>
    <n v="397"/>
    <n v="31.005037783375315"/>
    <s v="GB"/>
    <s v="GBP"/>
    <x v="213"/>
    <n v="1323928800"/>
    <b v="0"/>
    <b v="1"/>
    <s v="film &amp; video/shorts"/>
    <x v="4"/>
    <x v="12"/>
  </r>
  <r>
    <n v="41700"/>
    <n v="138497"/>
    <n v="3.3212709832134291"/>
    <x v="1"/>
    <n v="1539"/>
    <n v="89.991552956465242"/>
    <s v="US"/>
    <s v="USD"/>
    <x v="214"/>
    <n v="1346130000"/>
    <b v="0"/>
    <b v="0"/>
    <s v="film &amp; video/animation"/>
    <x v="4"/>
    <x v="10"/>
  </r>
  <r>
    <n v="7900"/>
    <n v="667"/>
    <n v="8.4430379746835441E-2"/>
    <x v="0"/>
    <n v="17"/>
    <n v="39.235294117647058"/>
    <s v="US"/>
    <s v="USD"/>
    <x v="215"/>
    <n v="1311051600"/>
    <b v="1"/>
    <b v="0"/>
    <s v="theater/plays"/>
    <x v="3"/>
    <x v="3"/>
  </r>
  <r>
    <n v="121500"/>
    <n v="119830"/>
    <n v="0.9862551440329218"/>
    <x v="0"/>
    <n v="2179"/>
    <n v="54.993116108306566"/>
    <s v="US"/>
    <s v="USD"/>
    <x v="216"/>
    <n v="1340427600"/>
    <b v="1"/>
    <b v="0"/>
    <s v="food/food trucks"/>
    <x v="0"/>
    <x v="0"/>
  </r>
  <r>
    <n v="4800"/>
    <n v="6623"/>
    <n v="1.3797916666666667"/>
    <x v="1"/>
    <n v="138"/>
    <n v="47.992753623188406"/>
    <s v="US"/>
    <s v="USD"/>
    <x v="217"/>
    <n v="1412312400"/>
    <b v="0"/>
    <b v="0"/>
    <s v="photography/photography books"/>
    <x v="7"/>
    <x v="14"/>
  </r>
  <r>
    <n v="87300"/>
    <n v="81897"/>
    <n v="0.93810996563573879"/>
    <x v="0"/>
    <n v="931"/>
    <n v="87.966702470461868"/>
    <s v="US"/>
    <s v="USD"/>
    <x v="218"/>
    <n v="1459314000"/>
    <b v="0"/>
    <b v="0"/>
    <s v="theater/plays"/>
    <x v="3"/>
    <x v="3"/>
  </r>
  <r>
    <n v="46300"/>
    <n v="186885"/>
    <n v="4.0363930885529156"/>
    <x v="1"/>
    <n v="3594"/>
    <n v="51.999165275459099"/>
    <s v="US"/>
    <s v="USD"/>
    <x v="219"/>
    <n v="1415426400"/>
    <b v="0"/>
    <b v="0"/>
    <s v="film &amp; video/science fiction"/>
    <x v="4"/>
    <x v="22"/>
  </r>
  <r>
    <n v="67800"/>
    <n v="176398"/>
    <n v="2.6017404129793511"/>
    <x v="1"/>
    <n v="5880"/>
    <n v="29.999659863945578"/>
    <s v="US"/>
    <s v="USD"/>
    <x v="220"/>
    <n v="1399093200"/>
    <b v="1"/>
    <b v="0"/>
    <s v="music/rock"/>
    <x v="1"/>
    <x v="1"/>
  </r>
  <r>
    <n v="3000"/>
    <n v="10999"/>
    <n v="3.6663333333333332"/>
    <x v="1"/>
    <n v="112"/>
    <n v="98.205357142857139"/>
    <s v="US"/>
    <s v="USD"/>
    <x v="221"/>
    <n v="1273899600"/>
    <b v="0"/>
    <b v="0"/>
    <s v="photography/photography books"/>
    <x v="7"/>
    <x v="14"/>
  </r>
  <r>
    <n v="60900"/>
    <n v="102751"/>
    <n v="1.687208538587849"/>
    <x v="1"/>
    <n v="943"/>
    <n v="108.96182396606575"/>
    <s v="US"/>
    <s v="USD"/>
    <x v="222"/>
    <n v="1432184400"/>
    <b v="0"/>
    <b v="0"/>
    <s v="games/mobile games"/>
    <x v="6"/>
    <x v="20"/>
  </r>
  <r>
    <n v="137900"/>
    <n v="165352"/>
    <n v="1.1990717911530093"/>
    <x v="1"/>
    <n v="2468"/>
    <n v="66.998379254457049"/>
    <s v="US"/>
    <s v="USD"/>
    <x v="172"/>
    <n v="1474779600"/>
    <b v="0"/>
    <b v="0"/>
    <s v="film &amp; video/animation"/>
    <x v="4"/>
    <x v="10"/>
  </r>
  <r>
    <n v="85600"/>
    <n v="165798"/>
    <n v="1.936892523364486"/>
    <x v="1"/>
    <n v="2551"/>
    <n v="64.99333594668758"/>
    <s v="US"/>
    <s v="USD"/>
    <x v="223"/>
    <n v="1500440400"/>
    <b v="0"/>
    <b v="1"/>
    <s v="games/mobile games"/>
    <x v="6"/>
    <x v="20"/>
  </r>
  <r>
    <n v="2400"/>
    <n v="10084"/>
    <n v="4.2016666666666671"/>
    <x v="1"/>
    <n v="101"/>
    <n v="99.841584158415841"/>
    <s v="US"/>
    <s v="USD"/>
    <x v="224"/>
    <n v="1575612000"/>
    <b v="0"/>
    <b v="0"/>
    <s v="games/video games"/>
    <x v="6"/>
    <x v="11"/>
  </r>
  <r>
    <n v="7200"/>
    <n v="5523"/>
    <n v="0.76708333333333334"/>
    <x v="3"/>
    <n v="67"/>
    <n v="82.432835820895519"/>
    <s v="US"/>
    <s v="USD"/>
    <x v="225"/>
    <n v="1374123600"/>
    <b v="0"/>
    <b v="0"/>
    <s v="theater/plays"/>
    <x v="3"/>
    <x v="3"/>
  </r>
  <r>
    <n v="3400"/>
    <n v="5823"/>
    <n v="1.7126470588235294"/>
    <x v="1"/>
    <n v="92"/>
    <n v="63.293478260869563"/>
    <s v="US"/>
    <s v="USD"/>
    <x v="226"/>
    <n v="1469509200"/>
    <b v="0"/>
    <b v="0"/>
    <s v="theater/plays"/>
    <x v="3"/>
    <x v="3"/>
  </r>
  <r>
    <n v="3800"/>
    <n v="6000"/>
    <n v="1.5789473684210527"/>
    <x v="1"/>
    <n v="62"/>
    <n v="96.774193548387103"/>
    <s v="US"/>
    <s v="USD"/>
    <x v="227"/>
    <n v="1309237200"/>
    <b v="0"/>
    <b v="0"/>
    <s v="film &amp; video/animation"/>
    <x v="4"/>
    <x v="10"/>
  </r>
  <r>
    <n v="7500"/>
    <n v="8181"/>
    <n v="1.0908"/>
    <x v="1"/>
    <n v="149"/>
    <n v="54.906040268456373"/>
    <s v="IT"/>
    <s v="EUR"/>
    <x v="228"/>
    <n v="1503982800"/>
    <b v="0"/>
    <b v="1"/>
    <s v="games/video games"/>
    <x v="6"/>
    <x v="11"/>
  </r>
  <r>
    <n v="8600"/>
    <n v="3589"/>
    <n v="0.41732558139534881"/>
    <x v="0"/>
    <n v="92"/>
    <n v="39.010869565217391"/>
    <s v="US"/>
    <s v="USD"/>
    <x v="229"/>
    <n v="1487397600"/>
    <b v="0"/>
    <b v="0"/>
    <s v="film &amp; video/animation"/>
    <x v="4"/>
    <x v="10"/>
  </r>
  <r>
    <n v="39500"/>
    <n v="4323"/>
    <n v="0.10944303797468355"/>
    <x v="0"/>
    <n v="57"/>
    <n v="75.84210526315789"/>
    <s v="AU"/>
    <s v="AUD"/>
    <x v="230"/>
    <n v="1562043600"/>
    <b v="0"/>
    <b v="1"/>
    <s v="music/rock"/>
    <x v="1"/>
    <x v="1"/>
  </r>
  <r>
    <n v="9300"/>
    <n v="14822"/>
    <n v="1.593763440860215"/>
    <x v="1"/>
    <n v="329"/>
    <n v="45.051671732522799"/>
    <s v="US"/>
    <s v="USD"/>
    <x v="231"/>
    <n v="1398574800"/>
    <b v="0"/>
    <b v="0"/>
    <s v="film &amp; video/animation"/>
    <x v="4"/>
    <x v="10"/>
  </r>
  <r>
    <n v="2400"/>
    <n v="10138"/>
    <n v="4.2241666666666671"/>
    <x v="1"/>
    <n v="97"/>
    <n v="104.51546391752578"/>
    <s v="DK"/>
    <s v="DKK"/>
    <x v="232"/>
    <n v="1515391200"/>
    <b v="0"/>
    <b v="1"/>
    <s v="theater/plays"/>
    <x v="3"/>
    <x v="3"/>
  </r>
  <r>
    <n v="3200"/>
    <n v="3127"/>
    <n v="0.97718749999999999"/>
    <x v="0"/>
    <n v="41"/>
    <n v="76.268292682926827"/>
    <s v="US"/>
    <s v="USD"/>
    <x v="233"/>
    <n v="1441170000"/>
    <b v="0"/>
    <b v="0"/>
    <s v="technology/wearables"/>
    <x v="2"/>
    <x v="8"/>
  </r>
  <r>
    <n v="29400"/>
    <n v="123124"/>
    <n v="4.1878911564625847"/>
    <x v="1"/>
    <n v="1784"/>
    <n v="69.015695067264573"/>
    <s v="US"/>
    <s v="USD"/>
    <x v="194"/>
    <n v="1281157200"/>
    <b v="0"/>
    <b v="0"/>
    <s v="theater/plays"/>
    <x v="3"/>
    <x v="3"/>
  </r>
  <r>
    <n v="168500"/>
    <n v="171729"/>
    <n v="1.0191632047477746"/>
    <x v="1"/>
    <n v="1684"/>
    <n v="101.97684085510689"/>
    <s v="AU"/>
    <s v="AUD"/>
    <x v="234"/>
    <n v="1398229200"/>
    <b v="0"/>
    <b v="1"/>
    <s v="publishing/nonfiction"/>
    <x v="5"/>
    <x v="9"/>
  </r>
  <r>
    <n v="8400"/>
    <n v="10729"/>
    <n v="1.2772619047619047"/>
    <x v="1"/>
    <n v="250"/>
    <n v="42.915999999999997"/>
    <s v="US"/>
    <s v="USD"/>
    <x v="235"/>
    <n v="1495256400"/>
    <b v="0"/>
    <b v="1"/>
    <s v="music/rock"/>
    <x v="1"/>
    <x v="1"/>
  </r>
  <r>
    <n v="2300"/>
    <n v="10240"/>
    <n v="4.4521739130434783"/>
    <x v="1"/>
    <n v="238"/>
    <n v="43.025210084033617"/>
    <s v="US"/>
    <s v="USD"/>
    <x v="236"/>
    <n v="1520402400"/>
    <b v="0"/>
    <b v="0"/>
    <s v="theater/plays"/>
    <x v="3"/>
    <x v="3"/>
  </r>
  <r>
    <n v="700"/>
    <n v="3988"/>
    <n v="5.6971428571428575"/>
    <x v="1"/>
    <n v="53"/>
    <n v="75.245283018867923"/>
    <s v="US"/>
    <s v="USD"/>
    <x v="237"/>
    <n v="1409806800"/>
    <b v="0"/>
    <b v="0"/>
    <s v="theater/plays"/>
    <x v="3"/>
    <x v="3"/>
  </r>
  <r>
    <n v="2900"/>
    <n v="14771"/>
    <n v="5.0934482758620687"/>
    <x v="1"/>
    <n v="214"/>
    <n v="69.023364485981304"/>
    <s v="US"/>
    <s v="USD"/>
    <x v="238"/>
    <n v="1396933200"/>
    <b v="0"/>
    <b v="0"/>
    <s v="theater/plays"/>
    <x v="3"/>
    <x v="3"/>
  </r>
  <r>
    <n v="4500"/>
    <n v="14649"/>
    <n v="3.2553333333333332"/>
    <x v="1"/>
    <n v="222"/>
    <n v="65.986486486486484"/>
    <s v="US"/>
    <s v="USD"/>
    <x v="239"/>
    <n v="1376024400"/>
    <b v="0"/>
    <b v="0"/>
    <s v="technology/web"/>
    <x v="2"/>
    <x v="2"/>
  </r>
  <r>
    <n v="19800"/>
    <n v="184658"/>
    <n v="9.3261616161616168"/>
    <x v="1"/>
    <n v="1884"/>
    <n v="98.013800424628457"/>
    <s v="US"/>
    <s v="USD"/>
    <x v="240"/>
    <n v="1483682400"/>
    <b v="0"/>
    <b v="1"/>
    <s v="publishing/fiction"/>
    <x v="5"/>
    <x v="13"/>
  </r>
  <r>
    <n v="6200"/>
    <n v="13103"/>
    <n v="2.1133870967741935"/>
    <x v="1"/>
    <n v="218"/>
    <n v="60.105504587155963"/>
    <s v="AU"/>
    <s v="AUD"/>
    <x v="241"/>
    <n v="1420437600"/>
    <b v="0"/>
    <b v="0"/>
    <s v="games/mobile games"/>
    <x v="6"/>
    <x v="20"/>
  </r>
  <r>
    <n v="61500"/>
    <n v="168095"/>
    <n v="2.7332520325203253"/>
    <x v="1"/>
    <n v="6465"/>
    <n v="26.000773395204948"/>
    <s v="US"/>
    <s v="USD"/>
    <x v="242"/>
    <n v="1420783200"/>
    <b v="0"/>
    <b v="0"/>
    <s v="publishing/translations"/>
    <x v="5"/>
    <x v="18"/>
  </r>
  <r>
    <n v="100"/>
    <n v="3"/>
    <n v="0.03"/>
    <x v="0"/>
    <n v="1"/>
    <n v="3"/>
    <s v="US"/>
    <s v="USD"/>
    <x v="67"/>
    <n v="1267423200"/>
    <b v="0"/>
    <b v="0"/>
    <s v="music/rock"/>
    <x v="1"/>
    <x v="1"/>
  </r>
  <r>
    <n v="7100"/>
    <n v="3840"/>
    <n v="0.54084507042253516"/>
    <x v="0"/>
    <n v="101"/>
    <n v="38.019801980198018"/>
    <s v="US"/>
    <s v="USD"/>
    <x v="243"/>
    <n v="1355205600"/>
    <b v="0"/>
    <b v="0"/>
    <s v="theater/plays"/>
    <x v="3"/>
    <x v="3"/>
  </r>
  <r>
    <n v="1000"/>
    <n v="6263"/>
    <n v="6.2629999999999999"/>
    <x v="1"/>
    <n v="59"/>
    <n v="106.15254237288136"/>
    <s v="US"/>
    <s v="USD"/>
    <x v="244"/>
    <n v="1383109200"/>
    <b v="0"/>
    <b v="0"/>
    <s v="theater/plays"/>
    <x v="3"/>
    <x v="3"/>
  </r>
  <r>
    <n v="121500"/>
    <n v="108161"/>
    <n v="0.8902139917695473"/>
    <x v="0"/>
    <n v="1335"/>
    <n v="81.019475655430711"/>
    <s v="CA"/>
    <s v="CAD"/>
    <x v="245"/>
    <n v="1303275600"/>
    <b v="0"/>
    <b v="0"/>
    <s v="film &amp; video/drama"/>
    <x v="4"/>
    <x v="6"/>
  </r>
  <r>
    <n v="4600"/>
    <n v="8505"/>
    <n v="1.8489130434782608"/>
    <x v="1"/>
    <n v="88"/>
    <n v="96.647727272727266"/>
    <s v="US"/>
    <s v="USD"/>
    <x v="246"/>
    <n v="1487829600"/>
    <b v="0"/>
    <b v="0"/>
    <s v="publishing/nonfiction"/>
    <x v="5"/>
    <x v="9"/>
  </r>
  <r>
    <n v="80500"/>
    <n v="96735"/>
    <n v="1.2016770186335404"/>
    <x v="1"/>
    <n v="1697"/>
    <n v="57.003535651149086"/>
    <s v="US"/>
    <s v="USD"/>
    <x v="247"/>
    <n v="1298268000"/>
    <b v="0"/>
    <b v="1"/>
    <s v="music/rock"/>
    <x v="1"/>
    <x v="1"/>
  </r>
  <r>
    <n v="4100"/>
    <n v="959"/>
    <n v="0.23390243902439026"/>
    <x v="0"/>
    <n v="15"/>
    <n v="63.93333333333333"/>
    <s v="GB"/>
    <s v="GBP"/>
    <x v="248"/>
    <n v="1456812000"/>
    <b v="0"/>
    <b v="0"/>
    <s v="music/rock"/>
    <x v="1"/>
    <x v="1"/>
  </r>
  <r>
    <n v="5700"/>
    <n v="8322"/>
    <n v="1.46"/>
    <x v="1"/>
    <n v="92"/>
    <n v="90.456521739130437"/>
    <s v="US"/>
    <s v="USD"/>
    <x v="249"/>
    <n v="1363669200"/>
    <b v="0"/>
    <b v="0"/>
    <s v="theater/plays"/>
    <x v="3"/>
    <x v="3"/>
  </r>
  <r>
    <n v="5000"/>
    <n v="13424"/>
    <n v="2.6848000000000001"/>
    <x v="1"/>
    <n v="186"/>
    <n v="72.172043010752688"/>
    <s v="US"/>
    <s v="USD"/>
    <x v="250"/>
    <n v="1482904800"/>
    <b v="0"/>
    <b v="1"/>
    <s v="theater/plays"/>
    <x v="3"/>
    <x v="3"/>
  </r>
  <r>
    <n v="1800"/>
    <n v="10755"/>
    <n v="5.9749999999999996"/>
    <x v="1"/>
    <n v="138"/>
    <n v="77.934782608695656"/>
    <s v="US"/>
    <s v="USD"/>
    <x v="251"/>
    <n v="1356588000"/>
    <b v="1"/>
    <b v="0"/>
    <s v="photography/photography books"/>
    <x v="7"/>
    <x v="14"/>
  </r>
  <r>
    <n v="6300"/>
    <n v="9935"/>
    <n v="1.5769841269841269"/>
    <x v="1"/>
    <n v="261"/>
    <n v="38.065134099616856"/>
    <s v="US"/>
    <s v="USD"/>
    <x v="136"/>
    <n v="1349845200"/>
    <b v="0"/>
    <b v="0"/>
    <s v="music/rock"/>
    <x v="1"/>
    <x v="1"/>
  </r>
  <r>
    <n v="84300"/>
    <n v="26303"/>
    <n v="0.31201660735468567"/>
    <x v="0"/>
    <n v="454"/>
    <n v="57.936123348017624"/>
    <s v="US"/>
    <s v="USD"/>
    <x v="252"/>
    <n v="1283058000"/>
    <b v="0"/>
    <b v="1"/>
    <s v="music/rock"/>
    <x v="1"/>
    <x v="1"/>
  </r>
  <r>
    <n v="1700"/>
    <n v="5328"/>
    <n v="3.1341176470588237"/>
    <x v="1"/>
    <n v="107"/>
    <n v="49.794392523364486"/>
    <s v="US"/>
    <s v="USD"/>
    <x v="253"/>
    <n v="1304226000"/>
    <b v="0"/>
    <b v="1"/>
    <s v="music/indie rock"/>
    <x v="1"/>
    <x v="7"/>
  </r>
  <r>
    <n v="2900"/>
    <n v="10756"/>
    <n v="3.7089655172413791"/>
    <x v="1"/>
    <n v="199"/>
    <n v="54.050251256281406"/>
    <s v="US"/>
    <s v="USD"/>
    <x v="254"/>
    <n v="1263016800"/>
    <b v="0"/>
    <b v="0"/>
    <s v="photography/photography books"/>
    <x v="7"/>
    <x v="14"/>
  </r>
  <r>
    <n v="45600"/>
    <n v="165375"/>
    <n v="3.6266447368421053"/>
    <x v="1"/>
    <n v="5512"/>
    <n v="30.002721335268504"/>
    <s v="US"/>
    <s v="USD"/>
    <x v="255"/>
    <n v="1362031200"/>
    <b v="0"/>
    <b v="0"/>
    <s v="theater/plays"/>
    <x v="3"/>
    <x v="3"/>
  </r>
  <r>
    <n v="4900"/>
    <n v="6031"/>
    <n v="1.2308163265306122"/>
    <x v="1"/>
    <n v="86"/>
    <n v="70.127906976744185"/>
    <s v="US"/>
    <s v="USD"/>
    <x v="256"/>
    <n v="1455602400"/>
    <b v="0"/>
    <b v="0"/>
    <s v="theater/plays"/>
    <x v="3"/>
    <x v="3"/>
  </r>
  <r>
    <n v="111900"/>
    <n v="85902"/>
    <n v="0.76766756032171579"/>
    <x v="0"/>
    <n v="3182"/>
    <n v="26.996228786926462"/>
    <s v="IT"/>
    <s v="EUR"/>
    <x v="257"/>
    <n v="1418191200"/>
    <b v="0"/>
    <b v="1"/>
    <s v="music/jazz"/>
    <x v="1"/>
    <x v="17"/>
  </r>
  <r>
    <n v="61600"/>
    <n v="143910"/>
    <n v="2.3362012987012988"/>
    <x v="1"/>
    <n v="2768"/>
    <n v="51.990606936416185"/>
    <s v="AU"/>
    <s v="AUD"/>
    <x v="258"/>
    <n v="1352440800"/>
    <b v="0"/>
    <b v="0"/>
    <s v="theater/plays"/>
    <x v="3"/>
    <x v="3"/>
  </r>
  <r>
    <n v="1500"/>
    <n v="2708"/>
    <n v="1.8053333333333332"/>
    <x v="1"/>
    <n v="48"/>
    <n v="56.416666666666664"/>
    <s v="US"/>
    <s v="USD"/>
    <x v="259"/>
    <n v="1353304800"/>
    <b v="0"/>
    <b v="0"/>
    <s v="film &amp; video/documentary"/>
    <x v="4"/>
    <x v="4"/>
  </r>
  <r>
    <n v="3500"/>
    <n v="8842"/>
    <n v="2.5262857142857142"/>
    <x v="1"/>
    <n v="87"/>
    <n v="101.63218390804597"/>
    <s v="US"/>
    <s v="USD"/>
    <x v="260"/>
    <n v="1550728800"/>
    <b v="0"/>
    <b v="0"/>
    <s v="film &amp; video/television"/>
    <x v="4"/>
    <x v="19"/>
  </r>
  <r>
    <n v="173900"/>
    <n v="47260"/>
    <n v="0.27176538240368026"/>
    <x v="3"/>
    <n v="1890"/>
    <n v="25.005291005291006"/>
    <s v="US"/>
    <s v="USD"/>
    <x v="261"/>
    <n v="1291442400"/>
    <b v="0"/>
    <b v="0"/>
    <s v="games/video games"/>
    <x v="6"/>
    <x v="11"/>
  </r>
  <r>
    <n v="153700"/>
    <n v="1953"/>
    <n v="1.2706571242680547E-2"/>
    <x v="2"/>
    <n v="61"/>
    <n v="32.016393442622949"/>
    <s v="US"/>
    <s v="USD"/>
    <x v="262"/>
    <n v="1452146400"/>
    <b v="0"/>
    <b v="0"/>
    <s v="photography/photography books"/>
    <x v="7"/>
    <x v="14"/>
  </r>
  <r>
    <n v="51100"/>
    <n v="155349"/>
    <n v="3.0400978473581213"/>
    <x v="1"/>
    <n v="1894"/>
    <n v="82.021647307286173"/>
    <s v="US"/>
    <s v="USD"/>
    <x v="263"/>
    <n v="1564894800"/>
    <b v="0"/>
    <b v="1"/>
    <s v="theater/plays"/>
    <x v="3"/>
    <x v="3"/>
  </r>
  <r>
    <n v="7800"/>
    <n v="10704"/>
    <n v="1.3723076923076922"/>
    <x v="1"/>
    <n v="282"/>
    <n v="37.957446808510639"/>
    <s v="CA"/>
    <s v="CAD"/>
    <x v="264"/>
    <n v="1505883600"/>
    <b v="0"/>
    <b v="0"/>
    <s v="theater/plays"/>
    <x v="3"/>
    <x v="3"/>
  </r>
  <r>
    <n v="2400"/>
    <n v="773"/>
    <n v="0.32208333333333333"/>
    <x v="0"/>
    <n v="15"/>
    <n v="51.533333333333331"/>
    <s v="US"/>
    <s v="USD"/>
    <x v="265"/>
    <n v="1510380000"/>
    <b v="0"/>
    <b v="0"/>
    <s v="theater/plays"/>
    <x v="3"/>
    <x v="3"/>
  </r>
  <r>
    <n v="3900"/>
    <n v="9419"/>
    <n v="2.4151282051282053"/>
    <x v="1"/>
    <n v="116"/>
    <n v="81.198275862068968"/>
    <s v="US"/>
    <s v="USD"/>
    <x v="266"/>
    <n v="1555218000"/>
    <b v="0"/>
    <b v="0"/>
    <s v="publishing/translations"/>
    <x v="5"/>
    <x v="18"/>
  </r>
  <r>
    <n v="5500"/>
    <n v="5324"/>
    <n v="0.96799999999999997"/>
    <x v="0"/>
    <n v="133"/>
    <n v="40.030075187969928"/>
    <s v="US"/>
    <s v="USD"/>
    <x v="267"/>
    <n v="1335243600"/>
    <b v="0"/>
    <b v="1"/>
    <s v="games/video games"/>
    <x v="6"/>
    <x v="11"/>
  </r>
  <r>
    <n v="700"/>
    <n v="7465"/>
    <n v="10.664285714285715"/>
    <x v="1"/>
    <n v="83"/>
    <n v="89.939759036144579"/>
    <s v="US"/>
    <s v="USD"/>
    <x v="268"/>
    <n v="1279688400"/>
    <b v="0"/>
    <b v="0"/>
    <s v="theater/plays"/>
    <x v="3"/>
    <x v="3"/>
  </r>
  <r>
    <n v="2700"/>
    <n v="8799"/>
    <n v="3.2588888888888889"/>
    <x v="1"/>
    <n v="91"/>
    <n v="96.692307692307693"/>
    <s v="US"/>
    <s v="USD"/>
    <x v="269"/>
    <n v="1356069600"/>
    <b v="0"/>
    <b v="0"/>
    <s v="technology/web"/>
    <x v="2"/>
    <x v="2"/>
  </r>
  <r>
    <n v="8000"/>
    <n v="13656"/>
    <n v="1.7070000000000001"/>
    <x v="1"/>
    <n v="546"/>
    <n v="25.010989010989011"/>
    <s v="US"/>
    <s v="USD"/>
    <x v="270"/>
    <n v="1536210000"/>
    <b v="0"/>
    <b v="0"/>
    <s v="theater/plays"/>
    <x v="3"/>
    <x v="3"/>
  </r>
  <r>
    <n v="2500"/>
    <n v="14536"/>
    <n v="5.8144"/>
    <x v="1"/>
    <n v="393"/>
    <n v="36.987277353689571"/>
    <s v="US"/>
    <s v="USD"/>
    <x v="271"/>
    <n v="1511762400"/>
    <b v="0"/>
    <b v="0"/>
    <s v="film &amp; video/animation"/>
    <x v="4"/>
    <x v="10"/>
  </r>
  <r>
    <n v="164500"/>
    <n v="150552"/>
    <n v="0.91520972644376897"/>
    <x v="0"/>
    <n v="2062"/>
    <n v="73.012609117361791"/>
    <s v="US"/>
    <s v="USD"/>
    <x v="272"/>
    <n v="1333256400"/>
    <b v="0"/>
    <b v="1"/>
    <s v="theater/plays"/>
    <x v="3"/>
    <x v="3"/>
  </r>
  <r>
    <n v="8400"/>
    <n v="9076"/>
    <n v="1.0804761904761904"/>
    <x v="1"/>
    <n v="133"/>
    <n v="68.240601503759393"/>
    <s v="US"/>
    <s v="USD"/>
    <x v="73"/>
    <n v="1480744800"/>
    <b v="0"/>
    <b v="1"/>
    <s v="film &amp; video/television"/>
    <x v="4"/>
    <x v="19"/>
  </r>
  <r>
    <n v="8100"/>
    <n v="1517"/>
    <n v="0.18728395061728395"/>
    <x v="0"/>
    <n v="29"/>
    <n v="52.310344827586206"/>
    <s v="DK"/>
    <s v="DKK"/>
    <x v="273"/>
    <n v="1465016400"/>
    <b v="0"/>
    <b v="0"/>
    <s v="music/rock"/>
    <x v="1"/>
    <x v="1"/>
  </r>
  <r>
    <n v="9800"/>
    <n v="8153"/>
    <n v="0.83193877551020412"/>
    <x v="0"/>
    <n v="132"/>
    <n v="61.765151515151516"/>
    <s v="US"/>
    <s v="USD"/>
    <x v="274"/>
    <n v="1336280400"/>
    <b v="0"/>
    <b v="0"/>
    <s v="technology/web"/>
    <x v="2"/>
    <x v="2"/>
  </r>
  <r>
    <n v="900"/>
    <n v="6357"/>
    <n v="7.0633333333333335"/>
    <x v="1"/>
    <n v="254"/>
    <n v="25.027559055118111"/>
    <s v="US"/>
    <s v="USD"/>
    <x v="275"/>
    <n v="1476766800"/>
    <b v="0"/>
    <b v="0"/>
    <s v="theater/plays"/>
    <x v="3"/>
    <x v="3"/>
  </r>
  <r>
    <n v="112100"/>
    <n v="19557"/>
    <n v="0.17446030330062445"/>
    <x v="3"/>
    <n v="184"/>
    <n v="106.28804347826087"/>
    <s v="US"/>
    <s v="USD"/>
    <x v="276"/>
    <n v="1480485600"/>
    <b v="0"/>
    <b v="0"/>
    <s v="theater/plays"/>
    <x v="3"/>
    <x v="3"/>
  </r>
  <r>
    <n v="6300"/>
    <n v="13213"/>
    <n v="2.0973015873015872"/>
    <x v="1"/>
    <n v="176"/>
    <n v="75.07386363636364"/>
    <s v="US"/>
    <s v="USD"/>
    <x v="277"/>
    <n v="1430197200"/>
    <b v="0"/>
    <b v="0"/>
    <s v="music/electric music"/>
    <x v="1"/>
    <x v="5"/>
  </r>
  <r>
    <n v="5600"/>
    <n v="5476"/>
    <n v="0.97785714285714287"/>
    <x v="0"/>
    <n v="137"/>
    <n v="39.970802919708028"/>
    <s v="DK"/>
    <s v="DKK"/>
    <x v="278"/>
    <n v="1331787600"/>
    <b v="0"/>
    <b v="1"/>
    <s v="music/metal"/>
    <x v="1"/>
    <x v="16"/>
  </r>
  <r>
    <n v="800"/>
    <n v="13474"/>
    <n v="16.842500000000001"/>
    <x v="1"/>
    <n v="337"/>
    <n v="39.982195845697326"/>
    <s v="CA"/>
    <s v="CAD"/>
    <x v="279"/>
    <n v="1438837200"/>
    <b v="0"/>
    <b v="0"/>
    <s v="theater/plays"/>
    <x v="3"/>
    <x v="3"/>
  </r>
  <r>
    <n v="168600"/>
    <n v="91722"/>
    <n v="0.54402135231316728"/>
    <x v="0"/>
    <n v="908"/>
    <n v="101.01541850220265"/>
    <s v="US"/>
    <s v="USD"/>
    <x v="280"/>
    <n v="1370926800"/>
    <b v="0"/>
    <b v="1"/>
    <s v="film &amp; video/documentary"/>
    <x v="4"/>
    <x v="4"/>
  </r>
  <r>
    <n v="1800"/>
    <n v="8219"/>
    <n v="4.5661111111111108"/>
    <x v="1"/>
    <n v="107"/>
    <n v="76.813084112149539"/>
    <s v="US"/>
    <s v="USD"/>
    <x v="281"/>
    <n v="1319000400"/>
    <b v="1"/>
    <b v="0"/>
    <s v="technology/web"/>
    <x v="2"/>
    <x v="2"/>
  </r>
  <r>
    <n v="7300"/>
    <n v="717"/>
    <n v="9.8219178082191785E-2"/>
    <x v="0"/>
    <n v="10"/>
    <n v="71.7"/>
    <s v="US"/>
    <s v="USD"/>
    <x v="282"/>
    <n v="1333429200"/>
    <b v="0"/>
    <b v="0"/>
    <s v="food/food trucks"/>
    <x v="0"/>
    <x v="0"/>
  </r>
  <r>
    <n v="6500"/>
    <n v="1065"/>
    <n v="0.16384615384615384"/>
    <x v="3"/>
    <n v="32"/>
    <n v="33.28125"/>
    <s v="IT"/>
    <s v="EUR"/>
    <x v="283"/>
    <n v="1287032400"/>
    <b v="0"/>
    <b v="0"/>
    <s v="theater/plays"/>
    <x v="3"/>
    <x v="3"/>
  </r>
  <r>
    <n v="600"/>
    <n v="8038"/>
    <n v="13.396666666666667"/>
    <x v="1"/>
    <n v="183"/>
    <n v="43.923497267759565"/>
    <s v="US"/>
    <s v="USD"/>
    <x v="284"/>
    <n v="1541570400"/>
    <b v="0"/>
    <b v="0"/>
    <s v="theater/plays"/>
    <x v="3"/>
    <x v="3"/>
  </r>
  <r>
    <n v="192900"/>
    <n v="68769"/>
    <n v="0.35650077760497667"/>
    <x v="0"/>
    <n v="1910"/>
    <n v="36.004712041884815"/>
    <s v="CH"/>
    <s v="CHF"/>
    <x v="285"/>
    <n v="1383976800"/>
    <b v="0"/>
    <b v="0"/>
    <s v="theater/plays"/>
    <x v="3"/>
    <x v="3"/>
  </r>
  <r>
    <n v="6100"/>
    <n v="3352"/>
    <n v="0.54950819672131146"/>
    <x v="0"/>
    <n v="38"/>
    <n v="88.21052631578948"/>
    <s v="AU"/>
    <s v="AUD"/>
    <x v="286"/>
    <n v="1550556000"/>
    <b v="0"/>
    <b v="0"/>
    <s v="theater/plays"/>
    <x v="3"/>
    <x v="3"/>
  </r>
  <r>
    <n v="7200"/>
    <n v="6785"/>
    <n v="0.94236111111111109"/>
    <x v="0"/>
    <n v="104"/>
    <n v="65.240384615384613"/>
    <s v="AU"/>
    <s v="AUD"/>
    <x v="287"/>
    <n v="1390456800"/>
    <b v="0"/>
    <b v="1"/>
    <s v="theater/plays"/>
    <x v="3"/>
    <x v="3"/>
  </r>
  <r>
    <n v="3500"/>
    <n v="5037"/>
    <n v="1.4391428571428571"/>
    <x v="1"/>
    <n v="72"/>
    <n v="69.958333333333329"/>
    <s v="US"/>
    <s v="USD"/>
    <x v="288"/>
    <n v="1458018000"/>
    <b v="0"/>
    <b v="1"/>
    <s v="music/rock"/>
    <x v="1"/>
    <x v="1"/>
  </r>
  <r>
    <n v="3800"/>
    <n v="1954"/>
    <n v="0.51421052631578945"/>
    <x v="0"/>
    <n v="49"/>
    <n v="39.877551020408163"/>
    <s v="US"/>
    <s v="USD"/>
    <x v="289"/>
    <n v="1461819600"/>
    <b v="0"/>
    <b v="0"/>
    <s v="food/food trucks"/>
    <x v="0"/>
    <x v="0"/>
  </r>
  <r>
    <n v="100"/>
    <n v="5"/>
    <n v="0.05"/>
    <x v="0"/>
    <n v="1"/>
    <n v="5"/>
    <s v="DK"/>
    <s v="DKK"/>
    <x v="290"/>
    <n v="1504155600"/>
    <b v="0"/>
    <b v="1"/>
    <s v="publishing/nonfiction"/>
    <x v="5"/>
    <x v="9"/>
  </r>
  <r>
    <n v="900"/>
    <n v="12102"/>
    <n v="13.446666666666667"/>
    <x v="1"/>
    <n v="295"/>
    <n v="41.023728813559323"/>
    <s v="US"/>
    <s v="USD"/>
    <x v="291"/>
    <n v="1426395600"/>
    <b v="0"/>
    <b v="0"/>
    <s v="film &amp; video/documentary"/>
    <x v="4"/>
    <x v="4"/>
  </r>
  <r>
    <n v="76100"/>
    <n v="24234"/>
    <n v="0.31844940867279897"/>
    <x v="0"/>
    <n v="245"/>
    <n v="98.914285714285711"/>
    <s v="US"/>
    <s v="USD"/>
    <x v="292"/>
    <n v="1537074000"/>
    <b v="0"/>
    <b v="0"/>
    <s v="theater/plays"/>
    <x v="3"/>
    <x v="3"/>
  </r>
  <r>
    <n v="3400"/>
    <n v="2809"/>
    <n v="0.82617647058823529"/>
    <x v="0"/>
    <n v="32"/>
    <n v="87.78125"/>
    <s v="US"/>
    <s v="USD"/>
    <x v="293"/>
    <n v="1452578400"/>
    <b v="0"/>
    <b v="0"/>
    <s v="music/indie rock"/>
    <x v="1"/>
    <x v="7"/>
  </r>
  <r>
    <n v="2100"/>
    <n v="11469"/>
    <n v="5.4614285714285717"/>
    <x v="1"/>
    <n v="142"/>
    <n v="80.767605633802816"/>
    <s v="US"/>
    <s v="USD"/>
    <x v="294"/>
    <n v="1474088400"/>
    <b v="0"/>
    <b v="0"/>
    <s v="film &amp; video/documentary"/>
    <x v="4"/>
    <x v="4"/>
  </r>
  <r>
    <n v="2800"/>
    <n v="8014"/>
    <n v="2.8621428571428571"/>
    <x v="1"/>
    <n v="85"/>
    <n v="94.28235294117647"/>
    <s v="US"/>
    <s v="USD"/>
    <x v="295"/>
    <n v="1461906000"/>
    <b v="0"/>
    <b v="0"/>
    <s v="theater/plays"/>
    <x v="3"/>
    <x v="3"/>
  </r>
  <r>
    <n v="6500"/>
    <n v="514"/>
    <n v="7.9076923076923072E-2"/>
    <x v="0"/>
    <n v="7"/>
    <n v="73.428571428571431"/>
    <s v="US"/>
    <s v="USD"/>
    <x v="296"/>
    <n v="1500267600"/>
    <b v="0"/>
    <b v="1"/>
    <s v="theater/plays"/>
    <x v="3"/>
    <x v="3"/>
  </r>
  <r>
    <n v="32900"/>
    <n v="43473"/>
    <n v="1.3213677811550153"/>
    <x v="1"/>
    <n v="659"/>
    <n v="65.968133535660087"/>
    <s v="DK"/>
    <s v="DKK"/>
    <x v="297"/>
    <n v="1340686800"/>
    <b v="0"/>
    <b v="1"/>
    <s v="publishing/fiction"/>
    <x v="5"/>
    <x v="13"/>
  </r>
  <r>
    <n v="118200"/>
    <n v="87560"/>
    <n v="0.74077834179357027"/>
    <x v="0"/>
    <n v="803"/>
    <n v="109.04109589041096"/>
    <s v="US"/>
    <s v="USD"/>
    <x v="298"/>
    <n v="1303189200"/>
    <b v="0"/>
    <b v="0"/>
    <s v="theater/plays"/>
    <x v="3"/>
    <x v="3"/>
  </r>
  <r>
    <n v="4100"/>
    <n v="3087"/>
    <n v="0.75292682926829269"/>
    <x v="3"/>
    <n v="75"/>
    <n v="41.16"/>
    <s v="US"/>
    <s v="USD"/>
    <x v="299"/>
    <n v="1318309200"/>
    <b v="0"/>
    <b v="1"/>
    <s v="music/indie rock"/>
    <x v="1"/>
    <x v="7"/>
  </r>
  <r>
    <n v="7800"/>
    <n v="1586"/>
    <n v="0.20333333333333334"/>
    <x v="0"/>
    <n v="16"/>
    <n v="99.125"/>
    <s v="US"/>
    <s v="USD"/>
    <x v="300"/>
    <n v="1272171600"/>
    <b v="0"/>
    <b v="0"/>
    <s v="games/video games"/>
    <x v="6"/>
    <x v="11"/>
  </r>
  <r>
    <n v="6300"/>
    <n v="12812"/>
    <n v="2.0336507936507937"/>
    <x v="1"/>
    <n v="121"/>
    <n v="105.88429752066116"/>
    <s v="US"/>
    <s v="USD"/>
    <x v="247"/>
    <n v="1298872800"/>
    <b v="0"/>
    <b v="0"/>
    <s v="theater/plays"/>
    <x v="3"/>
    <x v="3"/>
  </r>
  <r>
    <n v="59100"/>
    <n v="183345"/>
    <n v="3.1022842639593908"/>
    <x v="1"/>
    <n v="3742"/>
    <n v="48.996525921966864"/>
    <s v="US"/>
    <s v="USD"/>
    <x v="244"/>
    <n v="1383282000"/>
    <b v="0"/>
    <b v="0"/>
    <s v="theater/plays"/>
    <x v="3"/>
    <x v="3"/>
  </r>
  <r>
    <n v="2200"/>
    <n v="8697"/>
    <n v="3.9531818181818181"/>
    <x v="1"/>
    <n v="223"/>
    <n v="39"/>
    <s v="US"/>
    <s v="USD"/>
    <x v="301"/>
    <n v="1330495200"/>
    <b v="0"/>
    <b v="0"/>
    <s v="music/rock"/>
    <x v="1"/>
    <x v="1"/>
  </r>
  <r>
    <n v="1400"/>
    <n v="4126"/>
    <n v="2.9471428571428571"/>
    <x v="1"/>
    <n v="133"/>
    <n v="31.022556390977442"/>
    <s v="US"/>
    <s v="USD"/>
    <x v="188"/>
    <n v="1552798800"/>
    <b v="0"/>
    <b v="1"/>
    <s v="film &amp; video/documentary"/>
    <x v="4"/>
    <x v="4"/>
  </r>
  <r>
    <n v="9500"/>
    <n v="3220"/>
    <n v="0.33894736842105261"/>
    <x v="0"/>
    <n v="31"/>
    <n v="103.87096774193549"/>
    <s v="US"/>
    <s v="USD"/>
    <x v="302"/>
    <n v="1403413200"/>
    <b v="0"/>
    <b v="0"/>
    <s v="theater/plays"/>
    <x v="3"/>
    <x v="3"/>
  </r>
  <r>
    <n v="9600"/>
    <n v="6401"/>
    <n v="0.66677083333333331"/>
    <x v="0"/>
    <n v="108"/>
    <n v="59.268518518518519"/>
    <s v="IT"/>
    <s v="EUR"/>
    <x v="303"/>
    <n v="1574229600"/>
    <b v="0"/>
    <b v="1"/>
    <s v="food/food trucks"/>
    <x v="0"/>
    <x v="0"/>
  </r>
  <r>
    <n v="6600"/>
    <n v="1269"/>
    <n v="0.19227272727272726"/>
    <x v="0"/>
    <n v="30"/>
    <n v="42.3"/>
    <s v="US"/>
    <s v="USD"/>
    <x v="304"/>
    <n v="1495861200"/>
    <b v="0"/>
    <b v="0"/>
    <s v="theater/plays"/>
    <x v="3"/>
    <x v="3"/>
  </r>
  <r>
    <n v="5700"/>
    <n v="903"/>
    <n v="0.15842105263157893"/>
    <x v="0"/>
    <n v="17"/>
    <n v="53.117647058823529"/>
    <s v="US"/>
    <s v="USD"/>
    <x v="305"/>
    <n v="1392530400"/>
    <b v="0"/>
    <b v="0"/>
    <s v="music/rock"/>
    <x v="1"/>
    <x v="1"/>
  </r>
  <r>
    <n v="8400"/>
    <n v="3251"/>
    <n v="0.38702380952380955"/>
    <x v="3"/>
    <n v="64"/>
    <n v="50.796875"/>
    <s v="US"/>
    <s v="USD"/>
    <x v="306"/>
    <n v="1283662800"/>
    <b v="0"/>
    <b v="0"/>
    <s v="technology/web"/>
    <x v="2"/>
    <x v="2"/>
  </r>
  <r>
    <n v="84400"/>
    <n v="8092"/>
    <n v="9.5876777251184833E-2"/>
    <x v="0"/>
    <n v="80"/>
    <n v="101.15"/>
    <s v="US"/>
    <s v="USD"/>
    <x v="307"/>
    <n v="1305781200"/>
    <b v="0"/>
    <b v="0"/>
    <s v="publishing/fiction"/>
    <x v="5"/>
    <x v="13"/>
  </r>
  <r>
    <n v="170400"/>
    <n v="160422"/>
    <n v="0.94144366197183094"/>
    <x v="0"/>
    <n v="2468"/>
    <n v="65.000810372771468"/>
    <s v="US"/>
    <s v="USD"/>
    <x v="308"/>
    <n v="1302325200"/>
    <b v="0"/>
    <b v="0"/>
    <s v="film &amp; video/shorts"/>
    <x v="4"/>
    <x v="12"/>
  </r>
  <r>
    <n v="117900"/>
    <n v="196377"/>
    <n v="1.6656234096692113"/>
    <x v="1"/>
    <n v="5168"/>
    <n v="37.998645510835914"/>
    <s v="US"/>
    <s v="USD"/>
    <x v="309"/>
    <n v="1291788000"/>
    <b v="0"/>
    <b v="0"/>
    <s v="theater/plays"/>
    <x v="3"/>
    <x v="3"/>
  </r>
  <r>
    <n v="8900"/>
    <n v="2148"/>
    <n v="0.24134831460674158"/>
    <x v="0"/>
    <n v="26"/>
    <n v="82.615384615384613"/>
    <s v="GB"/>
    <s v="GBP"/>
    <x v="310"/>
    <n v="1396069200"/>
    <b v="0"/>
    <b v="0"/>
    <s v="film &amp; video/documentary"/>
    <x v="4"/>
    <x v="4"/>
  </r>
  <r>
    <n v="7100"/>
    <n v="11648"/>
    <n v="1.6405633802816901"/>
    <x v="1"/>
    <n v="307"/>
    <n v="37.941368078175898"/>
    <s v="US"/>
    <s v="USD"/>
    <x v="311"/>
    <n v="1435899600"/>
    <b v="0"/>
    <b v="1"/>
    <s v="theater/plays"/>
    <x v="3"/>
    <x v="3"/>
  </r>
  <r>
    <n v="6500"/>
    <n v="5897"/>
    <n v="0.90723076923076929"/>
    <x v="0"/>
    <n v="73"/>
    <n v="80.780821917808225"/>
    <s v="US"/>
    <s v="USD"/>
    <x v="79"/>
    <n v="1531112400"/>
    <b v="0"/>
    <b v="1"/>
    <s v="theater/plays"/>
    <x v="3"/>
    <x v="3"/>
  </r>
  <r>
    <n v="7200"/>
    <n v="3326"/>
    <n v="0.46194444444444444"/>
    <x v="0"/>
    <n v="128"/>
    <n v="25.984375"/>
    <s v="US"/>
    <s v="USD"/>
    <x v="312"/>
    <n v="1451628000"/>
    <b v="0"/>
    <b v="0"/>
    <s v="film &amp; video/animation"/>
    <x v="4"/>
    <x v="10"/>
  </r>
  <r>
    <n v="2600"/>
    <n v="1002"/>
    <n v="0.38538461538461538"/>
    <x v="0"/>
    <n v="33"/>
    <n v="30.363636363636363"/>
    <s v="US"/>
    <s v="USD"/>
    <x v="313"/>
    <n v="1567314000"/>
    <b v="0"/>
    <b v="1"/>
    <s v="theater/plays"/>
    <x v="3"/>
    <x v="3"/>
  </r>
  <r>
    <n v="98700"/>
    <n v="131826"/>
    <n v="1.3356231003039514"/>
    <x v="1"/>
    <n v="2441"/>
    <n v="54.004916018025398"/>
    <s v="US"/>
    <s v="USD"/>
    <x v="314"/>
    <n v="1544508000"/>
    <b v="0"/>
    <b v="0"/>
    <s v="music/rock"/>
    <x v="1"/>
    <x v="1"/>
  </r>
  <r>
    <n v="93800"/>
    <n v="21477"/>
    <n v="0.22896588486140726"/>
    <x v="2"/>
    <n v="211"/>
    <n v="101.78672985781991"/>
    <s v="US"/>
    <s v="USD"/>
    <x v="315"/>
    <n v="1482472800"/>
    <b v="0"/>
    <b v="0"/>
    <s v="games/video games"/>
    <x v="6"/>
    <x v="11"/>
  </r>
  <r>
    <n v="33700"/>
    <n v="62330"/>
    <n v="1.8495548961424333"/>
    <x v="1"/>
    <n v="1385"/>
    <n v="45.003610108303249"/>
    <s v="GB"/>
    <s v="GBP"/>
    <x v="316"/>
    <n v="1512799200"/>
    <b v="0"/>
    <b v="0"/>
    <s v="film &amp; video/documentary"/>
    <x v="4"/>
    <x v="4"/>
  </r>
  <r>
    <n v="3300"/>
    <n v="14643"/>
    <n v="4.4372727272727275"/>
    <x v="1"/>
    <n v="190"/>
    <n v="77.068421052631578"/>
    <s v="US"/>
    <s v="USD"/>
    <x v="317"/>
    <n v="1324360800"/>
    <b v="0"/>
    <b v="0"/>
    <s v="food/food trucks"/>
    <x v="0"/>
    <x v="0"/>
  </r>
  <r>
    <n v="20700"/>
    <n v="41396"/>
    <n v="1.999806763285024"/>
    <x v="1"/>
    <n v="470"/>
    <n v="88.076595744680844"/>
    <s v="US"/>
    <s v="USD"/>
    <x v="318"/>
    <n v="1364533200"/>
    <b v="0"/>
    <b v="0"/>
    <s v="technology/wearables"/>
    <x v="2"/>
    <x v="8"/>
  </r>
  <r>
    <n v="9600"/>
    <n v="11900"/>
    <n v="1.2395833333333333"/>
    <x v="1"/>
    <n v="253"/>
    <n v="47.035573122529641"/>
    <s v="US"/>
    <s v="USD"/>
    <x v="319"/>
    <n v="1545112800"/>
    <b v="0"/>
    <b v="0"/>
    <s v="theater/plays"/>
    <x v="3"/>
    <x v="3"/>
  </r>
  <r>
    <n v="66200"/>
    <n v="123538"/>
    <n v="1.8661329305135952"/>
    <x v="1"/>
    <n v="1113"/>
    <n v="110.99550763701707"/>
    <s v="US"/>
    <s v="USD"/>
    <x v="32"/>
    <n v="1516168800"/>
    <b v="0"/>
    <b v="0"/>
    <s v="music/rock"/>
    <x v="1"/>
    <x v="1"/>
  </r>
  <r>
    <n v="173800"/>
    <n v="198628"/>
    <n v="1.1428538550057536"/>
    <x v="1"/>
    <n v="2283"/>
    <n v="87.003066141042481"/>
    <s v="US"/>
    <s v="USD"/>
    <x v="320"/>
    <n v="1574920800"/>
    <b v="0"/>
    <b v="0"/>
    <s v="music/rock"/>
    <x v="1"/>
    <x v="1"/>
  </r>
  <r>
    <n v="70700"/>
    <n v="68602"/>
    <n v="0.97032531824611035"/>
    <x v="0"/>
    <n v="1072"/>
    <n v="63.994402985074629"/>
    <s v="US"/>
    <s v="USD"/>
    <x v="321"/>
    <n v="1292479200"/>
    <b v="0"/>
    <b v="1"/>
    <s v="music/rock"/>
    <x v="1"/>
    <x v="1"/>
  </r>
  <r>
    <n v="94500"/>
    <n v="116064"/>
    <n v="1.2281904761904763"/>
    <x v="1"/>
    <n v="1095"/>
    <n v="105.9945205479452"/>
    <s v="US"/>
    <s v="USD"/>
    <x v="322"/>
    <n v="1573538400"/>
    <b v="0"/>
    <b v="0"/>
    <s v="theater/plays"/>
    <x v="3"/>
    <x v="3"/>
  </r>
  <r>
    <n v="69800"/>
    <n v="125042"/>
    <n v="1.7914326647564469"/>
    <x v="1"/>
    <n v="1690"/>
    <n v="73.989349112426041"/>
    <s v="US"/>
    <s v="USD"/>
    <x v="323"/>
    <n v="1320382800"/>
    <b v="0"/>
    <b v="0"/>
    <s v="theater/plays"/>
    <x v="3"/>
    <x v="3"/>
  </r>
  <r>
    <n v="136300"/>
    <n v="108974"/>
    <n v="0.79951577402787966"/>
    <x v="3"/>
    <n v="1297"/>
    <n v="84.02004626060139"/>
    <s v="CA"/>
    <s v="CAD"/>
    <x v="324"/>
    <n v="1502859600"/>
    <b v="0"/>
    <b v="0"/>
    <s v="theater/plays"/>
    <x v="3"/>
    <x v="3"/>
  </r>
  <r>
    <n v="37100"/>
    <n v="34964"/>
    <n v="0.94242587601078165"/>
    <x v="0"/>
    <n v="393"/>
    <n v="88.966921119592882"/>
    <s v="US"/>
    <s v="USD"/>
    <x v="325"/>
    <n v="1323756000"/>
    <b v="0"/>
    <b v="0"/>
    <s v="photography/photography books"/>
    <x v="7"/>
    <x v="14"/>
  </r>
  <r>
    <n v="114300"/>
    <n v="96777"/>
    <n v="0.84669291338582675"/>
    <x v="0"/>
    <n v="1257"/>
    <n v="76.990453460620529"/>
    <s v="US"/>
    <s v="USD"/>
    <x v="326"/>
    <n v="1441342800"/>
    <b v="0"/>
    <b v="0"/>
    <s v="music/indie rock"/>
    <x v="1"/>
    <x v="7"/>
  </r>
  <r>
    <n v="47900"/>
    <n v="31864"/>
    <n v="0.66521920668058454"/>
    <x v="0"/>
    <n v="328"/>
    <n v="97.146341463414629"/>
    <s v="US"/>
    <s v="USD"/>
    <x v="327"/>
    <n v="1375333200"/>
    <b v="0"/>
    <b v="0"/>
    <s v="theater/plays"/>
    <x v="3"/>
    <x v="3"/>
  </r>
  <r>
    <n v="9000"/>
    <n v="4853"/>
    <n v="0.53922222222222227"/>
    <x v="0"/>
    <n v="147"/>
    <n v="33.013605442176868"/>
    <s v="US"/>
    <s v="USD"/>
    <x v="328"/>
    <n v="1389420000"/>
    <b v="0"/>
    <b v="0"/>
    <s v="theater/plays"/>
    <x v="3"/>
    <x v="3"/>
  </r>
  <r>
    <n v="197600"/>
    <n v="82959"/>
    <n v="0.41983299595141699"/>
    <x v="0"/>
    <n v="830"/>
    <n v="99.950602409638549"/>
    <s v="US"/>
    <s v="USD"/>
    <x v="329"/>
    <n v="1520056800"/>
    <b v="0"/>
    <b v="0"/>
    <s v="games/video games"/>
    <x v="6"/>
    <x v="11"/>
  </r>
  <r>
    <n v="157600"/>
    <n v="23159"/>
    <n v="0.14694796954314721"/>
    <x v="0"/>
    <n v="331"/>
    <n v="69.966767371601208"/>
    <s v="GB"/>
    <s v="GBP"/>
    <x v="330"/>
    <n v="1436504400"/>
    <b v="0"/>
    <b v="0"/>
    <s v="film &amp; video/drama"/>
    <x v="4"/>
    <x v="6"/>
  </r>
  <r>
    <n v="8000"/>
    <n v="2758"/>
    <n v="0.34475"/>
    <x v="0"/>
    <n v="25"/>
    <n v="110.32"/>
    <s v="US"/>
    <s v="USD"/>
    <x v="331"/>
    <n v="1508302800"/>
    <b v="0"/>
    <b v="1"/>
    <s v="music/indie rock"/>
    <x v="1"/>
    <x v="7"/>
  </r>
  <r>
    <n v="900"/>
    <n v="12607"/>
    <n v="14.007777777777777"/>
    <x v="1"/>
    <n v="191"/>
    <n v="66.005235602094245"/>
    <s v="US"/>
    <s v="USD"/>
    <x v="332"/>
    <n v="1425708000"/>
    <b v="0"/>
    <b v="0"/>
    <s v="technology/web"/>
    <x v="2"/>
    <x v="2"/>
  </r>
  <r>
    <n v="199000"/>
    <n v="142823"/>
    <n v="0.71770351758793971"/>
    <x v="0"/>
    <n v="3483"/>
    <n v="41.005742176284812"/>
    <s v="US"/>
    <s v="USD"/>
    <x v="333"/>
    <n v="1488348000"/>
    <b v="0"/>
    <b v="0"/>
    <s v="food/food trucks"/>
    <x v="0"/>
    <x v="0"/>
  </r>
  <r>
    <n v="180800"/>
    <n v="95958"/>
    <n v="0.53074115044247783"/>
    <x v="0"/>
    <n v="923"/>
    <n v="103.96316359696641"/>
    <s v="US"/>
    <s v="USD"/>
    <x v="296"/>
    <n v="1502600400"/>
    <b v="0"/>
    <b v="0"/>
    <s v="theater/plays"/>
    <x v="3"/>
    <x v="3"/>
  </r>
  <r>
    <n v="100"/>
    <n v="5"/>
    <n v="0.05"/>
    <x v="0"/>
    <n v="1"/>
    <n v="5"/>
    <s v="US"/>
    <s v="USD"/>
    <x v="334"/>
    <n v="1433653200"/>
    <b v="0"/>
    <b v="1"/>
    <s v="music/jazz"/>
    <x v="1"/>
    <x v="17"/>
  </r>
  <r>
    <n v="74100"/>
    <n v="94631"/>
    <n v="1.2770715249662619"/>
    <x v="1"/>
    <n v="2013"/>
    <n v="47.009935419771487"/>
    <s v="US"/>
    <s v="USD"/>
    <x v="335"/>
    <n v="1441602000"/>
    <b v="0"/>
    <b v="0"/>
    <s v="music/rock"/>
    <x v="1"/>
    <x v="1"/>
  </r>
  <r>
    <n v="2800"/>
    <n v="977"/>
    <n v="0.34892857142857142"/>
    <x v="0"/>
    <n v="33"/>
    <n v="29.606060606060606"/>
    <s v="CA"/>
    <s v="CAD"/>
    <x v="336"/>
    <n v="1447567200"/>
    <b v="0"/>
    <b v="0"/>
    <s v="theater/plays"/>
    <x v="3"/>
    <x v="3"/>
  </r>
  <r>
    <n v="33600"/>
    <n v="137961"/>
    <n v="4.105982142857143"/>
    <x v="1"/>
    <n v="1703"/>
    <n v="81.010569583088667"/>
    <s v="US"/>
    <s v="USD"/>
    <x v="337"/>
    <n v="1562389200"/>
    <b v="0"/>
    <b v="0"/>
    <s v="theater/plays"/>
    <x v="3"/>
    <x v="3"/>
  </r>
  <r>
    <n v="6100"/>
    <n v="7548"/>
    <n v="1.2373770491803278"/>
    <x v="1"/>
    <n v="80"/>
    <n v="94.35"/>
    <s v="DK"/>
    <s v="DKK"/>
    <x v="338"/>
    <n v="1378789200"/>
    <b v="0"/>
    <b v="0"/>
    <s v="film &amp; video/documentary"/>
    <x v="4"/>
    <x v="4"/>
  </r>
  <r>
    <n v="3800"/>
    <n v="2241"/>
    <n v="0.58973684210526311"/>
    <x v="2"/>
    <n v="86"/>
    <n v="26.058139534883722"/>
    <s v="US"/>
    <s v="USD"/>
    <x v="339"/>
    <n v="1488520800"/>
    <b v="0"/>
    <b v="0"/>
    <s v="technology/wearables"/>
    <x v="2"/>
    <x v="8"/>
  </r>
  <r>
    <n v="9300"/>
    <n v="3431"/>
    <n v="0.36892473118279567"/>
    <x v="0"/>
    <n v="40"/>
    <n v="85.775000000000006"/>
    <s v="IT"/>
    <s v="EUR"/>
    <x v="340"/>
    <n v="1327298400"/>
    <b v="0"/>
    <b v="0"/>
    <s v="theater/plays"/>
    <x v="3"/>
    <x v="3"/>
  </r>
  <r>
    <n v="2300"/>
    <n v="4253"/>
    <n v="1.8491304347826087"/>
    <x v="1"/>
    <n v="41"/>
    <n v="103.73170731707317"/>
    <s v="US"/>
    <s v="USD"/>
    <x v="341"/>
    <n v="1443416400"/>
    <b v="0"/>
    <b v="0"/>
    <s v="games/video games"/>
    <x v="6"/>
    <x v="11"/>
  </r>
  <r>
    <n v="9700"/>
    <n v="1146"/>
    <n v="0.11814432989690722"/>
    <x v="0"/>
    <n v="23"/>
    <n v="49.826086956521742"/>
    <s v="CA"/>
    <s v="CAD"/>
    <x v="342"/>
    <n v="1534136400"/>
    <b v="1"/>
    <b v="0"/>
    <s v="photography/photography books"/>
    <x v="7"/>
    <x v="14"/>
  </r>
  <r>
    <n v="4000"/>
    <n v="11948"/>
    <n v="2.9870000000000001"/>
    <x v="1"/>
    <n v="187"/>
    <n v="63.893048128342244"/>
    <s v="US"/>
    <s v="USD"/>
    <x v="343"/>
    <n v="1315026000"/>
    <b v="0"/>
    <b v="0"/>
    <s v="film &amp; video/animation"/>
    <x v="4"/>
    <x v="10"/>
  </r>
  <r>
    <n v="59700"/>
    <n v="135132"/>
    <n v="2.2635175879396985"/>
    <x v="1"/>
    <n v="2875"/>
    <n v="47.002434782608695"/>
    <s v="GB"/>
    <s v="GBP"/>
    <x v="344"/>
    <n v="1295071200"/>
    <b v="0"/>
    <b v="1"/>
    <s v="theater/plays"/>
    <x v="3"/>
    <x v="3"/>
  </r>
  <r>
    <n v="5500"/>
    <n v="9546"/>
    <n v="1.7356363636363636"/>
    <x v="1"/>
    <n v="88"/>
    <n v="108.47727272727273"/>
    <s v="US"/>
    <s v="USD"/>
    <x v="345"/>
    <n v="1509426000"/>
    <b v="0"/>
    <b v="0"/>
    <s v="theater/plays"/>
    <x v="3"/>
    <x v="3"/>
  </r>
  <r>
    <n v="3700"/>
    <n v="13755"/>
    <n v="3.7175675675675675"/>
    <x v="1"/>
    <n v="191"/>
    <n v="72.015706806282722"/>
    <s v="US"/>
    <s v="USD"/>
    <x v="65"/>
    <n v="1299391200"/>
    <b v="0"/>
    <b v="0"/>
    <s v="music/rock"/>
    <x v="1"/>
    <x v="1"/>
  </r>
  <r>
    <n v="5200"/>
    <n v="8330"/>
    <n v="1.601923076923077"/>
    <x v="1"/>
    <n v="139"/>
    <n v="59.928057553956833"/>
    <s v="US"/>
    <s v="USD"/>
    <x v="346"/>
    <n v="1325052000"/>
    <b v="0"/>
    <b v="0"/>
    <s v="music/rock"/>
    <x v="1"/>
    <x v="1"/>
  </r>
  <r>
    <n v="900"/>
    <n v="14547"/>
    <n v="16.163333333333334"/>
    <x v="1"/>
    <n v="186"/>
    <n v="78.209677419354833"/>
    <s v="US"/>
    <s v="USD"/>
    <x v="347"/>
    <n v="1522818000"/>
    <b v="0"/>
    <b v="0"/>
    <s v="music/indie rock"/>
    <x v="1"/>
    <x v="7"/>
  </r>
  <r>
    <n v="1600"/>
    <n v="11735"/>
    <n v="7.3343749999999996"/>
    <x v="1"/>
    <n v="112"/>
    <n v="104.77678571428571"/>
    <s v="AU"/>
    <s v="AUD"/>
    <x v="348"/>
    <n v="1485324000"/>
    <b v="0"/>
    <b v="0"/>
    <s v="theater/plays"/>
    <x v="3"/>
    <x v="3"/>
  </r>
  <r>
    <n v="1800"/>
    <n v="10658"/>
    <n v="5.9211111111111112"/>
    <x v="1"/>
    <n v="101"/>
    <n v="105.52475247524752"/>
    <s v="US"/>
    <s v="USD"/>
    <x v="349"/>
    <n v="1294120800"/>
    <b v="0"/>
    <b v="1"/>
    <s v="theater/plays"/>
    <x v="3"/>
    <x v="3"/>
  </r>
  <r>
    <n v="9900"/>
    <n v="1870"/>
    <n v="0.18888888888888888"/>
    <x v="0"/>
    <n v="75"/>
    <n v="24.933333333333334"/>
    <s v="US"/>
    <s v="USD"/>
    <x v="350"/>
    <n v="1415685600"/>
    <b v="0"/>
    <b v="1"/>
    <s v="theater/plays"/>
    <x v="3"/>
    <x v="3"/>
  </r>
  <r>
    <n v="5200"/>
    <n v="14394"/>
    <n v="2.7680769230769231"/>
    <x v="1"/>
    <n v="206"/>
    <n v="69.873786407766985"/>
    <s v="GB"/>
    <s v="GBP"/>
    <x v="351"/>
    <n v="1288933200"/>
    <b v="0"/>
    <b v="1"/>
    <s v="film &amp; video/documentary"/>
    <x v="4"/>
    <x v="4"/>
  </r>
  <r>
    <n v="5400"/>
    <n v="14743"/>
    <n v="2.730185185185185"/>
    <x v="1"/>
    <n v="154"/>
    <n v="95.733766233766232"/>
    <s v="US"/>
    <s v="USD"/>
    <x v="352"/>
    <n v="1363237200"/>
    <b v="0"/>
    <b v="1"/>
    <s v="film &amp; video/television"/>
    <x v="4"/>
    <x v="19"/>
  </r>
  <r>
    <n v="112300"/>
    <n v="178965"/>
    <n v="1.593633125556545"/>
    <x v="1"/>
    <n v="5966"/>
    <n v="29.997485752598056"/>
    <s v="US"/>
    <s v="USD"/>
    <x v="353"/>
    <n v="1555822800"/>
    <b v="0"/>
    <b v="0"/>
    <s v="theater/plays"/>
    <x v="3"/>
    <x v="3"/>
  </r>
  <r>
    <n v="189200"/>
    <n v="128410"/>
    <n v="0.67869978858350954"/>
    <x v="0"/>
    <n v="2176"/>
    <n v="59.011948529411768"/>
    <s v="US"/>
    <s v="USD"/>
    <x v="354"/>
    <n v="1427778000"/>
    <b v="0"/>
    <b v="0"/>
    <s v="theater/plays"/>
    <x v="3"/>
    <x v="3"/>
  </r>
  <r>
    <n v="900"/>
    <n v="14324"/>
    <n v="15.915555555555555"/>
    <x v="1"/>
    <n v="169"/>
    <n v="84.757396449704146"/>
    <s v="US"/>
    <s v="USD"/>
    <x v="355"/>
    <n v="1422424800"/>
    <b v="0"/>
    <b v="1"/>
    <s v="film &amp; video/documentary"/>
    <x v="4"/>
    <x v="4"/>
  </r>
  <r>
    <n v="22500"/>
    <n v="164291"/>
    <n v="7.3018222222222224"/>
    <x v="1"/>
    <n v="2106"/>
    <n v="78.010921177587846"/>
    <s v="US"/>
    <s v="USD"/>
    <x v="356"/>
    <n v="1503637200"/>
    <b v="0"/>
    <b v="0"/>
    <s v="theater/plays"/>
    <x v="3"/>
    <x v="3"/>
  </r>
  <r>
    <n v="167400"/>
    <n v="22073"/>
    <n v="0.13185782556750297"/>
    <x v="0"/>
    <n v="441"/>
    <n v="50.05215419501134"/>
    <s v="US"/>
    <s v="USD"/>
    <x v="357"/>
    <n v="1547618400"/>
    <b v="0"/>
    <b v="1"/>
    <s v="film &amp; video/documentary"/>
    <x v="4"/>
    <x v="4"/>
  </r>
  <r>
    <n v="2700"/>
    <n v="1479"/>
    <n v="0.54777777777777781"/>
    <x v="0"/>
    <n v="25"/>
    <n v="59.16"/>
    <s v="US"/>
    <s v="USD"/>
    <x v="358"/>
    <n v="1449900000"/>
    <b v="0"/>
    <b v="0"/>
    <s v="music/indie rock"/>
    <x v="1"/>
    <x v="7"/>
  </r>
  <r>
    <n v="3400"/>
    <n v="12275"/>
    <n v="3.6102941176470589"/>
    <x v="1"/>
    <n v="131"/>
    <n v="93.702290076335885"/>
    <s v="US"/>
    <s v="USD"/>
    <x v="359"/>
    <n v="1405141200"/>
    <b v="0"/>
    <b v="0"/>
    <s v="music/rock"/>
    <x v="1"/>
    <x v="1"/>
  </r>
  <r>
    <n v="49700"/>
    <n v="5098"/>
    <n v="0.10257545271629778"/>
    <x v="0"/>
    <n v="127"/>
    <n v="40.14173228346457"/>
    <s v="US"/>
    <s v="USD"/>
    <x v="12"/>
    <n v="1572933600"/>
    <b v="0"/>
    <b v="0"/>
    <s v="theater/plays"/>
    <x v="3"/>
    <x v="3"/>
  </r>
  <r>
    <n v="178200"/>
    <n v="24882"/>
    <n v="0.13962962962962963"/>
    <x v="0"/>
    <n v="355"/>
    <n v="70.090140845070422"/>
    <s v="US"/>
    <s v="USD"/>
    <x v="360"/>
    <n v="1530162000"/>
    <b v="0"/>
    <b v="0"/>
    <s v="film &amp; video/documentary"/>
    <x v="4"/>
    <x v="4"/>
  </r>
  <r>
    <n v="7200"/>
    <n v="2912"/>
    <n v="0.40444444444444444"/>
    <x v="0"/>
    <n v="44"/>
    <n v="66.181818181818187"/>
    <s v="GB"/>
    <s v="GBP"/>
    <x v="361"/>
    <n v="1320904800"/>
    <b v="0"/>
    <b v="0"/>
    <s v="theater/plays"/>
    <x v="3"/>
    <x v="3"/>
  </r>
  <r>
    <n v="2500"/>
    <n v="4008"/>
    <n v="1.6032"/>
    <x v="1"/>
    <n v="84"/>
    <n v="47.714285714285715"/>
    <s v="US"/>
    <s v="USD"/>
    <x v="362"/>
    <n v="1372395600"/>
    <b v="0"/>
    <b v="0"/>
    <s v="theater/plays"/>
    <x v="3"/>
    <x v="3"/>
  </r>
  <r>
    <n v="5300"/>
    <n v="9749"/>
    <n v="1.8394339622641509"/>
    <x v="1"/>
    <n v="155"/>
    <n v="62.896774193548389"/>
    <s v="US"/>
    <s v="USD"/>
    <x v="363"/>
    <n v="1437714000"/>
    <b v="0"/>
    <b v="0"/>
    <s v="theater/plays"/>
    <x v="3"/>
    <x v="3"/>
  </r>
  <r>
    <n v="9100"/>
    <n v="5803"/>
    <n v="0.63769230769230767"/>
    <x v="0"/>
    <n v="67"/>
    <n v="86.611940298507463"/>
    <s v="US"/>
    <s v="USD"/>
    <x v="364"/>
    <n v="1509771600"/>
    <b v="0"/>
    <b v="0"/>
    <s v="photography/photography books"/>
    <x v="7"/>
    <x v="14"/>
  </r>
  <r>
    <n v="6300"/>
    <n v="14199"/>
    <n v="2.2538095238095237"/>
    <x v="1"/>
    <n v="189"/>
    <n v="75.126984126984127"/>
    <s v="US"/>
    <s v="USD"/>
    <x v="210"/>
    <n v="1550556000"/>
    <b v="0"/>
    <b v="1"/>
    <s v="food/food trucks"/>
    <x v="0"/>
    <x v="0"/>
  </r>
  <r>
    <n v="114400"/>
    <n v="196779"/>
    <n v="1.7200961538461539"/>
    <x v="1"/>
    <n v="4799"/>
    <n v="41.004167534903104"/>
    <s v="US"/>
    <s v="USD"/>
    <x v="365"/>
    <n v="1489039200"/>
    <b v="1"/>
    <b v="1"/>
    <s v="film &amp; video/documentary"/>
    <x v="4"/>
    <x v="4"/>
  </r>
  <r>
    <n v="38900"/>
    <n v="56859"/>
    <n v="1.4616709511568124"/>
    <x v="1"/>
    <n v="1137"/>
    <n v="50.007915567282325"/>
    <s v="US"/>
    <s v="USD"/>
    <x v="366"/>
    <n v="1556600400"/>
    <b v="0"/>
    <b v="0"/>
    <s v="publishing/nonfiction"/>
    <x v="5"/>
    <x v="9"/>
  </r>
  <r>
    <n v="135500"/>
    <n v="103554"/>
    <n v="0.76423616236162362"/>
    <x v="0"/>
    <n v="1068"/>
    <n v="96.960674157303373"/>
    <s v="US"/>
    <s v="USD"/>
    <x v="367"/>
    <n v="1278565200"/>
    <b v="0"/>
    <b v="0"/>
    <s v="theater/plays"/>
    <x v="3"/>
    <x v="3"/>
  </r>
  <r>
    <n v="109000"/>
    <n v="42795"/>
    <n v="0.39261467889908258"/>
    <x v="0"/>
    <n v="424"/>
    <n v="100.93160377358491"/>
    <s v="US"/>
    <s v="USD"/>
    <x v="368"/>
    <n v="1339909200"/>
    <b v="0"/>
    <b v="0"/>
    <s v="technology/wearables"/>
    <x v="2"/>
    <x v="8"/>
  </r>
  <r>
    <n v="114800"/>
    <n v="12938"/>
    <n v="0.11270034843205574"/>
    <x v="3"/>
    <n v="145"/>
    <n v="89.227586206896547"/>
    <s v="CH"/>
    <s v="CHF"/>
    <x v="369"/>
    <n v="1325829600"/>
    <b v="0"/>
    <b v="0"/>
    <s v="music/indie rock"/>
    <x v="1"/>
    <x v="7"/>
  </r>
  <r>
    <n v="83000"/>
    <n v="101352"/>
    <n v="1.2211084337349398"/>
    <x v="1"/>
    <n v="1152"/>
    <n v="87.979166666666671"/>
    <s v="US"/>
    <s v="USD"/>
    <x v="370"/>
    <n v="1290578400"/>
    <b v="0"/>
    <b v="0"/>
    <s v="theater/plays"/>
    <x v="3"/>
    <x v="3"/>
  </r>
  <r>
    <n v="2400"/>
    <n v="4477"/>
    <n v="1.8654166666666667"/>
    <x v="1"/>
    <n v="50"/>
    <n v="89.54"/>
    <s v="US"/>
    <s v="USD"/>
    <x v="371"/>
    <n v="1380344400"/>
    <b v="0"/>
    <b v="0"/>
    <s v="photography/photography books"/>
    <x v="7"/>
    <x v="14"/>
  </r>
  <r>
    <n v="60400"/>
    <n v="4393"/>
    <n v="7.27317880794702E-2"/>
    <x v="0"/>
    <n v="151"/>
    <n v="29.09271523178808"/>
    <s v="US"/>
    <s v="USD"/>
    <x v="287"/>
    <n v="1389852000"/>
    <b v="0"/>
    <b v="0"/>
    <s v="publishing/nonfiction"/>
    <x v="5"/>
    <x v="9"/>
  </r>
  <r>
    <n v="102900"/>
    <n v="67546"/>
    <n v="0.65642371234207963"/>
    <x v="0"/>
    <n v="1608"/>
    <n v="42.006218905472636"/>
    <s v="US"/>
    <s v="USD"/>
    <x v="372"/>
    <n v="1294466400"/>
    <b v="0"/>
    <b v="0"/>
    <s v="technology/wearables"/>
    <x v="2"/>
    <x v="8"/>
  </r>
  <r>
    <n v="62800"/>
    <n v="143788"/>
    <n v="2.2896178343949045"/>
    <x v="1"/>
    <n v="3059"/>
    <n v="47.004903563255965"/>
    <s v="CA"/>
    <s v="CAD"/>
    <x v="373"/>
    <n v="1500354000"/>
    <b v="0"/>
    <b v="0"/>
    <s v="music/jazz"/>
    <x v="1"/>
    <x v="17"/>
  </r>
  <r>
    <n v="800"/>
    <n v="3755"/>
    <n v="4.6937499999999996"/>
    <x v="1"/>
    <n v="34"/>
    <n v="110.44117647058823"/>
    <s v="US"/>
    <s v="USD"/>
    <x v="374"/>
    <n v="1375938000"/>
    <b v="0"/>
    <b v="1"/>
    <s v="film &amp; video/documentary"/>
    <x v="4"/>
    <x v="4"/>
  </r>
  <r>
    <n v="7100"/>
    <n v="9238"/>
    <n v="1.3011267605633803"/>
    <x v="1"/>
    <n v="220"/>
    <n v="41.990909090909092"/>
    <s v="US"/>
    <s v="USD"/>
    <x v="375"/>
    <n v="1323410400"/>
    <b v="1"/>
    <b v="0"/>
    <s v="theater/plays"/>
    <x v="3"/>
    <x v="3"/>
  </r>
  <r>
    <n v="46100"/>
    <n v="77012"/>
    <n v="1.6705422993492407"/>
    <x v="1"/>
    <n v="1604"/>
    <n v="48.012468827930178"/>
    <s v="AU"/>
    <s v="AUD"/>
    <x v="376"/>
    <n v="1539406800"/>
    <b v="0"/>
    <b v="0"/>
    <s v="film &amp; video/drama"/>
    <x v="4"/>
    <x v="6"/>
  </r>
  <r>
    <n v="8100"/>
    <n v="14083"/>
    <n v="1.738641975308642"/>
    <x v="1"/>
    <n v="454"/>
    <n v="31.019823788546255"/>
    <s v="US"/>
    <s v="USD"/>
    <x v="377"/>
    <n v="1369803600"/>
    <b v="0"/>
    <b v="0"/>
    <s v="music/rock"/>
    <x v="1"/>
    <x v="1"/>
  </r>
  <r>
    <n v="1700"/>
    <n v="12202"/>
    <n v="7.1776470588235295"/>
    <x v="1"/>
    <n v="123"/>
    <n v="99.203252032520325"/>
    <s v="IT"/>
    <s v="EUR"/>
    <x v="378"/>
    <n v="1525928400"/>
    <b v="0"/>
    <b v="1"/>
    <s v="film &amp; video/animation"/>
    <x v="4"/>
    <x v="10"/>
  </r>
  <r>
    <n v="97300"/>
    <n v="62127"/>
    <n v="0.63850976361767731"/>
    <x v="0"/>
    <n v="941"/>
    <n v="66.022316684378325"/>
    <s v="US"/>
    <s v="USD"/>
    <x v="379"/>
    <n v="1297231200"/>
    <b v="0"/>
    <b v="0"/>
    <s v="music/indie rock"/>
    <x v="1"/>
    <x v="7"/>
  </r>
  <r>
    <n v="100"/>
    <n v="2"/>
    <n v="0.02"/>
    <x v="0"/>
    <n v="1"/>
    <n v="2"/>
    <s v="US"/>
    <s v="USD"/>
    <x v="380"/>
    <n v="1378530000"/>
    <b v="0"/>
    <b v="1"/>
    <s v="photography/photography books"/>
    <x v="7"/>
    <x v="14"/>
  </r>
  <r>
    <n v="900"/>
    <n v="13772"/>
    <n v="15.302222222222222"/>
    <x v="1"/>
    <n v="299"/>
    <n v="46.060200668896321"/>
    <s v="US"/>
    <s v="USD"/>
    <x v="381"/>
    <n v="1572152400"/>
    <b v="0"/>
    <b v="0"/>
    <s v="theater/plays"/>
    <x v="3"/>
    <x v="3"/>
  </r>
  <r>
    <n v="7300"/>
    <n v="2946"/>
    <n v="0.40356164383561643"/>
    <x v="0"/>
    <n v="40"/>
    <n v="73.650000000000006"/>
    <s v="US"/>
    <s v="USD"/>
    <x v="382"/>
    <n v="1329890400"/>
    <b v="0"/>
    <b v="1"/>
    <s v="film &amp; video/shorts"/>
    <x v="4"/>
    <x v="12"/>
  </r>
  <r>
    <n v="195800"/>
    <n v="168820"/>
    <n v="0.86220633299284988"/>
    <x v="0"/>
    <n v="3015"/>
    <n v="55.99336650082919"/>
    <s v="CA"/>
    <s v="CAD"/>
    <x v="125"/>
    <n v="1276750800"/>
    <b v="0"/>
    <b v="1"/>
    <s v="theater/plays"/>
    <x v="3"/>
    <x v="3"/>
  </r>
  <r>
    <n v="48900"/>
    <n v="154321"/>
    <n v="3.1558486707566464"/>
    <x v="1"/>
    <n v="2237"/>
    <n v="68.985695127402778"/>
    <s v="US"/>
    <s v="USD"/>
    <x v="383"/>
    <n v="1510898400"/>
    <b v="0"/>
    <b v="0"/>
    <s v="theater/plays"/>
    <x v="3"/>
    <x v="3"/>
  </r>
  <r>
    <n v="29600"/>
    <n v="26527"/>
    <n v="0.89618243243243245"/>
    <x v="0"/>
    <n v="435"/>
    <n v="60.981609195402299"/>
    <s v="US"/>
    <s v="USD"/>
    <x v="384"/>
    <n v="1532408400"/>
    <b v="0"/>
    <b v="0"/>
    <s v="theater/plays"/>
    <x v="3"/>
    <x v="3"/>
  </r>
  <r>
    <n v="39300"/>
    <n v="71583"/>
    <n v="1.8214503816793892"/>
    <x v="1"/>
    <n v="645"/>
    <n v="110.98139534883721"/>
    <s v="US"/>
    <s v="USD"/>
    <x v="385"/>
    <n v="1360562400"/>
    <b v="1"/>
    <b v="0"/>
    <s v="film &amp; video/documentary"/>
    <x v="4"/>
    <x v="4"/>
  </r>
  <r>
    <n v="3400"/>
    <n v="12100"/>
    <n v="3.5588235294117645"/>
    <x v="1"/>
    <n v="484"/>
    <n v="25"/>
    <s v="DK"/>
    <s v="DKK"/>
    <x v="386"/>
    <n v="1571547600"/>
    <b v="0"/>
    <b v="0"/>
    <s v="theater/plays"/>
    <x v="3"/>
    <x v="3"/>
  </r>
  <r>
    <n v="9200"/>
    <n v="12129"/>
    <n v="1.3183695652173912"/>
    <x v="1"/>
    <n v="154"/>
    <n v="78.759740259740255"/>
    <s v="CA"/>
    <s v="CAD"/>
    <x v="387"/>
    <n v="1468126800"/>
    <b v="0"/>
    <b v="0"/>
    <s v="film &amp; video/documentary"/>
    <x v="4"/>
    <x v="4"/>
  </r>
  <r>
    <n v="135600"/>
    <n v="62804"/>
    <n v="0.46315634218289087"/>
    <x v="0"/>
    <n v="714"/>
    <n v="87.960784313725483"/>
    <s v="US"/>
    <s v="USD"/>
    <x v="388"/>
    <n v="1492837200"/>
    <b v="0"/>
    <b v="0"/>
    <s v="music/rock"/>
    <x v="1"/>
    <x v="1"/>
  </r>
  <r>
    <n v="153700"/>
    <n v="55536"/>
    <n v="0.36132726089785294"/>
    <x v="2"/>
    <n v="1111"/>
    <n v="49.987398739873989"/>
    <s v="US"/>
    <s v="USD"/>
    <x v="277"/>
    <n v="1430197200"/>
    <b v="0"/>
    <b v="0"/>
    <s v="games/mobile games"/>
    <x v="6"/>
    <x v="20"/>
  </r>
  <r>
    <n v="7800"/>
    <n v="8161"/>
    <n v="1.0462820512820512"/>
    <x v="1"/>
    <n v="82"/>
    <n v="99.524390243902445"/>
    <s v="US"/>
    <s v="USD"/>
    <x v="389"/>
    <n v="1496206800"/>
    <b v="0"/>
    <b v="0"/>
    <s v="theater/plays"/>
    <x v="3"/>
    <x v="3"/>
  </r>
  <r>
    <n v="2100"/>
    <n v="14046"/>
    <n v="6.6885714285714286"/>
    <x v="1"/>
    <n v="134"/>
    <n v="104.82089552238806"/>
    <s v="US"/>
    <s v="USD"/>
    <x v="390"/>
    <n v="1389592800"/>
    <b v="0"/>
    <b v="0"/>
    <s v="publishing/fiction"/>
    <x v="5"/>
    <x v="13"/>
  </r>
  <r>
    <n v="189500"/>
    <n v="117628"/>
    <n v="0.62072823218997364"/>
    <x v="2"/>
    <n v="1089"/>
    <n v="108.01469237832875"/>
    <s v="US"/>
    <s v="USD"/>
    <x v="391"/>
    <n v="1545631200"/>
    <b v="0"/>
    <b v="0"/>
    <s v="film &amp; video/animation"/>
    <x v="4"/>
    <x v="10"/>
  </r>
  <r>
    <n v="188200"/>
    <n v="159405"/>
    <n v="0.84699787460148779"/>
    <x v="0"/>
    <n v="5497"/>
    <n v="28.998544660724033"/>
    <s v="US"/>
    <s v="USD"/>
    <x v="392"/>
    <n v="1272430800"/>
    <b v="0"/>
    <b v="1"/>
    <s v="food/food trucks"/>
    <x v="0"/>
    <x v="0"/>
  </r>
  <r>
    <n v="113500"/>
    <n v="12552"/>
    <n v="0.11059030837004405"/>
    <x v="0"/>
    <n v="418"/>
    <n v="30.028708133971293"/>
    <s v="US"/>
    <s v="USD"/>
    <x v="393"/>
    <n v="1327903200"/>
    <b v="0"/>
    <b v="0"/>
    <s v="theater/plays"/>
    <x v="3"/>
    <x v="3"/>
  </r>
  <r>
    <n v="134600"/>
    <n v="59007"/>
    <n v="0.43838781575037145"/>
    <x v="0"/>
    <n v="1439"/>
    <n v="41.005559416261292"/>
    <s v="US"/>
    <s v="USD"/>
    <x v="394"/>
    <n v="1296021600"/>
    <b v="0"/>
    <b v="1"/>
    <s v="film &amp; video/documentary"/>
    <x v="4"/>
    <x v="4"/>
  </r>
  <r>
    <n v="1700"/>
    <n v="943"/>
    <n v="0.55470588235294116"/>
    <x v="0"/>
    <n v="15"/>
    <n v="62.866666666666667"/>
    <s v="US"/>
    <s v="USD"/>
    <x v="395"/>
    <n v="1543298400"/>
    <b v="0"/>
    <b v="0"/>
    <s v="theater/plays"/>
    <x v="3"/>
    <x v="3"/>
  </r>
  <r>
    <n v="163700"/>
    <n v="93963"/>
    <n v="0.57399511301160655"/>
    <x v="0"/>
    <n v="1999"/>
    <n v="47.005002501250623"/>
    <s v="CA"/>
    <s v="CAD"/>
    <x v="396"/>
    <n v="1336366800"/>
    <b v="0"/>
    <b v="0"/>
    <s v="film &amp; video/documentary"/>
    <x v="4"/>
    <x v="4"/>
  </r>
  <r>
    <n v="113800"/>
    <n v="140469"/>
    <n v="1.2343497363796134"/>
    <x v="1"/>
    <n v="5203"/>
    <n v="26.997693638285604"/>
    <s v="US"/>
    <s v="USD"/>
    <x v="397"/>
    <n v="1325052000"/>
    <b v="0"/>
    <b v="0"/>
    <s v="technology/web"/>
    <x v="2"/>
    <x v="2"/>
  </r>
  <r>
    <n v="5000"/>
    <n v="6423"/>
    <n v="1.2846"/>
    <x v="1"/>
    <n v="94"/>
    <n v="68.329787234042556"/>
    <s v="US"/>
    <s v="USD"/>
    <x v="398"/>
    <n v="1499576400"/>
    <b v="0"/>
    <b v="0"/>
    <s v="theater/plays"/>
    <x v="3"/>
    <x v="3"/>
  </r>
  <r>
    <n v="9400"/>
    <n v="6015"/>
    <n v="0.63989361702127656"/>
    <x v="0"/>
    <n v="118"/>
    <n v="50.974576271186443"/>
    <s v="US"/>
    <s v="USD"/>
    <x v="399"/>
    <n v="1501304400"/>
    <b v="0"/>
    <b v="1"/>
    <s v="technology/wearables"/>
    <x v="2"/>
    <x v="8"/>
  </r>
  <r>
    <n v="8700"/>
    <n v="11075"/>
    <n v="1.2729885057471264"/>
    <x v="1"/>
    <n v="205"/>
    <n v="54.024390243902438"/>
    <s v="US"/>
    <s v="USD"/>
    <x v="400"/>
    <n v="1273208400"/>
    <b v="0"/>
    <b v="1"/>
    <s v="theater/plays"/>
    <x v="3"/>
    <x v="3"/>
  </r>
  <r>
    <n v="147800"/>
    <n v="15723"/>
    <n v="0.10638024357239513"/>
    <x v="0"/>
    <n v="162"/>
    <n v="97.055555555555557"/>
    <s v="US"/>
    <s v="USD"/>
    <x v="116"/>
    <n v="1316840400"/>
    <b v="0"/>
    <b v="1"/>
    <s v="food/food trucks"/>
    <x v="0"/>
    <x v="0"/>
  </r>
  <r>
    <n v="5100"/>
    <n v="2064"/>
    <n v="0.40470588235294119"/>
    <x v="0"/>
    <n v="83"/>
    <n v="24.867469879518072"/>
    <s v="US"/>
    <s v="USD"/>
    <x v="401"/>
    <n v="1524546000"/>
    <b v="0"/>
    <b v="0"/>
    <s v="music/indie rock"/>
    <x v="1"/>
    <x v="7"/>
  </r>
  <r>
    <n v="2700"/>
    <n v="7767"/>
    <n v="2.8766666666666665"/>
    <x v="1"/>
    <n v="92"/>
    <n v="84.423913043478265"/>
    <s v="US"/>
    <s v="USD"/>
    <x v="402"/>
    <n v="1438578000"/>
    <b v="0"/>
    <b v="0"/>
    <s v="photography/photography books"/>
    <x v="7"/>
    <x v="14"/>
  </r>
  <r>
    <n v="1800"/>
    <n v="10313"/>
    <n v="5.7294444444444448"/>
    <x v="1"/>
    <n v="219"/>
    <n v="47.091324200913242"/>
    <s v="US"/>
    <s v="USD"/>
    <x v="403"/>
    <n v="1362549600"/>
    <b v="0"/>
    <b v="0"/>
    <s v="theater/plays"/>
    <x v="3"/>
    <x v="3"/>
  </r>
  <r>
    <n v="174500"/>
    <n v="197018"/>
    <n v="1.1290429799426933"/>
    <x v="1"/>
    <n v="2526"/>
    <n v="77.996041171813147"/>
    <s v="US"/>
    <s v="USD"/>
    <x v="404"/>
    <n v="1413349200"/>
    <b v="0"/>
    <b v="1"/>
    <s v="theater/plays"/>
    <x v="3"/>
    <x v="3"/>
  </r>
  <r>
    <n v="101400"/>
    <n v="47037"/>
    <n v="0.46387573964497042"/>
    <x v="0"/>
    <n v="747"/>
    <n v="62.967871485943775"/>
    <s v="US"/>
    <s v="USD"/>
    <x v="405"/>
    <n v="1298008800"/>
    <b v="0"/>
    <b v="0"/>
    <s v="film &amp; video/animation"/>
    <x v="4"/>
    <x v="10"/>
  </r>
  <r>
    <n v="191000"/>
    <n v="173191"/>
    <n v="0.90675916230366493"/>
    <x v="3"/>
    <n v="2138"/>
    <n v="81.006080449017773"/>
    <s v="US"/>
    <s v="USD"/>
    <x v="406"/>
    <n v="1394427600"/>
    <b v="0"/>
    <b v="1"/>
    <s v="photography/photography books"/>
    <x v="7"/>
    <x v="14"/>
  </r>
  <r>
    <n v="8100"/>
    <n v="5487"/>
    <n v="0.67740740740740746"/>
    <x v="0"/>
    <n v="84"/>
    <n v="65.321428571428569"/>
    <s v="US"/>
    <s v="USD"/>
    <x v="407"/>
    <n v="1572670800"/>
    <b v="0"/>
    <b v="0"/>
    <s v="theater/plays"/>
    <x v="3"/>
    <x v="3"/>
  </r>
  <r>
    <n v="5100"/>
    <n v="9817"/>
    <n v="1.9249019607843136"/>
    <x v="1"/>
    <n v="94"/>
    <n v="104.43617021276596"/>
    <s v="US"/>
    <s v="USD"/>
    <x v="408"/>
    <n v="1531112400"/>
    <b v="1"/>
    <b v="0"/>
    <s v="theater/plays"/>
    <x v="3"/>
    <x v="3"/>
  </r>
  <r>
    <n v="7700"/>
    <n v="6369"/>
    <n v="0.82714285714285718"/>
    <x v="0"/>
    <n v="91"/>
    <n v="69.989010989010993"/>
    <s v="US"/>
    <s v="USD"/>
    <x v="409"/>
    <n v="1400734800"/>
    <b v="0"/>
    <b v="0"/>
    <s v="theater/plays"/>
    <x v="3"/>
    <x v="3"/>
  </r>
  <r>
    <n v="121400"/>
    <n v="65755"/>
    <n v="0.54163920922570019"/>
    <x v="0"/>
    <n v="792"/>
    <n v="83.023989898989896"/>
    <s v="US"/>
    <s v="USD"/>
    <x v="410"/>
    <n v="1386741600"/>
    <b v="0"/>
    <b v="1"/>
    <s v="film &amp; video/documentary"/>
    <x v="4"/>
    <x v="4"/>
  </r>
  <r>
    <n v="5400"/>
    <n v="903"/>
    <n v="0.16722222222222222"/>
    <x v="3"/>
    <n v="10"/>
    <n v="90.3"/>
    <s v="CA"/>
    <s v="CAD"/>
    <x v="411"/>
    <n v="1481781600"/>
    <b v="1"/>
    <b v="0"/>
    <s v="theater/plays"/>
    <x v="3"/>
    <x v="3"/>
  </r>
  <r>
    <n v="152400"/>
    <n v="178120"/>
    <n v="1.168766404199475"/>
    <x v="1"/>
    <n v="1713"/>
    <n v="103.98131932282546"/>
    <s v="IT"/>
    <s v="EUR"/>
    <x v="412"/>
    <n v="1419660000"/>
    <b v="0"/>
    <b v="1"/>
    <s v="theater/plays"/>
    <x v="3"/>
    <x v="3"/>
  </r>
  <r>
    <n v="1300"/>
    <n v="13678"/>
    <n v="10.521538461538462"/>
    <x v="1"/>
    <n v="249"/>
    <n v="54.931726907630519"/>
    <s v="US"/>
    <s v="USD"/>
    <x v="413"/>
    <n v="1555822800"/>
    <b v="0"/>
    <b v="0"/>
    <s v="music/jazz"/>
    <x v="1"/>
    <x v="17"/>
  </r>
  <r>
    <n v="8100"/>
    <n v="9969"/>
    <n v="1.2307407407407407"/>
    <x v="1"/>
    <n v="192"/>
    <n v="51.921875"/>
    <s v="US"/>
    <s v="USD"/>
    <x v="414"/>
    <n v="1442379600"/>
    <b v="0"/>
    <b v="1"/>
    <s v="film &amp; video/animation"/>
    <x v="4"/>
    <x v="10"/>
  </r>
  <r>
    <n v="8300"/>
    <n v="14827"/>
    <n v="1.7863855421686747"/>
    <x v="1"/>
    <n v="247"/>
    <n v="60.02834008097166"/>
    <s v="US"/>
    <s v="USD"/>
    <x v="415"/>
    <n v="1364965200"/>
    <b v="0"/>
    <b v="0"/>
    <s v="theater/plays"/>
    <x v="3"/>
    <x v="3"/>
  </r>
  <r>
    <n v="28400"/>
    <n v="100900"/>
    <n v="3.5528169014084505"/>
    <x v="1"/>
    <n v="2293"/>
    <n v="44.003488879197555"/>
    <s v="US"/>
    <s v="USD"/>
    <x v="416"/>
    <n v="1479016800"/>
    <b v="0"/>
    <b v="0"/>
    <s v="film &amp; video/science fiction"/>
    <x v="4"/>
    <x v="22"/>
  </r>
  <r>
    <n v="102500"/>
    <n v="165954"/>
    <n v="1.6190634146341463"/>
    <x v="1"/>
    <n v="3131"/>
    <n v="53.003513254551258"/>
    <s v="US"/>
    <s v="USD"/>
    <x v="417"/>
    <n v="1499662800"/>
    <b v="0"/>
    <b v="0"/>
    <s v="film &amp; video/television"/>
    <x v="4"/>
    <x v="19"/>
  </r>
  <r>
    <n v="7000"/>
    <n v="1744"/>
    <n v="0.24914285714285714"/>
    <x v="0"/>
    <n v="32"/>
    <n v="54.5"/>
    <s v="US"/>
    <s v="USD"/>
    <x v="418"/>
    <n v="1337835600"/>
    <b v="0"/>
    <b v="0"/>
    <s v="technology/wearables"/>
    <x v="2"/>
    <x v="8"/>
  </r>
  <r>
    <n v="5400"/>
    <n v="10731"/>
    <n v="1.9872222222222222"/>
    <x v="1"/>
    <n v="143"/>
    <n v="75.04195804195804"/>
    <s v="IT"/>
    <s v="EUR"/>
    <x v="419"/>
    <n v="1505710800"/>
    <b v="0"/>
    <b v="0"/>
    <s v="theater/plays"/>
    <x v="3"/>
    <x v="3"/>
  </r>
  <r>
    <n v="9300"/>
    <n v="3232"/>
    <n v="0.34752688172043011"/>
    <x v="3"/>
    <n v="90"/>
    <n v="35.911111111111111"/>
    <s v="US"/>
    <s v="USD"/>
    <x v="420"/>
    <n v="1287464400"/>
    <b v="0"/>
    <b v="0"/>
    <s v="theater/plays"/>
    <x v="3"/>
    <x v="3"/>
  </r>
  <r>
    <n v="6200"/>
    <n v="10938"/>
    <n v="1.7641935483870967"/>
    <x v="1"/>
    <n v="296"/>
    <n v="36.952702702702702"/>
    <s v="US"/>
    <s v="USD"/>
    <x v="421"/>
    <n v="1311656400"/>
    <b v="0"/>
    <b v="1"/>
    <s v="music/indie rock"/>
    <x v="1"/>
    <x v="7"/>
  </r>
  <r>
    <n v="2100"/>
    <n v="10739"/>
    <n v="5.1138095238095236"/>
    <x v="1"/>
    <n v="170"/>
    <n v="63.170588235294119"/>
    <s v="US"/>
    <s v="USD"/>
    <x v="422"/>
    <n v="1293170400"/>
    <b v="0"/>
    <b v="1"/>
    <s v="theater/plays"/>
    <x v="3"/>
    <x v="3"/>
  </r>
  <r>
    <n v="6800"/>
    <n v="5579"/>
    <n v="0.82044117647058823"/>
    <x v="0"/>
    <n v="186"/>
    <n v="29.99462365591398"/>
    <s v="US"/>
    <s v="USD"/>
    <x v="423"/>
    <n v="1355983200"/>
    <b v="0"/>
    <b v="0"/>
    <s v="technology/wearables"/>
    <x v="2"/>
    <x v="8"/>
  </r>
  <r>
    <n v="155200"/>
    <n v="37754"/>
    <n v="0.24326030927835052"/>
    <x v="3"/>
    <n v="439"/>
    <n v="86"/>
    <s v="GB"/>
    <s v="GBP"/>
    <x v="424"/>
    <n v="1515045600"/>
    <b v="0"/>
    <b v="0"/>
    <s v="film &amp; video/television"/>
    <x v="4"/>
    <x v="19"/>
  </r>
  <r>
    <n v="89900"/>
    <n v="45384"/>
    <n v="0.50482758620689661"/>
    <x v="0"/>
    <n v="605"/>
    <n v="75.014876033057845"/>
    <s v="US"/>
    <s v="USD"/>
    <x v="425"/>
    <n v="1366088400"/>
    <b v="0"/>
    <b v="1"/>
    <s v="games/video games"/>
    <x v="6"/>
    <x v="11"/>
  </r>
  <r>
    <n v="900"/>
    <n v="8703"/>
    <n v="9.67"/>
    <x v="1"/>
    <n v="86"/>
    <n v="101.19767441860465"/>
    <s v="DK"/>
    <s v="DKK"/>
    <x v="426"/>
    <n v="1553317200"/>
    <b v="0"/>
    <b v="0"/>
    <s v="games/video games"/>
    <x v="6"/>
    <x v="11"/>
  </r>
  <r>
    <n v="100"/>
    <n v="4"/>
    <n v="0.04"/>
    <x v="0"/>
    <n v="1"/>
    <n v="4"/>
    <s v="CA"/>
    <s v="CAD"/>
    <x v="427"/>
    <n v="1542088800"/>
    <b v="0"/>
    <b v="0"/>
    <s v="film &amp; video/animation"/>
    <x v="4"/>
    <x v="10"/>
  </r>
  <r>
    <n v="148400"/>
    <n v="182302"/>
    <n v="1.2284501347708894"/>
    <x v="1"/>
    <n v="6286"/>
    <n v="29.001272669424118"/>
    <s v="US"/>
    <s v="USD"/>
    <x v="428"/>
    <n v="1503118800"/>
    <b v="0"/>
    <b v="0"/>
    <s v="music/rock"/>
    <x v="1"/>
    <x v="1"/>
  </r>
  <r>
    <n v="4800"/>
    <n v="3045"/>
    <n v="0.63437500000000002"/>
    <x v="0"/>
    <n v="31"/>
    <n v="98.225806451612897"/>
    <s v="US"/>
    <s v="USD"/>
    <x v="429"/>
    <n v="1278478800"/>
    <b v="0"/>
    <b v="0"/>
    <s v="film &amp; video/drama"/>
    <x v="4"/>
    <x v="6"/>
  </r>
  <r>
    <n v="182400"/>
    <n v="102749"/>
    <n v="0.56331688596491225"/>
    <x v="0"/>
    <n v="1181"/>
    <n v="87.001693480101608"/>
    <s v="US"/>
    <s v="USD"/>
    <x v="411"/>
    <n v="1484114400"/>
    <b v="0"/>
    <b v="0"/>
    <s v="film &amp; video/science fiction"/>
    <x v="4"/>
    <x v="22"/>
  </r>
  <r>
    <n v="4000"/>
    <n v="1763"/>
    <n v="0.44074999999999998"/>
    <x v="0"/>
    <n v="39"/>
    <n v="45.205128205128204"/>
    <s v="US"/>
    <s v="USD"/>
    <x v="430"/>
    <n v="1385445600"/>
    <b v="0"/>
    <b v="1"/>
    <s v="film &amp; video/drama"/>
    <x v="4"/>
    <x v="6"/>
  </r>
  <r>
    <n v="116500"/>
    <n v="137904"/>
    <n v="1.1837253218884121"/>
    <x v="1"/>
    <n v="3727"/>
    <n v="37.001341561577675"/>
    <s v="US"/>
    <s v="USD"/>
    <x v="431"/>
    <n v="1318741200"/>
    <b v="0"/>
    <b v="0"/>
    <s v="theater/plays"/>
    <x v="3"/>
    <x v="3"/>
  </r>
  <r>
    <n v="146400"/>
    <n v="152438"/>
    <n v="1.041243169398907"/>
    <x v="1"/>
    <n v="1605"/>
    <n v="94.976947040498445"/>
    <s v="US"/>
    <s v="USD"/>
    <x v="432"/>
    <n v="1518242400"/>
    <b v="0"/>
    <b v="1"/>
    <s v="music/indie rock"/>
    <x v="1"/>
    <x v="7"/>
  </r>
  <r>
    <n v="5000"/>
    <n v="1332"/>
    <n v="0.26640000000000003"/>
    <x v="0"/>
    <n v="46"/>
    <n v="28.956521739130434"/>
    <s v="US"/>
    <s v="USD"/>
    <x v="433"/>
    <n v="1476594000"/>
    <b v="0"/>
    <b v="0"/>
    <s v="theater/plays"/>
    <x v="3"/>
    <x v="3"/>
  </r>
  <r>
    <n v="33800"/>
    <n v="118706"/>
    <n v="3.5120118343195266"/>
    <x v="1"/>
    <n v="2120"/>
    <n v="55.993396226415094"/>
    <s v="US"/>
    <s v="USD"/>
    <x v="434"/>
    <n v="1273554000"/>
    <b v="0"/>
    <b v="0"/>
    <s v="theater/plays"/>
    <x v="3"/>
    <x v="3"/>
  </r>
  <r>
    <n v="6300"/>
    <n v="5674"/>
    <n v="0.90063492063492068"/>
    <x v="0"/>
    <n v="105"/>
    <n v="54.038095238095238"/>
    <s v="US"/>
    <s v="USD"/>
    <x v="435"/>
    <n v="1421906400"/>
    <b v="0"/>
    <b v="0"/>
    <s v="film &amp; video/documentary"/>
    <x v="4"/>
    <x v="4"/>
  </r>
  <r>
    <n v="2400"/>
    <n v="4119"/>
    <n v="1.7162500000000001"/>
    <x v="1"/>
    <n v="50"/>
    <n v="82.38"/>
    <s v="US"/>
    <s v="USD"/>
    <x v="8"/>
    <n v="1281589200"/>
    <b v="0"/>
    <b v="0"/>
    <s v="theater/plays"/>
    <x v="3"/>
    <x v="3"/>
  </r>
  <r>
    <n v="98800"/>
    <n v="139354"/>
    <n v="1.4104655870445344"/>
    <x v="1"/>
    <n v="2080"/>
    <n v="66.997115384615384"/>
    <s v="US"/>
    <s v="USD"/>
    <x v="436"/>
    <n v="1400389200"/>
    <b v="0"/>
    <b v="0"/>
    <s v="film &amp; video/drama"/>
    <x v="4"/>
    <x v="6"/>
  </r>
  <r>
    <n v="188800"/>
    <n v="57734"/>
    <n v="0.30579449152542371"/>
    <x v="0"/>
    <n v="535"/>
    <n v="107.91401869158878"/>
    <s v="US"/>
    <s v="USD"/>
    <x v="385"/>
    <n v="1362808800"/>
    <b v="0"/>
    <b v="0"/>
    <s v="games/mobile games"/>
    <x v="6"/>
    <x v="20"/>
  </r>
  <r>
    <n v="134300"/>
    <n v="145265"/>
    <n v="1.0816455696202532"/>
    <x v="1"/>
    <n v="2105"/>
    <n v="69.009501187648453"/>
    <s v="US"/>
    <s v="USD"/>
    <x v="437"/>
    <n v="1388815200"/>
    <b v="0"/>
    <b v="0"/>
    <s v="film &amp; video/animation"/>
    <x v="4"/>
    <x v="10"/>
  </r>
  <r>
    <n v="71200"/>
    <n v="95020"/>
    <n v="1.3345505617977529"/>
    <x v="1"/>
    <n v="2436"/>
    <n v="39.006568144499177"/>
    <s v="US"/>
    <s v="USD"/>
    <x v="438"/>
    <n v="1519538400"/>
    <b v="0"/>
    <b v="0"/>
    <s v="theater/plays"/>
    <x v="3"/>
    <x v="3"/>
  </r>
  <r>
    <n v="4700"/>
    <n v="8829"/>
    <n v="1.8785106382978722"/>
    <x v="1"/>
    <n v="80"/>
    <n v="110.3625"/>
    <s v="US"/>
    <s v="USD"/>
    <x v="439"/>
    <n v="1517810400"/>
    <b v="0"/>
    <b v="0"/>
    <s v="publishing/translations"/>
    <x v="5"/>
    <x v="18"/>
  </r>
  <r>
    <n v="1200"/>
    <n v="3984"/>
    <n v="3.32"/>
    <x v="1"/>
    <n v="42"/>
    <n v="94.857142857142861"/>
    <s v="US"/>
    <s v="USD"/>
    <x v="440"/>
    <n v="1370581200"/>
    <b v="0"/>
    <b v="1"/>
    <s v="technology/wearables"/>
    <x v="2"/>
    <x v="8"/>
  </r>
  <r>
    <n v="1400"/>
    <n v="8053"/>
    <n v="5.7521428571428572"/>
    <x v="1"/>
    <n v="139"/>
    <n v="57.935251798561154"/>
    <s v="CA"/>
    <s v="CAD"/>
    <x v="441"/>
    <n v="1448863200"/>
    <b v="0"/>
    <b v="1"/>
    <s v="technology/web"/>
    <x v="2"/>
    <x v="2"/>
  </r>
  <r>
    <n v="4000"/>
    <n v="1620"/>
    <n v="0.40500000000000003"/>
    <x v="0"/>
    <n v="16"/>
    <n v="101.25"/>
    <s v="US"/>
    <s v="USD"/>
    <x v="442"/>
    <n v="1556600400"/>
    <b v="0"/>
    <b v="0"/>
    <s v="theater/plays"/>
    <x v="3"/>
    <x v="3"/>
  </r>
  <r>
    <n v="5600"/>
    <n v="10328"/>
    <n v="1.8442857142857143"/>
    <x v="1"/>
    <n v="159"/>
    <n v="64.95597484276729"/>
    <s v="US"/>
    <s v="USD"/>
    <x v="443"/>
    <n v="1432098000"/>
    <b v="0"/>
    <b v="0"/>
    <s v="film &amp; video/drama"/>
    <x v="4"/>
    <x v="6"/>
  </r>
  <r>
    <n v="3600"/>
    <n v="10289"/>
    <n v="2.8580555555555556"/>
    <x v="1"/>
    <n v="381"/>
    <n v="27.00524934383202"/>
    <s v="US"/>
    <s v="USD"/>
    <x v="315"/>
    <n v="1482127200"/>
    <b v="0"/>
    <b v="0"/>
    <s v="technology/wearables"/>
    <x v="2"/>
    <x v="8"/>
  </r>
  <r>
    <n v="3100"/>
    <n v="9889"/>
    <n v="3.19"/>
    <x v="1"/>
    <n v="194"/>
    <n v="50.97422680412371"/>
    <s v="GB"/>
    <s v="GBP"/>
    <x v="444"/>
    <n v="1335934800"/>
    <b v="0"/>
    <b v="1"/>
    <s v="food/food trucks"/>
    <x v="0"/>
    <x v="0"/>
  </r>
  <r>
    <n v="153800"/>
    <n v="60342"/>
    <n v="0.39234070221066319"/>
    <x v="0"/>
    <n v="575"/>
    <n v="104.94260869565217"/>
    <s v="US"/>
    <s v="USD"/>
    <x v="445"/>
    <n v="1556946000"/>
    <b v="0"/>
    <b v="0"/>
    <s v="music/rock"/>
    <x v="1"/>
    <x v="1"/>
  </r>
  <r>
    <n v="5000"/>
    <n v="8907"/>
    <n v="1.7814000000000001"/>
    <x v="1"/>
    <n v="106"/>
    <n v="84.028301886792448"/>
    <s v="US"/>
    <s v="USD"/>
    <x v="446"/>
    <n v="1530075600"/>
    <b v="0"/>
    <b v="0"/>
    <s v="music/electric music"/>
    <x v="1"/>
    <x v="5"/>
  </r>
  <r>
    <n v="4000"/>
    <n v="14606"/>
    <n v="3.6515"/>
    <x v="1"/>
    <n v="142"/>
    <n v="102.85915492957747"/>
    <s v="US"/>
    <s v="USD"/>
    <x v="447"/>
    <n v="1418796000"/>
    <b v="0"/>
    <b v="0"/>
    <s v="film &amp; video/television"/>
    <x v="4"/>
    <x v="19"/>
  </r>
  <r>
    <n v="7400"/>
    <n v="8432"/>
    <n v="1.1394594594594594"/>
    <x v="1"/>
    <n v="211"/>
    <n v="39.962085308056871"/>
    <s v="US"/>
    <s v="USD"/>
    <x v="448"/>
    <n v="1372482000"/>
    <b v="0"/>
    <b v="1"/>
    <s v="publishing/translations"/>
    <x v="5"/>
    <x v="18"/>
  </r>
  <r>
    <n v="191500"/>
    <n v="57122"/>
    <n v="0.29828720626631855"/>
    <x v="0"/>
    <n v="1120"/>
    <n v="51.001785714285717"/>
    <s v="US"/>
    <s v="USD"/>
    <x v="342"/>
    <n v="1534395600"/>
    <b v="0"/>
    <b v="0"/>
    <s v="publishing/fiction"/>
    <x v="5"/>
    <x v="13"/>
  </r>
  <r>
    <n v="8500"/>
    <n v="4613"/>
    <n v="0.54270588235294115"/>
    <x v="0"/>
    <n v="113"/>
    <n v="40.823008849557525"/>
    <s v="US"/>
    <s v="USD"/>
    <x v="449"/>
    <n v="1311397200"/>
    <b v="0"/>
    <b v="0"/>
    <s v="film &amp; video/science fiction"/>
    <x v="4"/>
    <x v="22"/>
  </r>
  <r>
    <n v="68800"/>
    <n v="162603"/>
    <n v="2.3634156976744185"/>
    <x v="1"/>
    <n v="2756"/>
    <n v="58.999637155297535"/>
    <s v="US"/>
    <s v="USD"/>
    <x v="450"/>
    <n v="1426914000"/>
    <b v="0"/>
    <b v="0"/>
    <s v="technology/wearables"/>
    <x v="2"/>
    <x v="8"/>
  </r>
  <r>
    <n v="2400"/>
    <n v="12310"/>
    <n v="5.1291666666666664"/>
    <x v="1"/>
    <n v="173"/>
    <n v="71.156069364161851"/>
    <s v="GB"/>
    <s v="GBP"/>
    <x v="451"/>
    <n v="1501477200"/>
    <b v="0"/>
    <b v="0"/>
    <s v="food/food trucks"/>
    <x v="0"/>
    <x v="0"/>
  </r>
  <r>
    <n v="8600"/>
    <n v="8656"/>
    <n v="1.0065116279069768"/>
    <x v="1"/>
    <n v="87"/>
    <n v="99.494252873563212"/>
    <s v="US"/>
    <s v="USD"/>
    <x v="452"/>
    <n v="1269061200"/>
    <b v="0"/>
    <b v="1"/>
    <s v="photography/photography books"/>
    <x v="7"/>
    <x v="14"/>
  </r>
  <r>
    <n v="196600"/>
    <n v="159931"/>
    <n v="0.81348423194303154"/>
    <x v="0"/>
    <n v="1538"/>
    <n v="103.98634590377114"/>
    <s v="US"/>
    <s v="USD"/>
    <x v="453"/>
    <n v="1415772000"/>
    <b v="0"/>
    <b v="1"/>
    <s v="theater/plays"/>
    <x v="3"/>
    <x v="3"/>
  </r>
  <r>
    <n v="4200"/>
    <n v="689"/>
    <n v="0.16404761904761905"/>
    <x v="0"/>
    <n v="9"/>
    <n v="76.555555555555557"/>
    <s v="US"/>
    <s v="USD"/>
    <x v="454"/>
    <n v="1331013600"/>
    <b v="0"/>
    <b v="1"/>
    <s v="publishing/fiction"/>
    <x v="5"/>
    <x v="13"/>
  </r>
  <r>
    <n v="91400"/>
    <n v="48236"/>
    <n v="0.52774617067833696"/>
    <x v="0"/>
    <n v="554"/>
    <n v="87.068592057761734"/>
    <s v="US"/>
    <s v="USD"/>
    <x v="455"/>
    <n v="1576735200"/>
    <b v="0"/>
    <b v="0"/>
    <s v="theater/plays"/>
    <x v="3"/>
    <x v="3"/>
  </r>
  <r>
    <n v="29600"/>
    <n v="77021"/>
    <n v="2.6020608108108108"/>
    <x v="1"/>
    <n v="1572"/>
    <n v="48.99554707379135"/>
    <s v="GB"/>
    <s v="GBP"/>
    <x v="456"/>
    <n v="1411362000"/>
    <b v="0"/>
    <b v="1"/>
    <s v="food/food trucks"/>
    <x v="0"/>
    <x v="0"/>
  </r>
  <r>
    <n v="90600"/>
    <n v="27844"/>
    <n v="0.30732891832229581"/>
    <x v="0"/>
    <n v="648"/>
    <n v="42.969135802469133"/>
    <s v="GB"/>
    <s v="GBP"/>
    <x v="457"/>
    <n v="1563685200"/>
    <b v="0"/>
    <b v="0"/>
    <s v="theater/plays"/>
    <x v="3"/>
    <x v="3"/>
  </r>
  <r>
    <n v="5200"/>
    <n v="702"/>
    <n v="0.13500000000000001"/>
    <x v="0"/>
    <n v="21"/>
    <n v="33.428571428571431"/>
    <s v="GB"/>
    <s v="GBP"/>
    <x v="458"/>
    <n v="1521867600"/>
    <b v="0"/>
    <b v="1"/>
    <s v="publishing/translations"/>
    <x v="5"/>
    <x v="18"/>
  </r>
  <r>
    <n v="110300"/>
    <n v="197024"/>
    <n v="1.7862556663644606"/>
    <x v="1"/>
    <n v="2346"/>
    <n v="83.982949701619773"/>
    <s v="US"/>
    <s v="USD"/>
    <x v="459"/>
    <n v="1495515600"/>
    <b v="0"/>
    <b v="0"/>
    <s v="theater/plays"/>
    <x v="3"/>
    <x v="3"/>
  </r>
  <r>
    <n v="5300"/>
    <n v="11663"/>
    <n v="2.2005660377358489"/>
    <x v="1"/>
    <n v="115"/>
    <n v="101.41739130434783"/>
    <s v="US"/>
    <s v="USD"/>
    <x v="460"/>
    <n v="1455948000"/>
    <b v="0"/>
    <b v="0"/>
    <s v="theater/plays"/>
    <x v="3"/>
    <x v="3"/>
  </r>
  <r>
    <n v="9200"/>
    <n v="9339"/>
    <n v="1.015108695652174"/>
    <x v="1"/>
    <n v="85"/>
    <n v="109.87058823529412"/>
    <s v="IT"/>
    <s v="EUR"/>
    <x v="461"/>
    <n v="1282366800"/>
    <b v="0"/>
    <b v="0"/>
    <s v="technology/wearables"/>
    <x v="2"/>
    <x v="8"/>
  </r>
  <r>
    <n v="2400"/>
    <n v="4596"/>
    <n v="1.915"/>
    <x v="1"/>
    <n v="144"/>
    <n v="31.916666666666668"/>
    <s v="US"/>
    <s v="USD"/>
    <x v="462"/>
    <n v="1574575200"/>
    <b v="0"/>
    <b v="0"/>
    <s v="journalism/audio"/>
    <x v="8"/>
    <x v="23"/>
  </r>
  <r>
    <n v="56800"/>
    <n v="173437"/>
    <n v="3.0534683098591549"/>
    <x v="1"/>
    <n v="2443"/>
    <n v="70.993450675399103"/>
    <s v="US"/>
    <s v="USD"/>
    <x v="463"/>
    <n v="1374901200"/>
    <b v="0"/>
    <b v="1"/>
    <s v="food/food trucks"/>
    <x v="0"/>
    <x v="0"/>
  </r>
  <r>
    <n v="191000"/>
    <n v="45831"/>
    <n v="0.23995287958115183"/>
    <x v="3"/>
    <n v="595"/>
    <n v="77.026890756302521"/>
    <s v="US"/>
    <s v="USD"/>
    <x v="464"/>
    <n v="1278910800"/>
    <b v="1"/>
    <b v="1"/>
    <s v="film &amp; video/shorts"/>
    <x v="4"/>
    <x v="12"/>
  </r>
  <r>
    <n v="900"/>
    <n v="6514"/>
    <n v="7.2377777777777776"/>
    <x v="1"/>
    <n v="64"/>
    <n v="101.78125"/>
    <s v="US"/>
    <s v="USD"/>
    <x v="465"/>
    <n v="1562907600"/>
    <b v="0"/>
    <b v="0"/>
    <s v="photography/photography books"/>
    <x v="7"/>
    <x v="14"/>
  </r>
  <r>
    <n v="2500"/>
    <n v="13684"/>
    <n v="5.4736000000000002"/>
    <x v="1"/>
    <n v="268"/>
    <n v="51.059701492537314"/>
    <s v="US"/>
    <s v="USD"/>
    <x v="466"/>
    <n v="1332478800"/>
    <b v="0"/>
    <b v="0"/>
    <s v="technology/wearables"/>
    <x v="2"/>
    <x v="8"/>
  </r>
  <r>
    <n v="3200"/>
    <n v="13264"/>
    <n v="4.1449999999999996"/>
    <x v="1"/>
    <n v="195"/>
    <n v="68.02051282051282"/>
    <s v="DK"/>
    <s v="DKK"/>
    <x v="467"/>
    <n v="1402722000"/>
    <b v="0"/>
    <b v="0"/>
    <s v="theater/plays"/>
    <x v="3"/>
    <x v="3"/>
  </r>
  <r>
    <n v="183800"/>
    <n v="1667"/>
    <n v="9.0696409140369975E-3"/>
    <x v="0"/>
    <n v="54"/>
    <n v="30.87037037037037"/>
    <s v="US"/>
    <s v="USD"/>
    <x v="468"/>
    <n v="1496811600"/>
    <b v="0"/>
    <b v="0"/>
    <s v="film &amp; video/animation"/>
    <x v="4"/>
    <x v="10"/>
  </r>
  <r>
    <n v="9800"/>
    <n v="3349"/>
    <n v="0.34173469387755101"/>
    <x v="0"/>
    <n v="120"/>
    <n v="27.908333333333335"/>
    <s v="US"/>
    <s v="USD"/>
    <x v="469"/>
    <n v="1482213600"/>
    <b v="0"/>
    <b v="1"/>
    <s v="technology/wearables"/>
    <x v="2"/>
    <x v="8"/>
  </r>
  <r>
    <n v="193400"/>
    <n v="46317"/>
    <n v="0.239488107549121"/>
    <x v="0"/>
    <n v="579"/>
    <n v="79.994818652849744"/>
    <s v="DK"/>
    <s v="DKK"/>
    <x v="470"/>
    <n v="1420264800"/>
    <b v="0"/>
    <b v="0"/>
    <s v="technology/web"/>
    <x v="2"/>
    <x v="2"/>
  </r>
  <r>
    <n v="163800"/>
    <n v="78743"/>
    <n v="0.48072649572649573"/>
    <x v="0"/>
    <n v="2072"/>
    <n v="38.003378378378379"/>
    <s v="US"/>
    <s v="USD"/>
    <x v="471"/>
    <n v="1458450000"/>
    <b v="0"/>
    <b v="1"/>
    <s v="film &amp; video/documentary"/>
    <x v="4"/>
    <x v="4"/>
  </r>
  <r>
    <n v="100"/>
    <n v="0"/>
    <n v="0"/>
    <x v="0"/>
    <n v="0"/>
    <e v="#DIV/0!"/>
    <s v="US"/>
    <s v="USD"/>
    <x v="472"/>
    <n v="1369803600"/>
    <b v="0"/>
    <b v="1"/>
    <s v="theater/plays"/>
    <x v="3"/>
    <x v="3"/>
  </r>
  <r>
    <n v="153600"/>
    <n v="107743"/>
    <n v="0.70145182291666663"/>
    <x v="0"/>
    <n v="1796"/>
    <n v="59.990534521158132"/>
    <s v="US"/>
    <s v="USD"/>
    <x v="473"/>
    <n v="1363237200"/>
    <b v="0"/>
    <b v="0"/>
    <s v="film &amp; video/documentary"/>
    <x v="4"/>
    <x v="4"/>
  </r>
  <r>
    <n v="1300"/>
    <n v="6889"/>
    <n v="5.2992307692307694"/>
    <x v="1"/>
    <n v="186"/>
    <n v="37.037634408602152"/>
    <s v="AU"/>
    <s v="AUD"/>
    <x v="474"/>
    <n v="1345870800"/>
    <b v="0"/>
    <b v="1"/>
    <s v="games/video games"/>
    <x v="6"/>
    <x v="11"/>
  </r>
  <r>
    <n v="25500"/>
    <n v="45983"/>
    <n v="1.8032549019607844"/>
    <x v="1"/>
    <n v="460"/>
    <n v="99.963043478260872"/>
    <s v="US"/>
    <s v="USD"/>
    <x v="72"/>
    <n v="1437454800"/>
    <b v="0"/>
    <b v="0"/>
    <s v="film &amp; video/drama"/>
    <x v="4"/>
    <x v="6"/>
  </r>
  <r>
    <n v="7500"/>
    <n v="6924"/>
    <n v="0.92320000000000002"/>
    <x v="0"/>
    <n v="62"/>
    <n v="111.6774193548387"/>
    <s v="IT"/>
    <s v="EUR"/>
    <x v="443"/>
    <n v="1432011600"/>
    <b v="0"/>
    <b v="0"/>
    <s v="music/rock"/>
    <x v="1"/>
    <x v="1"/>
  </r>
  <r>
    <n v="89900"/>
    <n v="12497"/>
    <n v="0.13901001112347053"/>
    <x v="0"/>
    <n v="347"/>
    <n v="36.014409221902014"/>
    <s v="US"/>
    <s v="USD"/>
    <x v="475"/>
    <n v="1366347600"/>
    <b v="0"/>
    <b v="1"/>
    <s v="publishing/radio &amp; podcasts"/>
    <x v="5"/>
    <x v="15"/>
  </r>
  <r>
    <n v="18000"/>
    <n v="166874"/>
    <n v="9.2707777777777771"/>
    <x v="1"/>
    <n v="2528"/>
    <n v="66.010284810126578"/>
    <s v="US"/>
    <s v="USD"/>
    <x v="81"/>
    <n v="1512885600"/>
    <b v="0"/>
    <b v="1"/>
    <s v="theater/plays"/>
    <x v="3"/>
    <x v="3"/>
  </r>
  <r>
    <n v="2100"/>
    <n v="837"/>
    <n v="0.39857142857142858"/>
    <x v="0"/>
    <n v="19"/>
    <n v="44.05263157894737"/>
    <s v="US"/>
    <s v="USD"/>
    <x v="476"/>
    <n v="1369717200"/>
    <b v="0"/>
    <b v="1"/>
    <s v="technology/web"/>
    <x v="2"/>
    <x v="2"/>
  </r>
  <r>
    <n v="172700"/>
    <n v="193820"/>
    <n v="1.1222929936305732"/>
    <x v="1"/>
    <n v="3657"/>
    <n v="52.999726551818434"/>
    <s v="US"/>
    <s v="USD"/>
    <x v="192"/>
    <n v="1534654800"/>
    <b v="0"/>
    <b v="0"/>
    <s v="theater/plays"/>
    <x v="3"/>
    <x v="3"/>
  </r>
  <r>
    <n v="168500"/>
    <n v="119510"/>
    <n v="0.70925816023738875"/>
    <x v="0"/>
    <n v="1258"/>
    <n v="95"/>
    <s v="US"/>
    <s v="USD"/>
    <x v="477"/>
    <n v="1337058000"/>
    <b v="0"/>
    <b v="0"/>
    <s v="theater/plays"/>
    <x v="3"/>
    <x v="3"/>
  </r>
  <r>
    <n v="7800"/>
    <n v="9289"/>
    <n v="1.1908974358974358"/>
    <x v="1"/>
    <n v="131"/>
    <n v="70.908396946564892"/>
    <s v="AU"/>
    <s v="AUD"/>
    <x v="478"/>
    <n v="1529816400"/>
    <b v="0"/>
    <b v="0"/>
    <s v="film &amp; video/drama"/>
    <x v="4"/>
    <x v="6"/>
  </r>
  <r>
    <n v="147800"/>
    <n v="35498"/>
    <n v="0.24017591339648173"/>
    <x v="0"/>
    <n v="362"/>
    <n v="98.060773480662988"/>
    <s v="US"/>
    <s v="USD"/>
    <x v="479"/>
    <n v="1564894800"/>
    <b v="0"/>
    <b v="0"/>
    <s v="theater/plays"/>
    <x v="3"/>
    <x v="3"/>
  </r>
  <r>
    <n v="9100"/>
    <n v="12678"/>
    <n v="1.3931868131868133"/>
    <x v="1"/>
    <n v="239"/>
    <n v="53.046025104602514"/>
    <s v="US"/>
    <s v="USD"/>
    <x v="480"/>
    <n v="1404622800"/>
    <b v="0"/>
    <b v="1"/>
    <s v="games/video games"/>
    <x v="6"/>
    <x v="11"/>
  </r>
  <r>
    <n v="8300"/>
    <n v="3260"/>
    <n v="0.39277108433734942"/>
    <x v="3"/>
    <n v="35"/>
    <n v="93.142857142857139"/>
    <s v="US"/>
    <s v="USD"/>
    <x v="180"/>
    <n v="1284181200"/>
    <b v="0"/>
    <b v="0"/>
    <s v="film &amp; video/television"/>
    <x v="4"/>
    <x v="19"/>
  </r>
  <r>
    <n v="138700"/>
    <n v="31123"/>
    <n v="0.22439077144917088"/>
    <x v="3"/>
    <n v="528"/>
    <n v="58.945075757575758"/>
    <s v="CH"/>
    <s v="CHF"/>
    <x v="481"/>
    <n v="1386741600"/>
    <b v="0"/>
    <b v="1"/>
    <s v="music/rock"/>
    <x v="1"/>
    <x v="1"/>
  </r>
  <r>
    <n v="8600"/>
    <n v="4797"/>
    <n v="0.55779069767441858"/>
    <x v="0"/>
    <n v="133"/>
    <n v="36.067669172932334"/>
    <s v="CA"/>
    <s v="CAD"/>
    <x v="482"/>
    <n v="1324792800"/>
    <b v="0"/>
    <b v="1"/>
    <s v="theater/plays"/>
    <x v="3"/>
    <x v="3"/>
  </r>
  <r>
    <n v="125400"/>
    <n v="53324"/>
    <n v="0.42523125996810207"/>
    <x v="0"/>
    <n v="846"/>
    <n v="63.030732860520096"/>
    <s v="US"/>
    <s v="USD"/>
    <x v="194"/>
    <n v="1284354000"/>
    <b v="0"/>
    <b v="0"/>
    <s v="publishing/nonfiction"/>
    <x v="5"/>
    <x v="9"/>
  </r>
  <r>
    <n v="5900"/>
    <n v="6608"/>
    <n v="1.1200000000000001"/>
    <x v="1"/>
    <n v="78"/>
    <n v="84.717948717948715"/>
    <s v="US"/>
    <s v="USD"/>
    <x v="483"/>
    <n v="1494392400"/>
    <b v="0"/>
    <b v="0"/>
    <s v="food/food trucks"/>
    <x v="0"/>
    <x v="0"/>
  </r>
  <r>
    <n v="8800"/>
    <n v="622"/>
    <n v="7.0681818181818179E-2"/>
    <x v="0"/>
    <n v="10"/>
    <n v="62.2"/>
    <s v="US"/>
    <s v="USD"/>
    <x v="484"/>
    <n v="1519538400"/>
    <b v="0"/>
    <b v="1"/>
    <s v="film &amp; video/animation"/>
    <x v="4"/>
    <x v="10"/>
  </r>
  <r>
    <n v="177700"/>
    <n v="180802"/>
    <n v="1.0174563871693867"/>
    <x v="1"/>
    <n v="1773"/>
    <n v="101.97518330513255"/>
    <s v="US"/>
    <s v="USD"/>
    <x v="355"/>
    <n v="1421906400"/>
    <b v="0"/>
    <b v="1"/>
    <s v="music/rock"/>
    <x v="1"/>
    <x v="1"/>
  </r>
  <r>
    <n v="800"/>
    <n v="3406"/>
    <n v="4.2575000000000003"/>
    <x v="1"/>
    <n v="32"/>
    <n v="106.4375"/>
    <s v="US"/>
    <s v="USD"/>
    <x v="485"/>
    <n v="1555909200"/>
    <b v="0"/>
    <b v="0"/>
    <s v="theater/plays"/>
    <x v="3"/>
    <x v="3"/>
  </r>
  <r>
    <n v="7600"/>
    <n v="11061"/>
    <n v="1.4553947368421052"/>
    <x v="1"/>
    <n v="369"/>
    <n v="29.975609756097562"/>
    <s v="US"/>
    <s v="USD"/>
    <x v="486"/>
    <n v="1472446800"/>
    <b v="0"/>
    <b v="1"/>
    <s v="film &amp; video/drama"/>
    <x v="4"/>
    <x v="6"/>
  </r>
  <r>
    <n v="50500"/>
    <n v="16389"/>
    <n v="0.32453465346534655"/>
    <x v="0"/>
    <n v="191"/>
    <n v="85.806282722513089"/>
    <s v="US"/>
    <s v="USD"/>
    <x v="487"/>
    <n v="1342328400"/>
    <b v="0"/>
    <b v="0"/>
    <s v="film &amp; video/shorts"/>
    <x v="4"/>
    <x v="12"/>
  </r>
  <r>
    <n v="900"/>
    <n v="6303"/>
    <n v="7.003333333333333"/>
    <x v="1"/>
    <n v="89"/>
    <n v="70.82022471910112"/>
    <s v="US"/>
    <s v="USD"/>
    <x v="488"/>
    <n v="1268114400"/>
    <b v="0"/>
    <b v="0"/>
    <s v="film &amp; video/shorts"/>
    <x v="4"/>
    <x v="12"/>
  </r>
  <r>
    <n v="96700"/>
    <n v="81136"/>
    <n v="0.83904860392967939"/>
    <x v="0"/>
    <n v="1979"/>
    <n v="40.998484082870135"/>
    <s v="US"/>
    <s v="USD"/>
    <x v="489"/>
    <n v="1273381200"/>
    <b v="0"/>
    <b v="0"/>
    <s v="theater/plays"/>
    <x v="3"/>
    <x v="3"/>
  </r>
  <r>
    <n v="2100"/>
    <n v="1768"/>
    <n v="0.84190476190476193"/>
    <x v="0"/>
    <n v="63"/>
    <n v="28.063492063492063"/>
    <s v="US"/>
    <s v="USD"/>
    <x v="490"/>
    <n v="1290837600"/>
    <b v="0"/>
    <b v="0"/>
    <s v="technology/wearables"/>
    <x v="2"/>
    <x v="8"/>
  </r>
  <r>
    <n v="8300"/>
    <n v="12944"/>
    <n v="1.5595180722891566"/>
    <x v="1"/>
    <n v="147"/>
    <n v="88.054421768707485"/>
    <s v="US"/>
    <s v="USD"/>
    <x v="312"/>
    <n v="1454306400"/>
    <b v="0"/>
    <b v="1"/>
    <s v="theater/plays"/>
    <x v="3"/>
    <x v="3"/>
  </r>
  <r>
    <n v="189200"/>
    <n v="188480"/>
    <n v="0.99619450317124736"/>
    <x v="0"/>
    <n v="6080"/>
    <n v="31"/>
    <s v="CA"/>
    <s v="CAD"/>
    <x v="491"/>
    <n v="1457762400"/>
    <b v="0"/>
    <b v="0"/>
    <s v="film &amp; video/animation"/>
    <x v="4"/>
    <x v="10"/>
  </r>
  <r>
    <n v="9000"/>
    <n v="7227"/>
    <n v="0.80300000000000005"/>
    <x v="0"/>
    <n v="80"/>
    <n v="90.337500000000006"/>
    <s v="GB"/>
    <s v="GBP"/>
    <x v="492"/>
    <n v="1389074400"/>
    <b v="0"/>
    <b v="0"/>
    <s v="music/indie rock"/>
    <x v="1"/>
    <x v="7"/>
  </r>
  <r>
    <n v="5100"/>
    <n v="574"/>
    <n v="0.11254901960784314"/>
    <x v="0"/>
    <n v="9"/>
    <n v="63.777777777777779"/>
    <s v="US"/>
    <s v="USD"/>
    <x v="493"/>
    <n v="1402117200"/>
    <b v="0"/>
    <b v="0"/>
    <s v="games/video games"/>
    <x v="6"/>
    <x v="11"/>
  </r>
  <r>
    <n v="105000"/>
    <n v="96328"/>
    <n v="0.91740952380952379"/>
    <x v="0"/>
    <n v="1784"/>
    <n v="53.995515695067262"/>
    <s v="US"/>
    <s v="USD"/>
    <x v="494"/>
    <n v="1284440400"/>
    <b v="0"/>
    <b v="1"/>
    <s v="publishing/fiction"/>
    <x v="5"/>
    <x v="13"/>
  </r>
  <r>
    <n v="186700"/>
    <n v="178338"/>
    <n v="0.95521156936261387"/>
    <x v="2"/>
    <n v="3640"/>
    <n v="48.993956043956047"/>
    <s v="CH"/>
    <s v="CHF"/>
    <x v="495"/>
    <n v="1388988000"/>
    <b v="0"/>
    <b v="0"/>
    <s v="games/video games"/>
    <x v="6"/>
    <x v="11"/>
  </r>
  <r>
    <n v="1600"/>
    <n v="8046"/>
    <n v="5.0287499999999996"/>
    <x v="1"/>
    <n v="126"/>
    <n v="63.857142857142854"/>
    <s v="CA"/>
    <s v="CAD"/>
    <x v="496"/>
    <n v="1516946400"/>
    <b v="0"/>
    <b v="0"/>
    <s v="theater/plays"/>
    <x v="3"/>
    <x v="3"/>
  </r>
  <r>
    <n v="115600"/>
    <n v="184086"/>
    <n v="1.5924394463667819"/>
    <x v="1"/>
    <n v="2218"/>
    <n v="82.996393146979258"/>
    <s v="GB"/>
    <s v="GBP"/>
    <x v="497"/>
    <n v="1377752400"/>
    <b v="0"/>
    <b v="0"/>
    <s v="music/indie rock"/>
    <x v="1"/>
    <x v="7"/>
  </r>
  <r>
    <n v="89100"/>
    <n v="13385"/>
    <n v="0.15022446689113356"/>
    <x v="0"/>
    <n v="243"/>
    <n v="55.08230452674897"/>
    <s v="US"/>
    <s v="USD"/>
    <x v="498"/>
    <n v="1534568400"/>
    <b v="0"/>
    <b v="1"/>
    <s v="film &amp; video/drama"/>
    <x v="4"/>
    <x v="6"/>
  </r>
  <r>
    <n v="2600"/>
    <n v="12533"/>
    <n v="4.820384615384615"/>
    <x v="1"/>
    <n v="202"/>
    <n v="62.044554455445542"/>
    <s v="IT"/>
    <s v="EUR"/>
    <x v="499"/>
    <n v="1528606800"/>
    <b v="0"/>
    <b v="1"/>
    <s v="theater/plays"/>
    <x v="3"/>
    <x v="3"/>
  </r>
  <r>
    <n v="9800"/>
    <n v="14697"/>
    <n v="1.4996938775510205"/>
    <x v="1"/>
    <n v="140"/>
    <n v="104.97857142857143"/>
    <s v="IT"/>
    <s v="EUR"/>
    <x v="500"/>
    <n v="1284872400"/>
    <b v="0"/>
    <b v="0"/>
    <s v="publishing/fiction"/>
    <x v="5"/>
    <x v="13"/>
  </r>
  <r>
    <n v="84400"/>
    <n v="98935"/>
    <n v="1.1722156398104266"/>
    <x v="1"/>
    <n v="1052"/>
    <n v="94.044676806083643"/>
    <s v="DK"/>
    <s v="DKK"/>
    <x v="501"/>
    <n v="1537592400"/>
    <b v="1"/>
    <b v="1"/>
    <s v="film &amp; video/documentary"/>
    <x v="4"/>
    <x v="4"/>
  </r>
  <r>
    <n v="151300"/>
    <n v="57034"/>
    <n v="0.37695968274950431"/>
    <x v="0"/>
    <n v="1296"/>
    <n v="44.007716049382715"/>
    <s v="US"/>
    <s v="USD"/>
    <x v="502"/>
    <n v="1381208400"/>
    <b v="0"/>
    <b v="0"/>
    <s v="games/mobile games"/>
    <x v="6"/>
    <x v="20"/>
  </r>
  <r>
    <n v="9800"/>
    <n v="7120"/>
    <n v="0.72653061224489801"/>
    <x v="0"/>
    <n v="77"/>
    <n v="92.467532467532465"/>
    <s v="US"/>
    <s v="USD"/>
    <x v="503"/>
    <n v="1562475600"/>
    <b v="0"/>
    <b v="1"/>
    <s v="food/food trucks"/>
    <x v="0"/>
    <x v="0"/>
  </r>
  <r>
    <n v="5300"/>
    <n v="14097"/>
    <n v="2.6598113207547169"/>
    <x v="1"/>
    <n v="247"/>
    <n v="57.072874493927124"/>
    <s v="US"/>
    <s v="USD"/>
    <x v="504"/>
    <n v="1527397200"/>
    <b v="0"/>
    <b v="0"/>
    <s v="photography/photography books"/>
    <x v="7"/>
    <x v="14"/>
  </r>
  <r>
    <n v="178000"/>
    <n v="43086"/>
    <n v="0.24205617977528091"/>
    <x v="0"/>
    <n v="395"/>
    <n v="109.07848101265823"/>
    <s v="IT"/>
    <s v="EUR"/>
    <x v="505"/>
    <n v="1436158800"/>
    <b v="0"/>
    <b v="0"/>
    <s v="games/mobile games"/>
    <x v="6"/>
    <x v="20"/>
  </r>
  <r>
    <n v="77000"/>
    <n v="1930"/>
    <n v="2.5064935064935064E-2"/>
    <x v="0"/>
    <n v="49"/>
    <n v="39.387755102040813"/>
    <s v="GB"/>
    <s v="GBP"/>
    <x v="506"/>
    <n v="1456034400"/>
    <b v="0"/>
    <b v="0"/>
    <s v="music/indie rock"/>
    <x v="1"/>
    <x v="7"/>
  </r>
  <r>
    <n v="84900"/>
    <n v="13864"/>
    <n v="0.1632979976442874"/>
    <x v="0"/>
    <n v="180"/>
    <n v="77.022222222222226"/>
    <s v="US"/>
    <s v="USD"/>
    <x v="507"/>
    <n v="1380171600"/>
    <b v="0"/>
    <b v="0"/>
    <s v="games/video games"/>
    <x v="6"/>
    <x v="11"/>
  </r>
  <r>
    <n v="2800"/>
    <n v="7742"/>
    <n v="2.7650000000000001"/>
    <x v="1"/>
    <n v="84"/>
    <n v="92.166666666666671"/>
    <s v="US"/>
    <s v="USD"/>
    <x v="508"/>
    <n v="1453356000"/>
    <b v="0"/>
    <b v="0"/>
    <s v="music/rock"/>
    <x v="1"/>
    <x v="1"/>
  </r>
  <r>
    <n v="184800"/>
    <n v="164109"/>
    <n v="0.88803571428571426"/>
    <x v="0"/>
    <n v="2690"/>
    <n v="61.007063197026021"/>
    <s v="US"/>
    <s v="USD"/>
    <x v="509"/>
    <n v="1578981600"/>
    <b v="0"/>
    <b v="0"/>
    <s v="theater/plays"/>
    <x v="3"/>
    <x v="3"/>
  </r>
  <r>
    <n v="4200"/>
    <n v="6870"/>
    <n v="1.6357142857142857"/>
    <x v="1"/>
    <n v="88"/>
    <n v="78.068181818181813"/>
    <s v="US"/>
    <s v="USD"/>
    <x v="510"/>
    <n v="1537419600"/>
    <b v="0"/>
    <b v="1"/>
    <s v="theater/plays"/>
    <x v="3"/>
    <x v="3"/>
  </r>
  <r>
    <n v="1300"/>
    <n v="12597"/>
    <n v="9.69"/>
    <x v="1"/>
    <n v="156"/>
    <n v="80.75"/>
    <s v="US"/>
    <s v="USD"/>
    <x v="511"/>
    <n v="1423202400"/>
    <b v="0"/>
    <b v="0"/>
    <s v="film &amp; video/drama"/>
    <x v="4"/>
    <x v="6"/>
  </r>
  <r>
    <n v="66100"/>
    <n v="179074"/>
    <n v="2.7091376701966716"/>
    <x v="1"/>
    <n v="2985"/>
    <n v="59.991289782244557"/>
    <s v="US"/>
    <s v="USD"/>
    <x v="512"/>
    <n v="1460610000"/>
    <b v="0"/>
    <b v="0"/>
    <s v="theater/plays"/>
    <x v="3"/>
    <x v="3"/>
  </r>
  <r>
    <n v="29500"/>
    <n v="83843"/>
    <n v="2.8421355932203389"/>
    <x v="1"/>
    <n v="762"/>
    <n v="110.03018372703411"/>
    <s v="US"/>
    <s v="USD"/>
    <x v="513"/>
    <n v="1370494800"/>
    <b v="0"/>
    <b v="0"/>
    <s v="technology/wearables"/>
    <x v="2"/>
    <x v="8"/>
  </r>
  <r>
    <n v="100"/>
    <n v="4"/>
    <n v="0.04"/>
    <x v="3"/>
    <n v="1"/>
    <n v="4"/>
    <s v="CH"/>
    <s v="CHF"/>
    <x v="514"/>
    <n v="1332306000"/>
    <b v="0"/>
    <b v="0"/>
    <s v="music/indie rock"/>
    <x v="1"/>
    <x v="7"/>
  </r>
  <r>
    <n v="180100"/>
    <n v="105598"/>
    <n v="0.58632981676846196"/>
    <x v="0"/>
    <n v="2779"/>
    <n v="37.99856063332134"/>
    <s v="AU"/>
    <s v="AUD"/>
    <x v="515"/>
    <n v="1422511200"/>
    <b v="0"/>
    <b v="1"/>
    <s v="technology/web"/>
    <x v="2"/>
    <x v="2"/>
  </r>
  <r>
    <n v="9000"/>
    <n v="8866"/>
    <n v="0.98511111111111116"/>
    <x v="0"/>
    <n v="92"/>
    <n v="96.369565217391298"/>
    <s v="US"/>
    <s v="USD"/>
    <x v="516"/>
    <n v="1480312800"/>
    <b v="0"/>
    <b v="0"/>
    <s v="theater/plays"/>
    <x v="3"/>
    <x v="3"/>
  </r>
  <r>
    <n v="170600"/>
    <n v="75022"/>
    <n v="0.43975381008206332"/>
    <x v="0"/>
    <n v="1028"/>
    <n v="72.978599221789878"/>
    <s v="US"/>
    <s v="USD"/>
    <x v="517"/>
    <n v="1294034400"/>
    <b v="0"/>
    <b v="0"/>
    <s v="music/rock"/>
    <x v="1"/>
    <x v="1"/>
  </r>
  <r>
    <n v="9500"/>
    <n v="14408"/>
    <n v="1.5166315789473683"/>
    <x v="1"/>
    <n v="554"/>
    <n v="26.007220216606498"/>
    <s v="CA"/>
    <s v="CAD"/>
    <x v="518"/>
    <n v="1482645600"/>
    <b v="0"/>
    <b v="0"/>
    <s v="music/indie rock"/>
    <x v="1"/>
    <x v="7"/>
  </r>
  <r>
    <n v="6300"/>
    <n v="14089"/>
    <n v="2.2363492063492063"/>
    <x v="1"/>
    <n v="135"/>
    <n v="104.36296296296297"/>
    <s v="DK"/>
    <s v="DKK"/>
    <x v="519"/>
    <n v="1399093200"/>
    <b v="0"/>
    <b v="0"/>
    <s v="music/rock"/>
    <x v="1"/>
    <x v="1"/>
  </r>
  <r>
    <n v="5200"/>
    <n v="12467"/>
    <n v="2.3975"/>
    <x v="1"/>
    <n v="122"/>
    <n v="102.18852459016394"/>
    <s v="US"/>
    <s v="USD"/>
    <x v="520"/>
    <n v="1315890000"/>
    <b v="0"/>
    <b v="1"/>
    <s v="publishing/translations"/>
    <x v="5"/>
    <x v="18"/>
  </r>
  <r>
    <n v="6000"/>
    <n v="11960"/>
    <n v="1.9933333333333334"/>
    <x v="1"/>
    <n v="221"/>
    <n v="54.117647058823529"/>
    <s v="US"/>
    <s v="USD"/>
    <x v="521"/>
    <n v="1444021200"/>
    <b v="0"/>
    <b v="1"/>
    <s v="film &amp; video/science fiction"/>
    <x v="4"/>
    <x v="22"/>
  </r>
  <r>
    <n v="5800"/>
    <n v="7966"/>
    <n v="1.373448275862069"/>
    <x v="1"/>
    <n v="126"/>
    <n v="63.222222222222221"/>
    <s v="US"/>
    <s v="USD"/>
    <x v="522"/>
    <n v="1460005200"/>
    <b v="0"/>
    <b v="0"/>
    <s v="theater/plays"/>
    <x v="3"/>
    <x v="3"/>
  </r>
  <r>
    <n v="105300"/>
    <n v="106321"/>
    <n v="1.009696106362773"/>
    <x v="1"/>
    <n v="1022"/>
    <n v="104.03228962818004"/>
    <s v="US"/>
    <s v="USD"/>
    <x v="523"/>
    <n v="1470718800"/>
    <b v="0"/>
    <b v="0"/>
    <s v="theater/plays"/>
    <x v="3"/>
    <x v="3"/>
  </r>
  <r>
    <n v="20000"/>
    <n v="158832"/>
    <n v="7.9416000000000002"/>
    <x v="1"/>
    <n v="3177"/>
    <n v="49.994334277620396"/>
    <s v="US"/>
    <s v="USD"/>
    <x v="524"/>
    <n v="1325052000"/>
    <b v="0"/>
    <b v="0"/>
    <s v="film &amp; video/animation"/>
    <x v="4"/>
    <x v="10"/>
  </r>
  <r>
    <n v="3000"/>
    <n v="11091"/>
    <n v="3.6970000000000001"/>
    <x v="1"/>
    <n v="198"/>
    <n v="56.015151515151516"/>
    <s v="CH"/>
    <s v="CHF"/>
    <x v="525"/>
    <n v="1319000400"/>
    <b v="0"/>
    <b v="0"/>
    <s v="theater/plays"/>
    <x v="3"/>
    <x v="3"/>
  </r>
  <r>
    <n v="9900"/>
    <n v="1269"/>
    <n v="0.12818181818181817"/>
    <x v="0"/>
    <n v="26"/>
    <n v="48.807692307692307"/>
    <s v="CH"/>
    <s v="CHF"/>
    <x v="188"/>
    <n v="1552539600"/>
    <b v="0"/>
    <b v="0"/>
    <s v="music/rock"/>
    <x v="1"/>
    <x v="1"/>
  </r>
  <r>
    <n v="3700"/>
    <n v="5107"/>
    <n v="1.3802702702702703"/>
    <x v="1"/>
    <n v="85"/>
    <n v="60.082352941176474"/>
    <s v="AU"/>
    <s v="AUD"/>
    <x v="526"/>
    <n v="1543816800"/>
    <b v="0"/>
    <b v="0"/>
    <s v="film &amp; video/documentary"/>
    <x v="4"/>
    <x v="4"/>
  </r>
  <r>
    <n v="168700"/>
    <n v="141393"/>
    <n v="0.83813278008298753"/>
    <x v="0"/>
    <n v="1790"/>
    <n v="78.990502793296088"/>
    <s v="US"/>
    <s v="USD"/>
    <x v="527"/>
    <n v="1427086800"/>
    <b v="0"/>
    <b v="0"/>
    <s v="theater/plays"/>
    <x v="3"/>
    <x v="3"/>
  </r>
  <r>
    <n v="94900"/>
    <n v="194166"/>
    <n v="2.0460063224446787"/>
    <x v="1"/>
    <n v="3596"/>
    <n v="53.99499443826474"/>
    <s v="US"/>
    <s v="USD"/>
    <x v="528"/>
    <n v="1323064800"/>
    <b v="0"/>
    <b v="0"/>
    <s v="theater/plays"/>
    <x v="3"/>
    <x v="3"/>
  </r>
  <r>
    <n v="9300"/>
    <n v="4124"/>
    <n v="0.44344086021505374"/>
    <x v="0"/>
    <n v="37"/>
    <n v="111.45945945945945"/>
    <s v="US"/>
    <s v="USD"/>
    <x v="522"/>
    <n v="1458277200"/>
    <b v="0"/>
    <b v="1"/>
    <s v="music/electric music"/>
    <x v="1"/>
    <x v="5"/>
  </r>
  <r>
    <n v="6800"/>
    <n v="14865"/>
    <n v="2.1860294117647059"/>
    <x v="1"/>
    <n v="244"/>
    <n v="60.922131147540981"/>
    <s v="US"/>
    <s v="USD"/>
    <x v="529"/>
    <n v="1405141200"/>
    <b v="0"/>
    <b v="0"/>
    <s v="music/rock"/>
    <x v="1"/>
    <x v="1"/>
  </r>
  <r>
    <n v="72400"/>
    <n v="134688"/>
    <n v="1.8603314917127072"/>
    <x v="1"/>
    <n v="5180"/>
    <n v="26.0015444015444"/>
    <s v="US"/>
    <s v="USD"/>
    <x v="530"/>
    <n v="1283058000"/>
    <b v="0"/>
    <b v="0"/>
    <s v="theater/plays"/>
    <x v="3"/>
    <x v="3"/>
  </r>
  <r>
    <n v="20100"/>
    <n v="47705"/>
    <n v="2.3733830845771142"/>
    <x v="1"/>
    <n v="589"/>
    <n v="80.993208828522924"/>
    <s v="IT"/>
    <s v="EUR"/>
    <x v="531"/>
    <n v="1295762400"/>
    <b v="0"/>
    <b v="0"/>
    <s v="film &amp; video/animation"/>
    <x v="4"/>
    <x v="10"/>
  </r>
  <r>
    <n v="31200"/>
    <n v="95364"/>
    <n v="3.0565384615384614"/>
    <x v="1"/>
    <n v="2725"/>
    <n v="34.995963302752294"/>
    <s v="US"/>
    <s v="USD"/>
    <x v="515"/>
    <n v="1419573600"/>
    <b v="0"/>
    <b v="1"/>
    <s v="music/rock"/>
    <x v="1"/>
    <x v="1"/>
  </r>
  <r>
    <n v="3500"/>
    <n v="3295"/>
    <n v="0.94142857142857139"/>
    <x v="0"/>
    <n v="35"/>
    <n v="94.142857142857139"/>
    <s v="IT"/>
    <s v="EUR"/>
    <x v="532"/>
    <n v="1438750800"/>
    <b v="0"/>
    <b v="0"/>
    <s v="film &amp; video/shorts"/>
    <x v="4"/>
    <x v="12"/>
  </r>
  <r>
    <n v="9000"/>
    <n v="4896"/>
    <n v="0.54400000000000004"/>
    <x v="3"/>
    <n v="94"/>
    <n v="52.085106382978722"/>
    <s v="US"/>
    <s v="USD"/>
    <x v="533"/>
    <n v="1444798800"/>
    <b v="0"/>
    <b v="1"/>
    <s v="music/rock"/>
    <x v="1"/>
    <x v="1"/>
  </r>
  <r>
    <n v="6700"/>
    <n v="7496"/>
    <n v="1.1188059701492536"/>
    <x v="1"/>
    <n v="300"/>
    <n v="24.986666666666668"/>
    <s v="US"/>
    <s v="USD"/>
    <x v="409"/>
    <n v="1399179600"/>
    <b v="0"/>
    <b v="0"/>
    <s v="journalism/audio"/>
    <x v="8"/>
    <x v="23"/>
  </r>
  <r>
    <n v="2700"/>
    <n v="9967"/>
    <n v="3.6914814814814814"/>
    <x v="1"/>
    <n v="144"/>
    <n v="69.215277777777771"/>
    <s v="US"/>
    <s v="USD"/>
    <x v="534"/>
    <n v="1576562400"/>
    <b v="0"/>
    <b v="1"/>
    <s v="food/food trucks"/>
    <x v="0"/>
    <x v="0"/>
  </r>
  <r>
    <n v="83300"/>
    <n v="52421"/>
    <n v="0.62930372148859548"/>
    <x v="0"/>
    <n v="558"/>
    <n v="93.944444444444443"/>
    <s v="US"/>
    <s v="USD"/>
    <x v="53"/>
    <n v="1400821200"/>
    <b v="0"/>
    <b v="1"/>
    <s v="theater/plays"/>
    <x v="3"/>
    <x v="3"/>
  </r>
  <r>
    <n v="9700"/>
    <n v="6298"/>
    <n v="0.6492783505154639"/>
    <x v="0"/>
    <n v="64"/>
    <n v="98.40625"/>
    <s v="US"/>
    <s v="USD"/>
    <x v="535"/>
    <n v="1510984800"/>
    <b v="0"/>
    <b v="0"/>
    <s v="theater/plays"/>
    <x v="3"/>
    <x v="3"/>
  </r>
  <r>
    <n v="8200"/>
    <n v="1546"/>
    <n v="0.18853658536585366"/>
    <x v="3"/>
    <n v="37"/>
    <n v="41.783783783783782"/>
    <s v="US"/>
    <s v="USD"/>
    <x v="536"/>
    <n v="1302066000"/>
    <b v="0"/>
    <b v="0"/>
    <s v="music/jazz"/>
    <x v="1"/>
    <x v="17"/>
  </r>
  <r>
    <n v="96500"/>
    <n v="16168"/>
    <n v="0.1675440414507772"/>
    <x v="0"/>
    <n v="245"/>
    <n v="65.991836734693877"/>
    <s v="US"/>
    <s v="USD"/>
    <x v="537"/>
    <n v="1322978400"/>
    <b v="0"/>
    <b v="0"/>
    <s v="film &amp; video/science fiction"/>
    <x v="4"/>
    <x v="22"/>
  </r>
  <r>
    <n v="6200"/>
    <n v="6269"/>
    <n v="1.0111290322580646"/>
    <x v="1"/>
    <n v="87"/>
    <n v="72.05747126436782"/>
    <s v="US"/>
    <s v="USD"/>
    <x v="538"/>
    <n v="1313730000"/>
    <b v="0"/>
    <b v="0"/>
    <s v="music/jazz"/>
    <x v="1"/>
    <x v="17"/>
  </r>
  <r>
    <n v="43800"/>
    <n v="149578"/>
    <n v="3.4150228310502282"/>
    <x v="1"/>
    <n v="3116"/>
    <n v="48.003209242618745"/>
    <s v="US"/>
    <s v="USD"/>
    <x v="539"/>
    <n v="1394085600"/>
    <b v="0"/>
    <b v="0"/>
    <s v="theater/plays"/>
    <x v="3"/>
    <x v="3"/>
  </r>
  <r>
    <n v="6000"/>
    <n v="3841"/>
    <n v="0.64016666666666666"/>
    <x v="0"/>
    <n v="71"/>
    <n v="54.098591549295776"/>
    <s v="US"/>
    <s v="USD"/>
    <x v="540"/>
    <n v="1305349200"/>
    <b v="0"/>
    <b v="0"/>
    <s v="technology/web"/>
    <x v="2"/>
    <x v="2"/>
  </r>
  <r>
    <n v="8700"/>
    <n v="4531"/>
    <n v="0.5208045977011494"/>
    <x v="0"/>
    <n v="42"/>
    <n v="107.88095238095238"/>
    <s v="US"/>
    <s v="USD"/>
    <x v="505"/>
    <n v="1434344400"/>
    <b v="0"/>
    <b v="1"/>
    <s v="games/video games"/>
    <x v="6"/>
    <x v="11"/>
  </r>
  <r>
    <n v="18900"/>
    <n v="60934"/>
    <n v="3.2240211640211642"/>
    <x v="1"/>
    <n v="909"/>
    <n v="67.034103410341032"/>
    <s v="US"/>
    <s v="USD"/>
    <x v="541"/>
    <n v="1331186400"/>
    <b v="0"/>
    <b v="0"/>
    <s v="film &amp; video/documentary"/>
    <x v="4"/>
    <x v="4"/>
  </r>
  <r>
    <n v="86400"/>
    <n v="103255"/>
    <n v="1.1950810185185186"/>
    <x v="1"/>
    <n v="1613"/>
    <n v="64.01425914445133"/>
    <s v="US"/>
    <s v="USD"/>
    <x v="542"/>
    <n v="1336539600"/>
    <b v="0"/>
    <b v="0"/>
    <s v="technology/web"/>
    <x v="2"/>
    <x v="2"/>
  </r>
  <r>
    <n v="8900"/>
    <n v="13065"/>
    <n v="1.4679775280898877"/>
    <x v="1"/>
    <n v="136"/>
    <n v="96.066176470588232"/>
    <s v="US"/>
    <s v="USD"/>
    <x v="543"/>
    <n v="1269752400"/>
    <b v="0"/>
    <b v="0"/>
    <s v="publishing/translations"/>
    <x v="5"/>
    <x v="18"/>
  </r>
  <r>
    <n v="700"/>
    <n v="6654"/>
    <n v="9.5057142857142853"/>
    <x v="1"/>
    <n v="130"/>
    <n v="51.184615384615384"/>
    <s v="US"/>
    <s v="USD"/>
    <x v="544"/>
    <n v="1291615200"/>
    <b v="0"/>
    <b v="0"/>
    <s v="music/rock"/>
    <x v="1"/>
    <x v="1"/>
  </r>
  <r>
    <n v="9400"/>
    <n v="6852"/>
    <n v="0.72893617021276591"/>
    <x v="0"/>
    <n v="156"/>
    <n v="43.92307692307692"/>
    <s v="CA"/>
    <s v="CAD"/>
    <x v="35"/>
    <n v="1552366800"/>
    <b v="0"/>
    <b v="1"/>
    <s v="food/food trucks"/>
    <x v="0"/>
    <x v="0"/>
  </r>
  <r>
    <n v="157600"/>
    <n v="124517"/>
    <n v="0.7900824873096447"/>
    <x v="0"/>
    <n v="1368"/>
    <n v="91.021198830409361"/>
    <s v="GB"/>
    <s v="GBP"/>
    <x v="152"/>
    <n v="1272171600"/>
    <b v="0"/>
    <b v="0"/>
    <s v="theater/plays"/>
    <x v="3"/>
    <x v="3"/>
  </r>
  <r>
    <n v="7900"/>
    <n v="5113"/>
    <n v="0.64721518987341775"/>
    <x v="0"/>
    <n v="102"/>
    <n v="50.127450980392155"/>
    <s v="US"/>
    <s v="USD"/>
    <x v="545"/>
    <n v="1436677200"/>
    <b v="0"/>
    <b v="0"/>
    <s v="film &amp; video/documentary"/>
    <x v="4"/>
    <x v="4"/>
  </r>
  <r>
    <n v="7100"/>
    <n v="5824"/>
    <n v="0.82028169014084507"/>
    <x v="0"/>
    <n v="86"/>
    <n v="67.720930232558146"/>
    <s v="AU"/>
    <s v="AUD"/>
    <x v="546"/>
    <n v="1420092000"/>
    <b v="0"/>
    <b v="0"/>
    <s v="publishing/radio &amp; podcasts"/>
    <x v="5"/>
    <x v="15"/>
  </r>
  <r>
    <n v="600"/>
    <n v="6226"/>
    <n v="10.376666666666667"/>
    <x v="1"/>
    <n v="102"/>
    <n v="61.03921568627451"/>
    <s v="US"/>
    <s v="USD"/>
    <x v="547"/>
    <n v="1279947600"/>
    <b v="0"/>
    <b v="0"/>
    <s v="games/video games"/>
    <x v="6"/>
    <x v="11"/>
  </r>
  <r>
    <n v="156800"/>
    <n v="20243"/>
    <n v="0.12910076530612244"/>
    <x v="0"/>
    <n v="253"/>
    <n v="80.011857707509876"/>
    <s v="US"/>
    <s v="USD"/>
    <x v="548"/>
    <n v="1402203600"/>
    <b v="0"/>
    <b v="0"/>
    <s v="theater/plays"/>
    <x v="3"/>
    <x v="3"/>
  </r>
  <r>
    <n v="121600"/>
    <n v="188288"/>
    <n v="1.5484210526315789"/>
    <x v="1"/>
    <n v="4006"/>
    <n v="47.001497753369947"/>
    <s v="US"/>
    <s v="USD"/>
    <x v="549"/>
    <n v="1396933200"/>
    <b v="0"/>
    <b v="0"/>
    <s v="film &amp; video/animation"/>
    <x v="4"/>
    <x v="10"/>
  </r>
  <r>
    <n v="157300"/>
    <n v="11167"/>
    <n v="7.0991735537190084E-2"/>
    <x v="0"/>
    <n v="157"/>
    <n v="71.127388535031841"/>
    <s v="US"/>
    <s v="USD"/>
    <x v="550"/>
    <n v="1467262800"/>
    <b v="0"/>
    <b v="1"/>
    <s v="theater/plays"/>
    <x v="3"/>
    <x v="3"/>
  </r>
  <r>
    <n v="70300"/>
    <n v="146595"/>
    <n v="2.0852773826458035"/>
    <x v="1"/>
    <n v="1629"/>
    <n v="89.99079189686924"/>
    <s v="US"/>
    <s v="USD"/>
    <x v="551"/>
    <n v="1270530000"/>
    <b v="0"/>
    <b v="1"/>
    <s v="theater/plays"/>
    <x v="3"/>
    <x v="3"/>
  </r>
  <r>
    <n v="7900"/>
    <n v="7875"/>
    <n v="0.99683544303797467"/>
    <x v="0"/>
    <n v="183"/>
    <n v="43.032786885245905"/>
    <s v="US"/>
    <s v="USD"/>
    <x v="552"/>
    <n v="1457762400"/>
    <b v="0"/>
    <b v="1"/>
    <s v="film &amp; video/drama"/>
    <x v="4"/>
    <x v="6"/>
  </r>
  <r>
    <n v="73800"/>
    <n v="148779"/>
    <n v="2.0159756097560977"/>
    <x v="1"/>
    <n v="2188"/>
    <n v="67.997714808043881"/>
    <s v="US"/>
    <s v="USD"/>
    <x v="462"/>
    <n v="1575525600"/>
    <b v="0"/>
    <b v="0"/>
    <s v="theater/plays"/>
    <x v="3"/>
    <x v="3"/>
  </r>
  <r>
    <n v="108500"/>
    <n v="175868"/>
    <n v="1.6209032258064515"/>
    <x v="1"/>
    <n v="2409"/>
    <n v="73.004566210045667"/>
    <s v="IT"/>
    <s v="EUR"/>
    <x v="553"/>
    <n v="1279083600"/>
    <b v="0"/>
    <b v="0"/>
    <s v="music/rock"/>
    <x v="1"/>
    <x v="1"/>
  </r>
  <r>
    <n v="140300"/>
    <n v="5112"/>
    <n v="3.6436208125445471E-2"/>
    <x v="0"/>
    <n v="82"/>
    <n v="62.341463414634148"/>
    <s v="DK"/>
    <s v="DKK"/>
    <x v="554"/>
    <n v="1424412000"/>
    <b v="0"/>
    <b v="0"/>
    <s v="film &amp; video/documentary"/>
    <x v="4"/>
    <x v="4"/>
  </r>
  <r>
    <n v="100"/>
    <n v="5"/>
    <n v="0.05"/>
    <x v="0"/>
    <n v="1"/>
    <n v="5"/>
    <s v="GB"/>
    <s v="GBP"/>
    <x v="555"/>
    <n v="1376197200"/>
    <b v="0"/>
    <b v="0"/>
    <s v="food/food trucks"/>
    <x v="0"/>
    <x v="0"/>
  </r>
  <r>
    <n v="6300"/>
    <n v="13018"/>
    <n v="2.0663492063492064"/>
    <x v="1"/>
    <n v="194"/>
    <n v="67.103092783505161"/>
    <s v="US"/>
    <s v="USD"/>
    <x v="548"/>
    <n v="1402894800"/>
    <b v="1"/>
    <b v="0"/>
    <s v="technology/wearables"/>
    <x v="2"/>
    <x v="8"/>
  </r>
  <r>
    <n v="71100"/>
    <n v="91176"/>
    <n v="1.2823628691983122"/>
    <x v="1"/>
    <n v="1140"/>
    <n v="79.978947368421046"/>
    <s v="US"/>
    <s v="USD"/>
    <x v="62"/>
    <n v="1434430800"/>
    <b v="0"/>
    <b v="0"/>
    <s v="theater/plays"/>
    <x v="3"/>
    <x v="3"/>
  </r>
  <r>
    <n v="5300"/>
    <n v="6342"/>
    <n v="1.1966037735849056"/>
    <x v="1"/>
    <n v="102"/>
    <n v="62.176470588235297"/>
    <s v="US"/>
    <s v="USD"/>
    <x v="556"/>
    <n v="1557896400"/>
    <b v="0"/>
    <b v="0"/>
    <s v="theater/plays"/>
    <x v="3"/>
    <x v="3"/>
  </r>
  <r>
    <n v="88700"/>
    <n v="151438"/>
    <n v="1.7073055242390078"/>
    <x v="1"/>
    <n v="2857"/>
    <n v="53.005950297514879"/>
    <s v="US"/>
    <s v="USD"/>
    <x v="557"/>
    <n v="1297490400"/>
    <b v="0"/>
    <b v="0"/>
    <s v="theater/plays"/>
    <x v="3"/>
    <x v="3"/>
  </r>
  <r>
    <n v="3300"/>
    <n v="6178"/>
    <n v="1.8721212121212121"/>
    <x v="1"/>
    <n v="107"/>
    <n v="57.738317757009348"/>
    <s v="US"/>
    <s v="USD"/>
    <x v="27"/>
    <n v="1447394400"/>
    <b v="0"/>
    <b v="0"/>
    <s v="publishing/nonfiction"/>
    <x v="5"/>
    <x v="9"/>
  </r>
  <r>
    <n v="3400"/>
    <n v="6405"/>
    <n v="1.8838235294117647"/>
    <x v="1"/>
    <n v="160"/>
    <n v="40.03125"/>
    <s v="GB"/>
    <s v="GBP"/>
    <x v="558"/>
    <n v="1458277200"/>
    <b v="0"/>
    <b v="0"/>
    <s v="music/rock"/>
    <x v="1"/>
    <x v="1"/>
  </r>
  <r>
    <n v="137600"/>
    <n v="180667"/>
    <n v="1.3129869186046512"/>
    <x v="1"/>
    <n v="2230"/>
    <n v="81.016591928251117"/>
    <s v="US"/>
    <s v="USD"/>
    <x v="559"/>
    <n v="1395723600"/>
    <b v="0"/>
    <b v="0"/>
    <s v="food/food trucks"/>
    <x v="0"/>
    <x v="0"/>
  </r>
  <r>
    <n v="3900"/>
    <n v="11075"/>
    <n v="2.8397435897435899"/>
    <x v="1"/>
    <n v="316"/>
    <n v="35.047468354430379"/>
    <s v="US"/>
    <s v="USD"/>
    <x v="426"/>
    <n v="1552197600"/>
    <b v="0"/>
    <b v="1"/>
    <s v="music/jazz"/>
    <x v="1"/>
    <x v="17"/>
  </r>
  <r>
    <n v="10000"/>
    <n v="12042"/>
    <n v="1.2041999999999999"/>
    <x v="1"/>
    <n v="117"/>
    <n v="102.92307692307692"/>
    <s v="US"/>
    <s v="USD"/>
    <x v="560"/>
    <n v="1549087200"/>
    <b v="0"/>
    <b v="0"/>
    <s v="film &amp; video/science fiction"/>
    <x v="4"/>
    <x v="22"/>
  </r>
  <r>
    <n v="42800"/>
    <n v="179356"/>
    <n v="4.1905607476635511"/>
    <x v="1"/>
    <n v="6406"/>
    <n v="27.998126756166094"/>
    <s v="US"/>
    <s v="USD"/>
    <x v="561"/>
    <n v="1356847200"/>
    <b v="0"/>
    <b v="0"/>
    <s v="theater/plays"/>
    <x v="3"/>
    <x v="3"/>
  </r>
  <r>
    <n v="8200"/>
    <n v="1136"/>
    <n v="0.13853658536585367"/>
    <x v="3"/>
    <n v="15"/>
    <n v="75.733333333333334"/>
    <s v="US"/>
    <s v="USD"/>
    <x v="562"/>
    <n v="1375765200"/>
    <b v="0"/>
    <b v="0"/>
    <s v="theater/plays"/>
    <x v="3"/>
    <x v="3"/>
  </r>
  <r>
    <n v="6200"/>
    <n v="8645"/>
    <n v="1.3943548387096774"/>
    <x v="1"/>
    <n v="192"/>
    <n v="45.026041666666664"/>
    <s v="US"/>
    <s v="USD"/>
    <x v="563"/>
    <n v="1289800800"/>
    <b v="0"/>
    <b v="0"/>
    <s v="music/electric music"/>
    <x v="1"/>
    <x v="5"/>
  </r>
  <r>
    <n v="1100"/>
    <n v="1914"/>
    <n v="1.74"/>
    <x v="1"/>
    <n v="26"/>
    <n v="73.615384615384613"/>
    <s v="CA"/>
    <s v="CAD"/>
    <x v="564"/>
    <n v="1504501200"/>
    <b v="0"/>
    <b v="0"/>
    <s v="theater/plays"/>
    <x v="3"/>
    <x v="3"/>
  </r>
  <r>
    <n v="26500"/>
    <n v="41205"/>
    <n v="1.5549056603773586"/>
    <x v="1"/>
    <n v="723"/>
    <n v="56.991701244813278"/>
    <s v="US"/>
    <s v="USD"/>
    <x v="565"/>
    <n v="1485669600"/>
    <b v="0"/>
    <b v="0"/>
    <s v="theater/plays"/>
    <x v="3"/>
    <x v="3"/>
  </r>
  <r>
    <n v="8500"/>
    <n v="14488"/>
    <n v="1.7044705882352942"/>
    <x v="1"/>
    <n v="170"/>
    <n v="85.223529411764702"/>
    <s v="IT"/>
    <s v="EUR"/>
    <x v="566"/>
    <n v="1462770000"/>
    <b v="0"/>
    <b v="0"/>
    <s v="theater/plays"/>
    <x v="3"/>
    <x v="3"/>
  </r>
  <r>
    <n v="6400"/>
    <n v="12129"/>
    <n v="1.8951562500000001"/>
    <x v="1"/>
    <n v="238"/>
    <n v="50.962184873949582"/>
    <s v="GB"/>
    <s v="GBP"/>
    <x v="567"/>
    <n v="1379739600"/>
    <b v="0"/>
    <b v="1"/>
    <s v="music/indie rock"/>
    <x v="1"/>
    <x v="7"/>
  </r>
  <r>
    <n v="1400"/>
    <n v="3496"/>
    <n v="2.4971428571428573"/>
    <x v="1"/>
    <n v="55"/>
    <n v="63.563636363636363"/>
    <s v="US"/>
    <s v="USD"/>
    <x v="568"/>
    <n v="1402722000"/>
    <b v="0"/>
    <b v="0"/>
    <s v="theater/plays"/>
    <x v="3"/>
    <x v="3"/>
  </r>
  <r>
    <n v="198600"/>
    <n v="97037"/>
    <n v="0.48860523665659616"/>
    <x v="0"/>
    <n v="1198"/>
    <n v="80.999165275459092"/>
    <s v="US"/>
    <s v="USD"/>
    <x v="569"/>
    <n v="1369285200"/>
    <b v="0"/>
    <b v="0"/>
    <s v="publishing/nonfiction"/>
    <x v="5"/>
    <x v="9"/>
  </r>
  <r>
    <n v="195900"/>
    <n v="55757"/>
    <n v="0.28461970393057684"/>
    <x v="0"/>
    <n v="648"/>
    <n v="86.044753086419746"/>
    <s v="US"/>
    <s v="USD"/>
    <x v="570"/>
    <n v="1304744400"/>
    <b v="1"/>
    <b v="1"/>
    <s v="theater/plays"/>
    <x v="3"/>
    <x v="3"/>
  </r>
  <r>
    <n v="4300"/>
    <n v="11525"/>
    <n v="2.6802325581395348"/>
    <x v="1"/>
    <n v="128"/>
    <n v="90.0390625"/>
    <s v="AU"/>
    <s v="AUD"/>
    <x v="571"/>
    <n v="1468299600"/>
    <b v="0"/>
    <b v="0"/>
    <s v="photography/photography books"/>
    <x v="7"/>
    <x v="14"/>
  </r>
  <r>
    <n v="25600"/>
    <n v="158669"/>
    <n v="6.1980078125000002"/>
    <x v="1"/>
    <n v="2144"/>
    <n v="74.006063432835816"/>
    <s v="US"/>
    <s v="USD"/>
    <x v="572"/>
    <n v="1474174800"/>
    <b v="0"/>
    <b v="0"/>
    <s v="theater/plays"/>
    <x v="3"/>
    <x v="3"/>
  </r>
  <r>
    <n v="189000"/>
    <n v="5916"/>
    <n v="3.1301587301587303E-2"/>
    <x v="0"/>
    <n v="64"/>
    <n v="92.4375"/>
    <s v="US"/>
    <s v="USD"/>
    <x v="573"/>
    <n v="1526014800"/>
    <b v="0"/>
    <b v="0"/>
    <s v="music/indie rock"/>
    <x v="1"/>
    <x v="7"/>
  </r>
  <r>
    <n v="94300"/>
    <n v="150806"/>
    <n v="1.5992152704135738"/>
    <x v="1"/>
    <n v="2693"/>
    <n v="55.999257333828446"/>
    <s v="GB"/>
    <s v="GBP"/>
    <x v="574"/>
    <n v="1437454800"/>
    <b v="0"/>
    <b v="0"/>
    <s v="theater/plays"/>
    <x v="3"/>
    <x v="3"/>
  </r>
  <r>
    <n v="5100"/>
    <n v="14249"/>
    <n v="2.793921568627451"/>
    <x v="1"/>
    <n v="432"/>
    <n v="32.983796296296298"/>
    <s v="US"/>
    <s v="USD"/>
    <x v="511"/>
    <n v="1422684000"/>
    <b v="0"/>
    <b v="0"/>
    <s v="photography/photography books"/>
    <x v="7"/>
    <x v="14"/>
  </r>
  <r>
    <n v="7500"/>
    <n v="5803"/>
    <n v="0.77373333333333338"/>
    <x v="0"/>
    <n v="62"/>
    <n v="93.596774193548384"/>
    <s v="US"/>
    <s v="USD"/>
    <x v="575"/>
    <n v="1581314400"/>
    <b v="0"/>
    <b v="0"/>
    <s v="theater/plays"/>
    <x v="3"/>
    <x v="3"/>
  </r>
  <r>
    <n v="6400"/>
    <n v="13205"/>
    <n v="2.0632812500000002"/>
    <x v="1"/>
    <n v="189"/>
    <n v="69.867724867724874"/>
    <s v="US"/>
    <s v="USD"/>
    <x v="576"/>
    <n v="1286427600"/>
    <b v="0"/>
    <b v="1"/>
    <s v="theater/plays"/>
    <x v="3"/>
    <x v="3"/>
  </r>
  <r>
    <n v="1600"/>
    <n v="11108"/>
    <n v="6.9424999999999999"/>
    <x v="1"/>
    <n v="154"/>
    <n v="72.129870129870127"/>
    <s v="GB"/>
    <s v="GBP"/>
    <x v="577"/>
    <n v="1278738000"/>
    <b v="1"/>
    <b v="0"/>
    <s v="food/food trucks"/>
    <x v="0"/>
    <x v="0"/>
  </r>
  <r>
    <n v="1900"/>
    <n v="2884"/>
    <n v="1.5178947368421052"/>
    <x v="1"/>
    <n v="96"/>
    <n v="30.041666666666668"/>
    <s v="US"/>
    <s v="USD"/>
    <x v="578"/>
    <n v="1286427600"/>
    <b v="0"/>
    <b v="0"/>
    <s v="music/indie rock"/>
    <x v="1"/>
    <x v="7"/>
  </r>
  <r>
    <n v="85900"/>
    <n v="55476"/>
    <n v="0.64582072176949945"/>
    <x v="0"/>
    <n v="750"/>
    <n v="73.968000000000004"/>
    <s v="US"/>
    <s v="USD"/>
    <x v="579"/>
    <n v="1467954000"/>
    <b v="0"/>
    <b v="1"/>
    <s v="theater/plays"/>
    <x v="3"/>
    <x v="3"/>
  </r>
  <r>
    <n v="9500"/>
    <n v="5973"/>
    <n v="0.62873684210526315"/>
    <x v="3"/>
    <n v="87"/>
    <n v="68.65517241379311"/>
    <s v="US"/>
    <s v="USD"/>
    <x v="580"/>
    <n v="1557637200"/>
    <b v="0"/>
    <b v="1"/>
    <s v="theater/plays"/>
    <x v="3"/>
    <x v="3"/>
  </r>
  <r>
    <n v="59200"/>
    <n v="183756"/>
    <n v="3.1039864864864866"/>
    <x v="1"/>
    <n v="3063"/>
    <n v="59.992164544564154"/>
    <s v="US"/>
    <s v="USD"/>
    <x v="581"/>
    <n v="1553922000"/>
    <b v="0"/>
    <b v="0"/>
    <s v="theater/plays"/>
    <x v="3"/>
    <x v="3"/>
  </r>
  <r>
    <n v="72100"/>
    <n v="30902"/>
    <n v="0.42859916782246882"/>
    <x v="2"/>
    <n v="278"/>
    <n v="111.15827338129496"/>
    <s v="US"/>
    <s v="USD"/>
    <x v="582"/>
    <n v="1416463200"/>
    <b v="0"/>
    <b v="0"/>
    <s v="theater/plays"/>
    <x v="3"/>
    <x v="3"/>
  </r>
  <r>
    <n v="6700"/>
    <n v="5569"/>
    <n v="0.83119402985074631"/>
    <x v="0"/>
    <n v="105"/>
    <n v="53.038095238095238"/>
    <s v="US"/>
    <s v="USD"/>
    <x v="336"/>
    <n v="1447221600"/>
    <b v="0"/>
    <b v="0"/>
    <s v="film &amp; video/animation"/>
    <x v="4"/>
    <x v="10"/>
  </r>
  <r>
    <n v="118200"/>
    <n v="92824"/>
    <n v="0.78531302876480547"/>
    <x v="3"/>
    <n v="1658"/>
    <n v="55.985524728588658"/>
    <s v="US"/>
    <s v="USD"/>
    <x v="583"/>
    <n v="1491627600"/>
    <b v="0"/>
    <b v="0"/>
    <s v="film &amp; video/television"/>
    <x v="4"/>
    <x v="19"/>
  </r>
  <r>
    <n v="139000"/>
    <n v="158590"/>
    <n v="1.1409352517985611"/>
    <x v="1"/>
    <n v="2266"/>
    <n v="69.986760812003524"/>
    <s v="US"/>
    <s v="USD"/>
    <x v="584"/>
    <n v="1363150800"/>
    <b v="0"/>
    <b v="0"/>
    <s v="film &amp; video/television"/>
    <x v="4"/>
    <x v="19"/>
  </r>
  <r>
    <n v="197700"/>
    <n v="127591"/>
    <n v="0.64537683358624176"/>
    <x v="0"/>
    <n v="2604"/>
    <n v="48.998079877112133"/>
    <s v="DK"/>
    <s v="DKK"/>
    <x v="585"/>
    <n v="1330754400"/>
    <b v="0"/>
    <b v="1"/>
    <s v="film &amp; video/animation"/>
    <x v="4"/>
    <x v="10"/>
  </r>
  <r>
    <n v="8500"/>
    <n v="6750"/>
    <n v="0.79411764705882348"/>
    <x v="0"/>
    <n v="65"/>
    <n v="103.84615384615384"/>
    <s v="US"/>
    <s v="USD"/>
    <x v="586"/>
    <n v="1479794400"/>
    <b v="0"/>
    <b v="0"/>
    <s v="theater/plays"/>
    <x v="3"/>
    <x v="3"/>
  </r>
  <r>
    <n v="81600"/>
    <n v="9318"/>
    <n v="0.11419117647058824"/>
    <x v="0"/>
    <n v="94"/>
    <n v="99.127659574468083"/>
    <s v="US"/>
    <s v="USD"/>
    <x v="587"/>
    <n v="1281243600"/>
    <b v="0"/>
    <b v="1"/>
    <s v="theater/plays"/>
    <x v="3"/>
    <x v="3"/>
  </r>
  <r>
    <n v="8600"/>
    <n v="4832"/>
    <n v="0.56186046511627907"/>
    <x v="2"/>
    <n v="45"/>
    <n v="107.37777777777778"/>
    <s v="US"/>
    <s v="USD"/>
    <x v="588"/>
    <n v="1532754000"/>
    <b v="0"/>
    <b v="1"/>
    <s v="film &amp; video/drama"/>
    <x v="4"/>
    <x v="6"/>
  </r>
  <r>
    <n v="119800"/>
    <n v="19769"/>
    <n v="0.16501669449081802"/>
    <x v="0"/>
    <n v="257"/>
    <n v="76.922178988326849"/>
    <s v="US"/>
    <s v="USD"/>
    <x v="589"/>
    <n v="1453356000"/>
    <b v="0"/>
    <b v="0"/>
    <s v="theater/plays"/>
    <x v="3"/>
    <x v="3"/>
  </r>
  <r>
    <n v="9400"/>
    <n v="11277"/>
    <n v="1.1996808510638297"/>
    <x v="1"/>
    <n v="194"/>
    <n v="58.128865979381445"/>
    <s v="CH"/>
    <s v="CHF"/>
    <x v="590"/>
    <n v="1489986000"/>
    <b v="0"/>
    <b v="0"/>
    <s v="theater/plays"/>
    <x v="3"/>
    <x v="3"/>
  </r>
  <r>
    <n v="9200"/>
    <n v="13382"/>
    <n v="1.4545652173913044"/>
    <x v="1"/>
    <n v="129"/>
    <n v="103.73643410852713"/>
    <s v="CA"/>
    <s v="CAD"/>
    <x v="591"/>
    <n v="1545804000"/>
    <b v="0"/>
    <b v="0"/>
    <s v="technology/wearables"/>
    <x v="2"/>
    <x v="8"/>
  </r>
  <r>
    <n v="14900"/>
    <n v="32986"/>
    <n v="2.2138255033557046"/>
    <x v="1"/>
    <n v="375"/>
    <n v="87.962666666666664"/>
    <s v="US"/>
    <s v="USD"/>
    <x v="592"/>
    <n v="1489899600"/>
    <b v="0"/>
    <b v="0"/>
    <s v="theater/plays"/>
    <x v="3"/>
    <x v="3"/>
  </r>
  <r>
    <n v="169400"/>
    <n v="81984"/>
    <n v="0.48396694214876035"/>
    <x v="0"/>
    <n v="2928"/>
    <n v="28"/>
    <s v="CA"/>
    <s v="CAD"/>
    <x v="593"/>
    <n v="1546495200"/>
    <b v="0"/>
    <b v="0"/>
    <s v="theater/plays"/>
    <x v="3"/>
    <x v="3"/>
  </r>
  <r>
    <n v="192100"/>
    <n v="178483"/>
    <n v="0.92911504424778757"/>
    <x v="0"/>
    <n v="4697"/>
    <n v="37.999361294443261"/>
    <s v="US"/>
    <s v="USD"/>
    <x v="594"/>
    <n v="1539752400"/>
    <b v="0"/>
    <b v="1"/>
    <s v="music/rock"/>
    <x v="1"/>
    <x v="1"/>
  </r>
  <r>
    <n v="98700"/>
    <n v="87448"/>
    <n v="0.88599797365754818"/>
    <x v="0"/>
    <n v="2915"/>
    <n v="29.999313893653515"/>
    <s v="US"/>
    <s v="USD"/>
    <x v="595"/>
    <n v="1364101200"/>
    <b v="0"/>
    <b v="0"/>
    <s v="games/video games"/>
    <x v="6"/>
    <x v="11"/>
  </r>
  <r>
    <n v="4500"/>
    <n v="1863"/>
    <n v="0.41399999999999998"/>
    <x v="0"/>
    <n v="18"/>
    <n v="103.5"/>
    <s v="US"/>
    <s v="USD"/>
    <x v="596"/>
    <n v="1525323600"/>
    <b v="0"/>
    <b v="0"/>
    <s v="publishing/translations"/>
    <x v="5"/>
    <x v="18"/>
  </r>
  <r>
    <n v="98600"/>
    <n v="62174"/>
    <n v="0.63056795131845844"/>
    <x v="3"/>
    <n v="723"/>
    <n v="85.994467496542185"/>
    <s v="US"/>
    <s v="USD"/>
    <x v="597"/>
    <n v="1500872400"/>
    <b v="1"/>
    <b v="0"/>
    <s v="food/food trucks"/>
    <x v="0"/>
    <x v="0"/>
  </r>
  <r>
    <n v="121700"/>
    <n v="59003"/>
    <n v="0.48482333607230893"/>
    <x v="0"/>
    <n v="602"/>
    <n v="98.011627906976742"/>
    <s v="CH"/>
    <s v="CHF"/>
    <x v="598"/>
    <n v="1288501200"/>
    <b v="1"/>
    <b v="1"/>
    <s v="theater/plays"/>
    <x v="3"/>
    <x v="3"/>
  </r>
  <r>
    <n v="100"/>
    <n v="2"/>
    <n v="0.02"/>
    <x v="0"/>
    <n v="1"/>
    <n v="2"/>
    <s v="US"/>
    <s v="USD"/>
    <x v="599"/>
    <n v="1407128400"/>
    <b v="0"/>
    <b v="0"/>
    <s v="music/jazz"/>
    <x v="1"/>
    <x v="17"/>
  </r>
  <r>
    <n v="196700"/>
    <n v="174039"/>
    <n v="0.88479410269445857"/>
    <x v="0"/>
    <n v="3868"/>
    <n v="44.994570837642193"/>
    <s v="IT"/>
    <s v="EUR"/>
    <x v="600"/>
    <n v="1394344800"/>
    <b v="0"/>
    <b v="0"/>
    <s v="film &amp; video/shorts"/>
    <x v="4"/>
    <x v="12"/>
  </r>
  <r>
    <n v="10000"/>
    <n v="12684"/>
    <n v="1.2684"/>
    <x v="1"/>
    <n v="409"/>
    <n v="31.012224938875306"/>
    <s v="US"/>
    <s v="USD"/>
    <x v="601"/>
    <n v="1474088400"/>
    <b v="0"/>
    <b v="0"/>
    <s v="technology/web"/>
    <x v="2"/>
    <x v="2"/>
  </r>
  <r>
    <n v="600"/>
    <n v="14033"/>
    <n v="23.388333333333332"/>
    <x v="1"/>
    <n v="234"/>
    <n v="59.970085470085472"/>
    <s v="US"/>
    <s v="USD"/>
    <x v="602"/>
    <n v="1460264400"/>
    <b v="0"/>
    <b v="0"/>
    <s v="technology/web"/>
    <x v="2"/>
    <x v="2"/>
  </r>
  <r>
    <n v="35000"/>
    <n v="177936"/>
    <n v="5.0838857142857146"/>
    <x v="1"/>
    <n v="3016"/>
    <n v="58.9973474801061"/>
    <s v="US"/>
    <s v="USD"/>
    <x v="335"/>
    <n v="1440824400"/>
    <b v="0"/>
    <b v="0"/>
    <s v="music/metal"/>
    <x v="1"/>
    <x v="16"/>
  </r>
  <r>
    <n v="6900"/>
    <n v="13212"/>
    <n v="1.9147826086956521"/>
    <x v="1"/>
    <n v="264"/>
    <n v="50.045454545454547"/>
    <s v="US"/>
    <s v="USD"/>
    <x v="603"/>
    <n v="1489554000"/>
    <b v="1"/>
    <b v="0"/>
    <s v="photography/photography books"/>
    <x v="7"/>
    <x v="14"/>
  </r>
  <r>
    <n v="118400"/>
    <n v="49879"/>
    <n v="0.42127533783783783"/>
    <x v="0"/>
    <n v="504"/>
    <n v="98.966269841269835"/>
    <s v="AU"/>
    <s v="AUD"/>
    <x v="604"/>
    <n v="1514872800"/>
    <b v="0"/>
    <b v="0"/>
    <s v="food/food trucks"/>
    <x v="0"/>
    <x v="0"/>
  </r>
  <r>
    <n v="10000"/>
    <n v="824"/>
    <n v="8.2400000000000001E-2"/>
    <x v="0"/>
    <n v="14"/>
    <n v="58.857142857142854"/>
    <s v="US"/>
    <s v="USD"/>
    <x v="605"/>
    <n v="1515736800"/>
    <b v="0"/>
    <b v="0"/>
    <s v="film &amp; video/science fiction"/>
    <x v="4"/>
    <x v="22"/>
  </r>
  <r>
    <n v="52600"/>
    <n v="31594"/>
    <n v="0.60064638783269964"/>
    <x v="3"/>
    <n v="390"/>
    <n v="81.010256410256417"/>
    <s v="US"/>
    <s v="USD"/>
    <x v="606"/>
    <n v="1442898000"/>
    <b v="0"/>
    <b v="0"/>
    <s v="music/rock"/>
    <x v="1"/>
    <x v="1"/>
  </r>
  <r>
    <n v="120700"/>
    <n v="57010"/>
    <n v="0.47232808616404309"/>
    <x v="0"/>
    <n v="750"/>
    <n v="76.013333333333335"/>
    <s v="GB"/>
    <s v="GBP"/>
    <x v="65"/>
    <n v="1296194400"/>
    <b v="0"/>
    <b v="0"/>
    <s v="film &amp; video/documentary"/>
    <x v="4"/>
    <x v="4"/>
  </r>
  <r>
    <n v="9100"/>
    <n v="7438"/>
    <n v="0.81736263736263737"/>
    <x v="0"/>
    <n v="77"/>
    <n v="96.597402597402592"/>
    <s v="US"/>
    <s v="USD"/>
    <x v="607"/>
    <n v="1440910800"/>
    <b v="1"/>
    <b v="0"/>
    <s v="theater/plays"/>
    <x v="3"/>
    <x v="3"/>
  </r>
  <r>
    <n v="106800"/>
    <n v="57872"/>
    <n v="0.54187265917603"/>
    <x v="0"/>
    <n v="752"/>
    <n v="76.957446808510639"/>
    <s v="DK"/>
    <s v="DKK"/>
    <x v="608"/>
    <n v="1335502800"/>
    <b v="0"/>
    <b v="0"/>
    <s v="music/jazz"/>
    <x v="1"/>
    <x v="17"/>
  </r>
  <r>
    <n v="9100"/>
    <n v="8906"/>
    <n v="0.97868131868131869"/>
    <x v="0"/>
    <n v="131"/>
    <n v="67.984732824427482"/>
    <s v="US"/>
    <s v="USD"/>
    <x v="609"/>
    <n v="1544680800"/>
    <b v="0"/>
    <b v="0"/>
    <s v="theater/plays"/>
    <x v="3"/>
    <x v="3"/>
  </r>
  <r>
    <n v="10000"/>
    <n v="7724"/>
    <n v="0.77239999999999998"/>
    <x v="0"/>
    <n v="87"/>
    <n v="88.781609195402297"/>
    <s v="US"/>
    <s v="USD"/>
    <x v="610"/>
    <n v="1288414800"/>
    <b v="0"/>
    <b v="0"/>
    <s v="theater/plays"/>
    <x v="3"/>
    <x v="3"/>
  </r>
  <r>
    <n v="79400"/>
    <n v="26571"/>
    <n v="0.33464735516372796"/>
    <x v="0"/>
    <n v="1063"/>
    <n v="24.99623706491063"/>
    <s v="US"/>
    <s v="USD"/>
    <x v="541"/>
    <n v="1330581600"/>
    <b v="0"/>
    <b v="0"/>
    <s v="music/jazz"/>
    <x v="1"/>
    <x v="17"/>
  </r>
  <r>
    <n v="5100"/>
    <n v="12219"/>
    <n v="2.3958823529411766"/>
    <x v="1"/>
    <n v="272"/>
    <n v="44.922794117647058"/>
    <s v="US"/>
    <s v="USD"/>
    <x v="611"/>
    <n v="1311397200"/>
    <b v="0"/>
    <b v="1"/>
    <s v="film &amp; video/documentary"/>
    <x v="4"/>
    <x v="4"/>
  </r>
  <r>
    <n v="3100"/>
    <n v="1985"/>
    <n v="0.64032258064516134"/>
    <x v="3"/>
    <n v="25"/>
    <n v="79.400000000000006"/>
    <s v="US"/>
    <s v="USD"/>
    <x v="612"/>
    <n v="1378357200"/>
    <b v="0"/>
    <b v="1"/>
    <s v="theater/plays"/>
    <x v="3"/>
    <x v="3"/>
  </r>
  <r>
    <n v="6900"/>
    <n v="12155"/>
    <n v="1.7615942028985507"/>
    <x v="1"/>
    <n v="419"/>
    <n v="29.009546539379475"/>
    <s v="US"/>
    <s v="USD"/>
    <x v="613"/>
    <n v="1411102800"/>
    <b v="0"/>
    <b v="0"/>
    <s v="journalism/audio"/>
    <x v="8"/>
    <x v="23"/>
  </r>
  <r>
    <n v="27500"/>
    <n v="5593"/>
    <n v="0.20338181818181819"/>
    <x v="0"/>
    <n v="76"/>
    <n v="73.59210526315789"/>
    <s v="US"/>
    <s v="USD"/>
    <x v="614"/>
    <n v="1344834000"/>
    <b v="0"/>
    <b v="0"/>
    <s v="theater/plays"/>
    <x v="3"/>
    <x v="3"/>
  </r>
  <r>
    <n v="48800"/>
    <n v="175020"/>
    <n v="3.5864754098360656"/>
    <x v="1"/>
    <n v="1621"/>
    <n v="107.97038864898211"/>
    <s v="IT"/>
    <s v="EUR"/>
    <x v="615"/>
    <n v="1499230800"/>
    <b v="0"/>
    <b v="0"/>
    <s v="theater/plays"/>
    <x v="3"/>
    <x v="3"/>
  </r>
  <r>
    <n v="16200"/>
    <n v="75955"/>
    <n v="4.6885802469135802"/>
    <x v="1"/>
    <n v="1101"/>
    <n v="68.987284287011803"/>
    <s v="US"/>
    <s v="USD"/>
    <x v="90"/>
    <n v="1457416800"/>
    <b v="0"/>
    <b v="0"/>
    <s v="music/indie rock"/>
    <x v="1"/>
    <x v="7"/>
  </r>
  <r>
    <n v="97600"/>
    <n v="119127"/>
    <n v="1.220563524590164"/>
    <x v="1"/>
    <n v="1073"/>
    <n v="111.02236719478098"/>
    <s v="US"/>
    <s v="USD"/>
    <x v="616"/>
    <n v="1280898000"/>
    <b v="0"/>
    <b v="1"/>
    <s v="theater/plays"/>
    <x v="3"/>
    <x v="3"/>
  </r>
  <r>
    <n v="197900"/>
    <n v="110689"/>
    <n v="0.55931783729156137"/>
    <x v="0"/>
    <n v="4428"/>
    <n v="24.997515808491418"/>
    <s v="AU"/>
    <s v="AUD"/>
    <x v="617"/>
    <n v="1522472400"/>
    <b v="0"/>
    <b v="0"/>
    <s v="theater/plays"/>
    <x v="3"/>
    <x v="3"/>
  </r>
  <r>
    <n v="5600"/>
    <n v="2445"/>
    <n v="0.43660714285714286"/>
    <x v="0"/>
    <n v="58"/>
    <n v="42.155172413793103"/>
    <s v="IT"/>
    <s v="EUR"/>
    <x v="618"/>
    <n v="1462510800"/>
    <b v="0"/>
    <b v="0"/>
    <s v="music/indie rock"/>
    <x v="1"/>
    <x v="7"/>
  </r>
  <r>
    <n v="170700"/>
    <n v="57250"/>
    <n v="0.33538371411833628"/>
    <x v="3"/>
    <n v="1218"/>
    <n v="47.003284072249592"/>
    <s v="US"/>
    <s v="USD"/>
    <x v="619"/>
    <n v="1317790800"/>
    <b v="0"/>
    <b v="0"/>
    <s v="photography/photography books"/>
    <x v="7"/>
    <x v="14"/>
  </r>
  <r>
    <n v="9700"/>
    <n v="11929"/>
    <n v="1.2297938144329896"/>
    <x v="1"/>
    <n v="331"/>
    <n v="36.0392749244713"/>
    <s v="US"/>
    <s v="USD"/>
    <x v="620"/>
    <n v="1568782800"/>
    <b v="0"/>
    <b v="0"/>
    <s v="journalism/audio"/>
    <x v="8"/>
    <x v="23"/>
  </r>
  <r>
    <n v="62300"/>
    <n v="118214"/>
    <n v="1.8974959871589085"/>
    <x v="1"/>
    <n v="1170"/>
    <n v="101.03760683760684"/>
    <s v="US"/>
    <s v="USD"/>
    <x v="621"/>
    <n v="1349413200"/>
    <b v="0"/>
    <b v="0"/>
    <s v="photography/photography books"/>
    <x v="7"/>
    <x v="14"/>
  </r>
  <r>
    <n v="5300"/>
    <n v="4432"/>
    <n v="0.83622641509433959"/>
    <x v="0"/>
    <n v="111"/>
    <n v="39.927927927927925"/>
    <s v="US"/>
    <s v="USD"/>
    <x v="622"/>
    <n v="1472446800"/>
    <b v="0"/>
    <b v="0"/>
    <s v="publishing/fiction"/>
    <x v="5"/>
    <x v="13"/>
  </r>
  <r>
    <n v="99500"/>
    <n v="17879"/>
    <n v="0.17968844221105529"/>
    <x v="3"/>
    <n v="215"/>
    <n v="83.158139534883716"/>
    <s v="US"/>
    <s v="USD"/>
    <x v="35"/>
    <n v="1548050400"/>
    <b v="0"/>
    <b v="0"/>
    <s v="film &amp; video/drama"/>
    <x v="4"/>
    <x v="6"/>
  </r>
  <r>
    <n v="1400"/>
    <n v="14511"/>
    <n v="10.365"/>
    <x v="1"/>
    <n v="363"/>
    <n v="39.97520661157025"/>
    <s v="US"/>
    <s v="USD"/>
    <x v="623"/>
    <n v="1571806800"/>
    <b v="0"/>
    <b v="1"/>
    <s v="food/food trucks"/>
    <x v="0"/>
    <x v="0"/>
  </r>
  <r>
    <n v="145600"/>
    <n v="141822"/>
    <n v="0.97405219780219776"/>
    <x v="0"/>
    <n v="2955"/>
    <n v="47.993908629441627"/>
    <s v="US"/>
    <s v="USD"/>
    <x v="624"/>
    <n v="1576476000"/>
    <b v="0"/>
    <b v="1"/>
    <s v="games/mobile games"/>
    <x v="6"/>
    <x v="20"/>
  </r>
  <r>
    <n v="184100"/>
    <n v="159037"/>
    <n v="0.86386203150461705"/>
    <x v="0"/>
    <n v="1657"/>
    <n v="95.978877489438744"/>
    <s v="US"/>
    <s v="USD"/>
    <x v="625"/>
    <n v="1324965600"/>
    <b v="0"/>
    <b v="0"/>
    <s v="theater/plays"/>
    <x v="3"/>
    <x v="3"/>
  </r>
  <r>
    <n v="5400"/>
    <n v="8109"/>
    <n v="1.5016666666666667"/>
    <x v="1"/>
    <n v="103"/>
    <n v="78.728155339805824"/>
    <s v="US"/>
    <s v="USD"/>
    <x v="626"/>
    <n v="1387519200"/>
    <b v="0"/>
    <b v="0"/>
    <s v="theater/plays"/>
    <x v="3"/>
    <x v="3"/>
  </r>
  <r>
    <n v="2300"/>
    <n v="8244"/>
    <n v="3.5843478260869563"/>
    <x v="1"/>
    <n v="147"/>
    <n v="56.081632653061227"/>
    <s v="US"/>
    <s v="USD"/>
    <x v="627"/>
    <n v="1537246800"/>
    <b v="0"/>
    <b v="0"/>
    <s v="theater/plays"/>
    <x v="3"/>
    <x v="3"/>
  </r>
  <r>
    <n v="1400"/>
    <n v="7600"/>
    <n v="5.4285714285714288"/>
    <x v="1"/>
    <n v="110"/>
    <n v="69.090909090909093"/>
    <s v="CA"/>
    <s v="CAD"/>
    <x v="628"/>
    <n v="1279515600"/>
    <b v="0"/>
    <b v="0"/>
    <s v="publishing/nonfiction"/>
    <x v="5"/>
    <x v="9"/>
  </r>
  <r>
    <n v="140000"/>
    <n v="94501"/>
    <n v="0.67500714285714281"/>
    <x v="0"/>
    <n v="926"/>
    <n v="102.05291576673866"/>
    <s v="CA"/>
    <s v="CAD"/>
    <x v="629"/>
    <n v="1442379600"/>
    <b v="0"/>
    <b v="0"/>
    <s v="theater/plays"/>
    <x v="3"/>
    <x v="3"/>
  </r>
  <r>
    <n v="7500"/>
    <n v="14381"/>
    <n v="1.9174666666666667"/>
    <x v="1"/>
    <n v="134"/>
    <n v="107.32089552238806"/>
    <s v="US"/>
    <s v="USD"/>
    <x v="630"/>
    <n v="1523077200"/>
    <b v="0"/>
    <b v="0"/>
    <s v="technology/wearables"/>
    <x v="2"/>
    <x v="8"/>
  </r>
  <r>
    <n v="1500"/>
    <n v="13980"/>
    <n v="9.32"/>
    <x v="1"/>
    <n v="269"/>
    <n v="51.970260223048328"/>
    <s v="US"/>
    <s v="USD"/>
    <x v="631"/>
    <n v="1489554000"/>
    <b v="0"/>
    <b v="0"/>
    <s v="theater/plays"/>
    <x v="3"/>
    <x v="3"/>
  </r>
  <r>
    <n v="2900"/>
    <n v="12449"/>
    <n v="4.2927586206896553"/>
    <x v="1"/>
    <n v="175"/>
    <n v="71.137142857142862"/>
    <s v="US"/>
    <s v="USD"/>
    <x v="632"/>
    <n v="1548482400"/>
    <b v="0"/>
    <b v="1"/>
    <s v="film &amp; video/television"/>
    <x v="4"/>
    <x v="19"/>
  </r>
  <r>
    <n v="7300"/>
    <n v="7348"/>
    <n v="1.0065753424657535"/>
    <x v="1"/>
    <n v="69"/>
    <n v="106.49275362318841"/>
    <s v="US"/>
    <s v="USD"/>
    <x v="633"/>
    <n v="1384063200"/>
    <b v="0"/>
    <b v="0"/>
    <s v="technology/web"/>
    <x v="2"/>
    <x v="2"/>
  </r>
  <r>
    <n v="3600"/>
    <n v="8158"/>
    <n v="2.266111111111111"/>
    <x v="1"/>
    <n v="190"/>
    <n v="42.93684210526316"/>
    <s v="US"/>
    <s v="USD"/>
    <x v="634"/>
    <n v="1322892000"/>
    <b v="0"/>
    <b v="1"/>
    <s v="film &amp; video/documentary"/>
    <x v="4"/>
    <x v="4"/>
  </r>
  <r>
    <n v="5000"/>
    <n v="7119"/>
    <n v="1.4238"/>
    <x v="1"/>
    <n v="237"/>
    <n v="30.037974683544302"/>
    <s v="US"/>
    <s v="USD"/>
    <x v="635"/>
    <n v="1350709200"/>
    <b v="1"/>
    <b v="1"/>
    <s v="film &amp; video/documentary"/>
    <x v="4"/>
    <x v="4"/>
  </r>
  <r>
    <n v="6000"/>
    <n v="5438"/>
    <n v="0.90633333333333332"/>
    <x v="0"/>
    <n v="77"/>
    <n v="70.623376623376629"/>
    <s v="GB"/>
    <s v="GBP"/>
    <x v="636"/>
    <n v="1564203600"/>
    <b v="0"/>
    <b v="0"/>
    <s v="music/rock"/>
    <x v="1"/>
    <x v="1"/>
  </r>
  <r>
    <n v="180400"/>
    <n v="115396"/>
    <n v="0.63966740576496672"/>
    <x v="0"/>
    <n v="1748"/>
    <n v="66.016018306636155"/>
    <s v="US"/>
    <s v="USD"/>
    <x v="637"/>
    <n v="1509685200"/>
    <b v="0"/>
    <b v="0"/>
    <s v="theater/plays"/>
    <x v="3"/>
    <x v="3"/>
  </r>
  <r>
    <n v="9100"/>
    <n v="7656"/>
    <n v="0.84131868131868137"/>
    <x v="0"/>
    <n v="79"/>
    <n v="96.911392405063296"/>
    <s v="US"/>
    <s v="USD"/>
    <x v="638"/>
    <n v="1514959200"/>
    <b v="0"/>
    <b v="0"/>
    <s v="theater/plays"/>
    <x v="3"/>
    <x v="3"/>
  </r>
  <r>
    <n v="9200"/>
    <n v="12322"/>
    <n v="1.3393478260869565"/>
    <x v="1"/>
    <n v="196"/>
    <n v="62.867346938775512"/>
    <s v="IT"/>
    <s v="EUR"/>
    <x v="639"/>
    <n v="1448863200"/>
    <b v="1"/>
    <b v="0"/>
    <s v="music/rock"/>
    <x v="1"/>
    <x v="1"/>
  </r>
  <r>
    <n v="164100"/>
    <n v="96888"/>
    <n v="0.59042047531992692"/>
    <x v="0"/>
    <n v="889"/>
    <n v="108.98537682789652"/>
    <s v="US"/>
    <s v="USD"/>
    <x v="640"/>
    <n v="1429592400"/>
    <b v="0"/>
    <b v="1"/>
    <s v="theater/plays"/>
    <x v="3"/>
    <x v="3"/>
  </r>
  <r>
    <n v="128900"/>
    <n v="196960"/>
    <n v="1.5280062063615205"/>
    <x v="1"/>
    <n v="7295"/>
    <n v="26.999314599040439"/>
    <s v="US"/>
    <s v="USD"/>
    <x v="641"/>
    <n v="1522645200"/>
    <b v="0"/>
    <b v="0"/>
    <s v="music/electric music"/>
    <x v="1"/>
    <x v="5"/>
  </r>
  <r>
    <n v="42100"/>
    <n v="188057"/>
    <n v="4.466912114014252"/>
    <x v="1"/>
    <n v="2893"/>
    <n v="65.004147943311438"/>
    <s v="CA"/>
    <s v="CAD"/>
    <x v="642"/>
    <n v="1323324000"/>
    <b v="0"/>
    <b v="0"/>
    <s v="technology/wearables"/>
    <x v="2"/>
    <x v="8"/>
  </r>
  <r>
    <n v="7400"/>
    <n v="6245"/>
    <n v="0.8439189189189189"/>
    <x v="0"/>
    <n v="56"/>
    <n v="111.51785714285714"/>
    <s v="US"/>
    <s v="USD"/>
    <x v="230"/>
    <n v="1561525200"/>
    <b v="0"/>
    <b v="0"/>
    <s v="film &amp; video/drama"/>
    <x v="4"/>
    <x v="6"/>
  </r>
  <r>
    <n v="100"/>
    <n v="3"/>
    <n v="0.03"/>
    <x v="0"/>
    <n v="1"/>
    <n v="3"/>
    <s v="US"/>
    <s v="USD"/>
    <x v="67"/>
    <n v="1265695200"/>
    <b v="0"/>
    <b v="0"/>
    <s v="technology/wearables"/>
    <x v="2"/>
    <x v="8"/>
  </r>
  <r>
    <n v="52000"/>
    <n v="91014"/>
    <n v="1.7502692307692307"/>
    <x v="1"/>
    <n v="820"/>
    <n v="110.99268292682927"/>
    <s v="US"/>
    <s v="USD"/>
    <x v="643"/>
    <n v="1301806800"/>
    <b v="1"/>
    <b v="0"/>
    <s v="theater/plays"/>
    <x v="3"/>
    <x v="3"/>
  </r>
  <r>
    <n v="8700"/>
    <n v="4710"/>
    <n v="0.54137931034482756"/>
    <x v="0"/>
    <n v="83"/>
    <n v="56.746987951807228"/>
    <s v="US"/>
    <s v="USD"/>
    <x v="644"/>
    <n v="1374901200"/>
    <b v="0"/>
    <b v="0"/>
    <s v="technology/wearables"/>
    <x v="2"/>
    <x v="8"/>
  </r>
  <r>
    <n v="63400"/>
    <n v="197728"/>
    <n v="3.1187381703470032"/>
    <x v="1"/>
    <n v="2038"/>
    <n v="97.020608439646708"/>
    <s v="US"/>
    <s v="USD"/>
    <x v="645"/>
    <n v="1336453200"/>
    <b v="1"/>
    <b v="1"/>
    <s v="publishing/translations"/>
    <x v="5"/>
    <x v="18"/>
  </r>
  <r>
    <n v="8700"/>
    <n v="10682"/>
    <n v="1.2278160919540231"/>
    <x v="1"/>
    <n v="116"/>
    <n v="92.08620689655173"/>
    <s v="US"/>
    <s v="USD"/>
    <x v="646"/>
    <n v="1468904400"/>
    <b v="0"/>
    <b v="0"/>
    <s v="film &amp; video/animation"/>
    <x v="4"/>
    <x v="10"/>
  </r>
  <r>
    <n v="169700"/>
    <n v="168048"/>
    <n v="0.99026517383618151"/>
    <x v="0"/>
    <n v="2025"/>
    <n v="82.986666666666665"/>
    <s v="GB"/>
    <s v="GBP"/>
    <x v="626"/>
    <n v="1387087200"/>
    <b v="0"/>
    <b v="0"/>
    <s v="publishing/nonfiction"/>
    <x v="5"/>
    <x v="9"/>
  </r>
  <r>
    <n v="108400"/>
    <n v="138586"/>
    <n v="1.278468634686347"/>
    <x v="1"/>
    <n v="1345"/>
    <n v="103.03791821561339"/>
    <s v="AU"/>
    <s v="AUD"/>
    <x v="647"/>
    <n v="1547445600"/>
    <b v="0"/>
    <b v="1"/>
    <s v="technology/web"/>
    <x v="2"/>
    <x v="2"/>
  </r>
  <r>
    <n v="7300"/>
    <n v="11579"/>
    <n v="1.5861643835616439"/>
    <x v="1"/>
    <n v="168"/>
    <n v="68.922619047619051"/>
    <s v="US"/>
    <s v="USD"/>
    <x v="159"/>
    <n v="1547359200"/>
    <b v="0"/>
    <b v="0"/>
    <s v="film &amp; video/drama"/>
    <x v="4"/>
    <x v="6"/>
  </r>
  <r>
    <n v="1700"/>
    <n v="12020"/>
    <n v="7.0705882352941174"/>
    <x v="1"/>
    <n v="137"/>
    <n v="87.737226277372258"/>
    <s v="CH"/>
    <s v="CHF"/>
    <x v="648"/>
    <n v="1496293200"/>
    <b v="0"/>
    <b v="0"/>
    <s v="theater/plays"/>
    <x v="3"/>
    <x v="3"/>
  </r>
  <r>
    <n v="9800"/>
    <n v="13954"/>
    <n v="1.4238775510204082"/>
    <x v="1"/>
    <n v="186"/>
    <n v="75.021505376344081"/>
    <s v="IT"/>
    <s v="EUR"/>
    <x v="267"/>
    <n v="1335416400"/>
    <b v="0"/>
    <b v="0"/>
    <s v="theater/plays"/>
    <x v="3"/>
    <x v="3"/>
  </r>
  <r>
    <n v="4300"/>
    <n v="6358"/>
    <n v="1.4786046511627906"/>
    <x v="1"/>
    <n v="125"/>
    <n v="50.863999999999997"/>
    <s v="US"/>
    <s v="USD"/>
    <x v="649"/>
    <n v="1532149200"/>
    <b v="0"/>
    <b v="1"/>
    <s v="theater/plays"/>
    <x v="3"/>
    <x v="3"/>
  </r>
  <r>
    <n v="6200"/>
    <n v="1260"/>
    <n v="0.20322580645161289"/>
    <x v="0"/>
    <n v="14"/>
    <n v="90"/>
    <s v="IT"/>
    <s v="EUR"/>
    <x v="248"/>
    <n v="1453788000"/>
    <b v="1"/>
    <b v="1"/>
    <s v="theater/plays"/>
    <x v="3"/>
    <x v="3"/>
  </r>
  <r>
    <n v="800"/>
    <n v="14725"/>
    <n v="18.40625"/>
    <x v="1"/>
    <n v="202"/>
    <n v="72.896039603960389"/>
    <s v="US"/>
    <s v="USD"/>
    <x v="571"/>
    <n v="1471496400"/>
    <b v="0"/>
    <b v="0"/>
    <s v="theater/plays"/>
    <x v="3"/>
    <x v="3"/>
  </r>
  <r>
    <n v="6900"/>
    <n v="11174"/>
    <n v="1.6194202898550725"/>
    <x v="1"/>
    <n v="103"/>
    <n v="108.48543689320388"/>
    <s v="US"/>
    <s v="USD"/>
    <x v="650"/>
    <n v="1472878800"/>
    <b v="0"/>
    <b v="0"/>
    <s v="publishing/radio &amp; podcasts"/>
    <x v="5"/>
    <x v="15"/>
  </r>
  <r>
    <n v="38500"/>
    <n v="182036"/>
    <n v="4.7282077922077921"/>
    <x v="1"/>
    <n v="1785"/>
    <n v="101.98095238095237"/>
    <s v="US"/>
    <s v="USD"/>
    <x v="1"/>
    <n v="1408510800"/>
    <b v="0"/>
    <b v="0"/>
    <s v="music/rock"/>
    <x v="1"/>
    <x v="1"/>
  </r>
  <r>
    <n v="118000"/>
    <n v="28870"/>
    <n v="0.24466101694915254"/>
    <x v="0"/>
    <n v="656"/>
    <n v="44.009146341463413"/>
    <s v="US"/>
    <s v="USD"/>
    <x v="651"/>
    <n v="1281589200"/>
    <b v="0"/>
    <b v="0"/>
    <s v="games/mobile games"/>
    <x v="6"/>
    <x v="20"/>
  </r>
  <r>
    <n v="2000"/>
    <n v="10353"/>
    <n v="5.1764999999999999"/>
    <x v="1"/>
    <n v="157"/>
    <n v="65.942675159235662"/>
    <s v="US"/>
    <s v="USD"/>
    <x v="652"/>
    <n v="1375851600"/>
    <b v="0"/>
    <b v="1"/>
    <s v="theater/plays"/>
    <x v="3"/>
    <x v="3"/>
  </r>
  <r>
    <n v="5600"/>
    <n v="13868"/>
    <n v="2.4764285714285714"/>
    <x v="1"/>
    <n v="555"/>
    <n v="24.987387387387386"/>
    <s v="US"/>
    <s v="USD"/>
    <x v="653"/>
    <n v="1315803600"/>
    <b v="0"/>
    <b v="0"/>
    <s v="film &amp; video/documentary"/>
    <x v="4"/>
    <x v="4"/>
  </r>
  <r>
    <n v="8300"/>
    <n v="8317"/>
    <n v="1.0020481927710843"/>
    <x v="1"/>
    <n v="297"/>
    <n v="28.003367003367003"/>
    <s v="US"/>
    <s v="USD"/>
    <x v="654"/>
    <n v="1373691600"/>
    <b v="0"/>
    <b v="0"/>
    <s v="technology/wearables"/>
    <x v="2"/>
    <x v="8"/>
  </r>
  <r>
    <n v="6900"/>
    <n v="10557"/>
    <n v="1.53"/>
    <x v="1"/>
    <n v="123"/>
    <n v="85.829268292682926"/>
    <s v="US"/>
    <s v="USD"/>
    <x v="655"/>
    <n v="1339218000"/>
    <b v="0"/>
    <b v="0"/>
    <s v="publishing/fiction"/>
    <x v="5"/>
    <x v="13"/>
  </r>
  <r>
    <n v="8700"/>
    <n v="3227"/>
    <n v="0.37091954022988505"/>
    <x v="3"/>
    <n v="38"/>
    <n v="84.921052631578945"/>
    <s v="DK"/>
    <s v="DKK"/>
    <x v="656"/>
    <n v="1520402400"/>
    <b v="0"/>
    <b v="1"/>
    <s v="theater/plays"/>
    <x v="3"/>
    <x v="3"/>
  </r>
  <r>
    <n v="123600"/>
    <n v="5429"/>
    <n v="4.3923948220064728E-2"/>
    <x v="3"/>
    <n v="60"/>
    <n v="90.483333333333334"/>
    <s v="US"/>
    <s v="USD"/>
    <x v="657"/>
    <n v="1523336400"/>
    <b v="0"/>
    <b v="0"/>
    <s v="music/rock"/>
    <x v="1"/>
    <x v="1"/>
  </r>
  <r>
    <n v="48500"/>
    <n v="75906"/>
    <n v="1.5650721649484536"/>
    <x v="1"/>
    <n v="3036"/>
    <n v="25.00197628458498"/>
    <s v="US"/>
    <s v="USD"/>
    <x v="265"/>
    <n v="1512280800"/>
    <b v="0"/>
    <b v="0"/>
    <s v="film &amp; video/documentary"/>
    <x v="4"/>
    <x v="4"/>
  </r>
  <r>
    <n v="4900"/>
    <n v="13250"/>
    <n v="2.704081632653061"/>
    <x v="1"/>
    <n v="144"/>
    <n v="92.013888888888886"/>
    <s v="AU"/>
    <s v="AUD"/>
    <x v="658"/>
    <n v="1458709200"/>
    <b v="0"/>
    <b v="0"/>
    <s v="theater/plays"/>
    <x v="3"/>
    <x v="3"/>
  </r>
  <r>
    <n v="8400"/>
    <n v="11261"/>
    <n v="1.3405952380952382"/>
    <x v="1"/>
    <n v="121"/>
    <n v="93.066115702479337"/>
    <s v="GB"/>
    <s v="GBP"/>
    <x v="659"/>
    <n v="1414126800"/>
    <b v="0"/>
    <b v="1"/>
    <s v="theater/plays"/>
    <x v="3"/>
    <x v="3"/>
  </r>
  <r>
    <n v="193200"/>
    <n v="97369"/>
    <n v="0.50398033126293995"/>
    <x v="0"/>
    <n v="1596"/>
    <n v="61.008145363408524"/>
    <s v="US"/>
    <s v="USD"/>
    <x v="660"/>
    <n v="1416204000"/>
    <b v="0"/>
    <b v="0"/>
    <s v="games/mobile games"/>
    <x v="6"/>
    <x v="20"/>
  </r>
  <r>
    <n v="54300"/>
    <n v="48227"/>
    <n v="0.88815837937384901"/>
    <x v="3"/>
    <n v="524"/>
    <n v="92.036259541984734"/>
    <s v="US"/>
    <s v="USD"/>
    <x v="661"/>
    <n v="1288501200"/>
    <b v="0"/>
    <b v="1"/>
    <s v="theater/plays"/>
    <x v="3"/>
    <x v="3"/>
  </r>
  <r>
    <n v="8900"/>
    <n v="14685"/>
    <n v="1.65"/>
    <x v="1"/>
    <n v="181"/>
    <n v="81.132596685082873"/>
    <s v="US"/>
    <s v="USD"/>
    <x v="4"/>
    <n v="1552971600"/>
    <b v="0"/>
    <b v="0"/>
    <s v="technology/web"/>
    <x v="2"/>
    <x v="2"/>
  </r>
  <r>
    <n v="4200"/>
    <n v="735"/>
    <n v="0.17499999999999999"/>
    <x v="0"/>
    <n v="10"/>
    <n v="73.5"/>
    <s v="US"/>
    <s v="USD"/>
    <x v="662"/>
    <n v="1465102800"/>
    <b v="0"/>
    <b v="0"/>
    <s v="theater/plays"/>
    <x v="3"/>
    <x v="3"/>
  </r>
  <r>
    <n v="5600"/>
    <n v="10397"/>
    <n v="1.8566071428571429"/>
    <x v="1"/>
    <n v="122"/>
    <n v="85.221311475409834"/>
    <s v="US"/>
    <s v="USD"/>
    <x v="663"/>
    <n v="1360130400"/>
    <b v="0"/>
    <b v="0"/>
    <s v="film &amp; video/drama"/>
    <x v="4"/>
    <x v="6"/>
  </r>
  <r>
    <n v="28800"/>
    <n v="118847"/>
    <n v="4.1266319444444441"/>
    <x v="1"/>
    <n v="1071"/>
    <n v="110.96825396825396"/>
    <s v="CA"/>
    <s v="CAD"/>
    <x v="664"/>
    <n v="1432875600"/>
    <b v="0"/>
    <b v="0"/>
    <s v="technology/wearables"/>
    <x v="2"/>
    <x v="8"/>
  </r>
  <r>
    <n v="8000"/>
    <n v="7220"/>
    <n v="0.90249999999999997"/>
    <x v="3"/>
    <n v="219"/>
    <n v="32.968036529680369"/>
    <s v="US"/>
    <s v="USD"/>
    <x v="665"/>
    <n v="1500872400"/>
    <b v="0"/>
    <b v="0"/>
    <s v="technology/web"/>
    <x v="2"/>
    <x v="2"/>
  </r>
  <r>
    <n v="117000"/>
    <n v="107622"/>
    <n v="0.91984615384615387"/>
    <x v="0"/>
    <n v="1121"/>
    <n v="96.005352363960753"/>
    <s v="US"/>
    <s v="USD"/>
    <x v="666"/>
    <n v="1492146000"/>
    <b v="0"/>
    <b v="1"/>
    <s v="music/rock"/>
    <x v="1"/>
    <x v="1"/>
  </r>
  <r>
    <n v="15800"/>
    <n v="83267"/>
    <n v="5.2700632911392402"/>
    <x v="1"/>
    <n v="980"/>
    <n v="84.96632653061225"/>
    <s v="US"/>
    <s v="USD"/>
    <x v="43"/>
    <n v="1407301200"/>
    <b v="0"/>
    <b v="0"/>
    <s v="music/metal"/>
    <x v="1"/>
    <x v="16"/>
  </r>
  <r>
    <n v="4200"/>
    <n v="13404"/>
    <n v="3.1914285714285713"/>
    <x v="1"/>
    <n v="536"/>
    <n v="25.007462686567163"/>
    <s v="US"/>
    <s v="USD"/>
    <x v="667"/>
    <n v="1486620000"/>
    <b v="0"/>
    <b v="1"/>
    <s v="theater/plays"/>
    <x v="3"/>
    <x v="3"/>
  </r>
  <r>
    <n v="37100"/>
    <n v="131404"/>
    <n v="3.5418867924528303"/>
    <x v="1"/>
    <n v="1991"/>
    <n v="65.998995479658461"/>
    <s v="US"/>
    <s v="USD"/>
    <x v="668"/>
    <n v="1459918800"/>
    <b v="0"/>
    <b v="0"/>
    <s v="photography/photography books"/>
    <x v="7"/>
    <x v="14"/>
  </r>
  <r>
    <n v="7700"/>
    <n v="2533"/>
    <n v="0.32896103896103895"/>
    <x v="3"/>
    <n v="29"/>
    <n v="87.34482758620689"/>
    <s v="US"/>
    <s v="USD"/>
    <x v="669"/>
    <n v="1424757600"/>
    <b v="0"/>
    <b v="0"/>
    <s v="publishing/nonfiction"/>
    <x v="5"/>
    <x v="9"/>
  </r>
  <r>
    <n v="3700"/>
    <n v="5028"/>
    <n v="1.358918918918919"/>
    <x v="1"/>
    <n v="180"/>
    <n v="27.933333333333334"/>
    <s v="US"/>
    <s v="USD"/>
    <x v="670"/>
    <n v="1479880800"/>
    <b v="0"/>
    <b v="0"/>
    <s v="music/indie rock"/>
    <x v="1"/>
    <x v="7"/>
  </r>
  <r>
    <n v="74700"/>
    <n v="1557"/>
    <n v="2.0843373493975904E-2"/>
    <x v="0"/>
    <n v="15"/>
    <n v="103.8"/>
    <s v="US"/>
    <s v="USD"/>
    <x v="671"/>
    <n v="1418018400"/>
    <b v="0"/>
    <b v="1"/>
    <s v="theater/plays"/>
    <x v="3"/>
    <x v="3"/>
  </r>
  <r>
    <n v="10000"/>
    <n v="6100"/>
    <n v="0.61"/>
    <x v="0"/>
    <n v="191"/>
    <n v="31.937172774869111"/>
    <s v="US"/>
    <s v="USD"/>
    <x v="672"/>
    <n v="1341032400"/>
    <b v="0"/>
    <b v="0"/>
    <s v="music/indie rock"/>
    <x v="1"/>
    <x v="7"/>
  </r>
  <r>
    <n v="5300"/>
    <n v="1592"/>
    <n v="0.30037735849056602"/>
    <x v="0"/>
    <n v="16"/>
    <n v="99.5"/>
    <s v="US"/>
    <s v="USD"/>
    <x v="673"/>
    <n v="1486360800"/>
    <b v="0"/>
    <b v="0"/>
    <s v="theater/plays"/>
    <x v="3"/>
    <x v="3"/>
  </r>
  <r>
    <n v="1200"/>
    <n v="14150"/>
    <n v="11.791666666666666"/>
    <x v="1"/>
    <n v="130"/>
    <n v="108.84615384615384"/>
    <s v="US"/>
    <s v="USD"/>
    <x v="674"/>
    <n v="1274677200"/>
    <b v="0"/>
    <b v="0"/>
    <s v="theater/plays"/>
    <x v="3"/>
    <x v="3"/>
  </r>
  <r>
    <n v="1200"/>
    <n v="13513"/>
    <n v="11.260833333333334"/>
    <x v="1"/>
    <n v="122"/>
    <n v="110.76229508196721"/>
    <s v="US"/>
    <s v="USD"/>
    <x v="675"/>
    <n v="1267509600"/>
    <b v="0"/>
    <b v="0"/>
    <s v="music/electric music"/>
    <x v="1"/>
    <x v="5"/>
  </r>
  <r>
    <n v="3900"/>
    <n v="504"/>
    <n v="0.12923076923076923"/>
    <x v="0"/>
    <n v="17"/>
    <n v="29.647058823529413"/>
    <s v="US"/>
    <s v="USD"/>
    <x v="676"/>
    <n v="1445922000"/>
    <b v="0"/>
    <b v="1"/>
    <s v="theater/plays"/>
    <x v="3"/>
    <x v="3"/>
  </r>
  <r>
    <n v="2000"/>
    <n v="14240"/>
    <n v="7.12"/>
    <x v="1"/>
    <n v="140"/>
    <n v="101.71428571428571"/>
    <s v="US"/>
    <s v="USD"/>
    <x v="342"/>
    <n v="1534050000"/>
    <b v="0"/>
    <b v="1"/>
    <s v="theater/plays"/>
    <x v="3"/>
    <x v="3"/>
  </r>
  <r>
    <n v="6900"/>
    <n v="2091"/>
    <n v="0.30304347826086958"/>
    <x v="0"/>
    <n v="34"/>
    <n v="61.5"/>
    <s v="US"/>
    <s v="USD"/>
    <x v="677"/>
    <n v="1277528400"/>
    <b v="0"/>
    <b v="0"/>
    <s v="technology/wearables"/>
    <x v="2"/>
    <x v="8"/>
  </r>
  <r>
    <n v="55800"/>
    <n v="118580"/>
    <n v="2.1250896057347672"/>
    <x v="1"/>
    <n v="3388"/>
    <n v="35"/>
    <s v="US"/>
    <s v="USD"/>
    <x v="678"/>
    <n v="1318568400"/>
    <b v="0"/>
    <b v="0"/>
    <s v="technology/web"/>
    <x v="2"/>
    <x v="2"/>
  </r>
  <r>
    <n v="4900"/>
    <n v="11214"/>
    <n v="2.2885714285714287"/>
    <x v="1"/>
    <n v="280"/>
    <n v="40.049999999999997"/>
    <s v="US"/>
    <s v="USD"/>
    <x v="679"/>
    <n v="1284354000"/>
    <b v="0"/>
    <b v="0"/>
    <s v="theater/plays"/>
    <x v="3"/>
    <x v="3"/>
  </r>
  <r>
    <n v="194900"/>
    <n v="68137"/>
    <n v="0.34959979476654696"/>
    <x v="3"/>
    <n v="614"/>
    <n v="110.97231270358306"/>
    <s v="US"/>
    <s v="USD"/>
    <x v="680"/>
    <n v="1269579600"/>
    <b v="0"/>
    <b v="1"/>
    <s v="film &amp; video/animation"/>
    <x v="4"/>
    <x v="10"/>
  </r>
  <r>
    <n v="8600"/>
    <n v="13527"/>
    <n v="1.5729069767441861"/>
    <x v="1"/>
    <n v="366"/>
    <n v="36.959016393442624"/>
    <s v="IT"/>
    <s v="EUR"/>
    <x v="681"/>
    <n v="1413781200"/>
    <b v="0"/>
    <b v="1"/>
    <s v="technology/wearables"/>
    <x v="2"/>
    <x v="8"/>
  </r>
  <r>
    <n v="100"/>
    <n v="1"/>
    <n v="0.01"/>
    <x v="0"/>
    <n v="1"/>
    <n v="1"/>
    <s v="GB"/>
    <s v="GBP"/>
    <x v="682"/>
    <n v="1280120400"/>
    <b v="0"/>
    <b v="0"/>
    <s v="music/electric music"/>
    <x v="1"/>
    <x v="5"/>
  </r>
  <r>
    <n v="3600"/>
    <n v="8363"/>
    <n v="2.3230555555555554"/>
    <x v="1"/>
    <n v="270"/>
    <n v="30.974074074074075"/>
    <s v="US"/>
    <s v="USD"/>
    <x v="683"/>
    <n v="1459486800"/>
    <b v="1"/>
    <b v="1"/>
    <s v="publishing/nonfiction"/>
    <x v="5"/>
    <x v="9"/>
  </r>
  <r>
    <n v="5800"/>
    <n v="5362"/>
    <n v="0.92448275862068963"/>
    <x v="3"/>
    <n v="114"/>
    <n v="47.035087719298247"/>
    <s v="US"/>
    <s v="USD"/>
    <x v="684"/>
    <n v="1282539600"/>
    <b v="0"/>
    <b v="1"/>
    <s v="theater/plays"/>
    <x v="3"/>
    <x v="3"/>
  </r>
  <r>
    <n v="4700"/>
    <n v="12065"/>
    <n v="2.5670212765957445"/>
    <x v="1"/>
    <n v="137"/>
    <n v="88.065693430656935"/>
    <s v="US"/>
    <s v="USD"/>
    <x v="674"/>
    <n v="1275886800"/>
    <b v="0"/>
    <b v="0"/>
    <s v="photography/photography books"/>
    <x v="7"/>
    <x v="14"/>
  </r>
  <r>
    <n v="70400"/>
    <n v="118603"/>
    <n v="1.6847017045454546"/>
    <x v="1"/>
    <n v="3205"/>
    <n v="37.005616224648989"/>
    <s v="US"/>
    <s v="USD"/>
    <x v="685"/>
    <n v="1355983200"/>
    <b v="0"/>
    <b v="0"/>
    <s v="theater/plays"/>
    <x v="3"/>
    <x v="3"/>
  </r>
  <r>
    <n v="4500"/>
    <n v="7496"/>
    <n v="1.6657777777777778"/>
    <x v="1"/>
    <n v="288"/>
    <n v="26.027777777777779"/>
    <s v="DK"/>
    <s v="DKK"/>
    <x v="605"/>
    <n v="1515391200"/>
    <b v="0"/>
    <b v="1"/>
    <s v="theater/plays"/>
    <x v="3"/>
    <x v="3"/>
  </r>
  <r>
    <n v="1300"/>
    <n v="10037"/>
    <n v="7.7207692307692311"/>
    <x v="1"/>
    <n v="148"/>
    <n v="67.817567567567565"/>
    <s v="US"/>
    <s v="USD"/>
    <x v="686"/>
    <n v="1422252000"/>
    <b v="0"/>
    <b v="0"/>
    <s v="theater/plays"/>
    <x v="3"/>
    <x v="3"/>
  </r>
  <r>
    <n v="1400"/>
    <n v="5696"/>
    <n v="4.0685714285714285"/>
    <x v="1"/>
    <n v="114"/>
    <n v="49.964912280701753"/>
    <s v="US"/>
    <s v="USD"/>
    <x v="687"/>
    <n v="1305522000"/>
    <b v="0"/>
    <b v="0"/>
    <s v="film &amp; video/drama"/>
    <x v="4"/>
    <x v="6"/>
  </r>
  <r>
    <n v="29600"/>
    <n v="167005"/>
    <n v="5.6420608108108112"/>
    <x v="1"/>
    <n v="1518"/>
    <n v="110.01646903820817"/>
    <s v="CA"/>
    <s v="CAD"/>
    <x v="688"/>
    <n v="1414904400"/>
    <b v="0"/>
    <b v="0"/>
    <s v="music/rock"/>
    <x v="1"/>
    <x v="1"/>
  </r>
  <r>
    <n v="167500"/>
    <n v="114615"/>
    <n v="0.6842686567164179"/>
    <x v="0"/>
    <n v="1274"/>
    <n v="89.964678178963894"/>
    <s v="US"/>
    <s v="USD"/>
    <x v="689"/>
    <n v="1520402400"/>
    <b v="0"/>
    <b v="0"/>
    <s v="music/electric music"/>
    <x v="1"/>
    <x v="5"/>
  </r>
  <r>
    <n v="48300"/>
    <n v="16592"/>
    <n v="0.34351966873706002"/>
    <x v="0"/>
    <n v="210"/>
    <n v="79.009523809523813"/>
    <s v="IT"/>
    <s v="EUR"/>
    <x v="690"/>
    <n v="1567141200"/>
    <b v="0"/>
    <b v="1"/>
    <s v="games/video games"/>
    <x v="6"/>
    <x v="11"/>
  </r>
  <r>
    <n v="2200"/>
    <n v="14420"/>
    <n v="6.5545454545454547"/>
    <x v="1"/>
    <n v="166"/>
    <n v="86.867469879518069"/>
    <s v="US"/>
    <s v="USD"/>
    <x v="691"/>
    <n v="1501131600"/>
    <b v="0"/>
    <b v="0"/>
    <s v="music/rock"/>
    <x v="1"/>
    <x v="1"/>
  </r>
  <r>
    <n v="3500"/>
    <n v="6204"/>
    <n v="1.7725714285714285"/>
    <x v="1"/>
    <n v="100"/>
    <n v="62.04"/>
    <s v="AU"/>
    <s v="AUD"/>
    <x v="692"/>
    <n v="1355032800"/>
    <b v="0"/>
    <b v="0"/>
    <s v="music/jazz"/>
    <x v="1"/>
    <x v="17"/>
  </r>
  <r>
    <n v="5600"/>
    <n v="6338"/>
    <n v="1.1317857142857144"/>
    <x v="1"/>
    <n v="235"/>
    <n v="26.970212765957445"/>
    <s v="US"/>
    <s v="USD"/>
    <x v="693"/>
    <n v="1339477200"/>
    <b v="0"/>
    <b v="1"/>
    <s v="theater/plays"/>
    <x v="3"/>
    <x v="3"/>
  </r>
  <r>
    <n v="1100"/>
    <n v="8010"/>
    <n v="7.2818181818181822"/>
    <x v="1"/>
    <n v="148"/>
    <n v="54.121621621621621"/>
    <s v="US"/>
    <s v="USD"/>
    <x v="694"/>
    <n v="1305954000"/>
    <b v="0"/>
    <b v="0"/>
    <s v="music/rock"/>
    <x v="1"/>
    <x v="1"/>
  </r>
  <r>
    <n v="3900"/>
    <n v="8125"/>
    <n v="2.0833333333333335"/>
    <x v="1"/>
    <n v="198"/>
    <n v="41.035353535353536"/>
    <s v="US"/>
    <s v="USD"/>
    <x v="695"/>
    <n v="1494392400"/>
    <b v="1"/>
    <b v="1"/>
    <s v="music/indie rock"/>
    <x v="1"/>
    <x v="7"/>
  </r>
  <r>
    <n v="43800"/>
    <n v="13653"/>
    <n v="0.31171232876712329"/>
    <x v="0"/>
    <n v="248"/>
    <n v="55.052419354838712"/>
    <s v="AU"/>
    <s v="AUD"/>
    <x v="123"/>
    <n v="1537419600"/>
    <b v="0"/>
    <b v="0"/>
    <s v="film &amp; video/science fiction"/>
    <x v="4"/>
    <x v="22"/>
  </r>
  <r>
    <n v="97200"/>
    <n v="55372"/>
    <n v="0.56967078189300413"/>
    <x v="0"/>
    <n v="513"/>
    <n v="107.93762183235867"/>
    <s v="US"/>
    <s v="USD"/>
    <x v="696"/>
    <n v="1447999200"/>
    <b v="0"/>
    <b v="0"/>
    <s v="publishing/translations"/>
    <x v="5"/>
    <x v="18"/>
  </r>
  <r>
    <n v="4800"/>
    <n v="11088"/>
    <n v="2.31"/>
    <x v="1"/>
    <n v="150"/>
    <n v="73.92"/>
    <s v="US"/>
    <s v="USD"/>
    <x v="626"/>
    <n v="1388037600"/>
    <b v="0"/>
    <b v="0"/>
    <s v="theater/plays"/>
    <x v="3"/>
    <x v="3"/>
  </r>
  <r>
    <n v="125600"/>
    <n v="109106"/>
    <n v="0.86867834394904464"/>
    <x v="0"/>
    <n v="3410"/>
    <n v="31.995894428152493"/>
    <s v="US"/>
    <s v="USD"/>
    <x v="697"/>
    <n v="1378789200"/>
    <b v="0"/>
    <b v="0"/>
    <s v="games/video games"/>
    <x v="6"/>
    <x v="11"/>
  </r>
  <r>
    <n v="4300"/>
    <n v="11642"/>
    <n v="2.7074418604651163"/>
    <x v="1"/>
    <n v="216"/>
    <n v="53.898148148148145"/>
    <s v="IT"/>
    <s v="EUR"/>
    <x v="698"/>
    <n v="1398056400"/>
    <b v="0"/>
    <b v="1"/>
    <s v="theater/plays"/>
    <x v="3"/>
    <x v="3"/>
  </r>
  <r>
    <n v="5600"/>
    <n v="2769"/>
    <n v="0.49446428571428569"/>
    <x v="3"/>
    <n v="26"/>
    <n v="106.5"/>
    <s v="US"/>
    <s v="USD"/>
    <x v="699"/>
    <n v="1550815200"/>
    <b v="0"/>
    <b v="0"/>
    <s v="theater/plays"/>
    <x v="3"/>
    <x v="3"/>
  </r>
  <r>
    <n v="149600"/>
    <n v="169586"/>
    <n v="1.1335962566844919"/>
    <x v="1"/>
    <n v="5139"/>
    <n v="32.999805409612762"/>
    <s v="US"/>
    <s v="USD"/>
    <x v="700"/>
    <n v="1550037600"/>
    <b v="0"/>
    <b v="0"/>
    <s v="music/indie rock"/>
    <x v="1"/>
    <x v="7"/>
  </r>
  <r>
    <n v="53100"/>
    <n v="101185"/>
    <n v="1.9055555555555554"/>
    <x v="1"/>
    <n v="2353"/>
    <n v="43.00254993625159"/>
    <s v="US"/>
    <s v="USD"/>
    <x v="701"/>
    <n v="1492923600"/>
    <b v="0"/>
    <b v="0"/>
    <s v="theater/plays"/>
    <x v="3"/>
    <x v="3"/>
  </r>
  <r>
    <n v="5000"/>
    <n v="6775"/>
    <n v="1.355"/>
    <x v="1"/>
    <n v="78"/>
    <n v="86.858974358974365"/>
    <s v="IT"/>
    <s v="EUR"/>
    <x v="702"/>
    <n v="1467522000"/>
    <b v="0"/>
    <b v="0"/>
    <s v="technology/web"/>
    <x v="2"/>
    <x v="2"/>
  </r>
  <r>
    <n v="9400"/>
    <n v="968"/>
    <n v="0.10297872340425532"/>
    <x v="0"/>
    <n v="10"/>
    <n v="96.8"/>
    <s v="US"/>
    <s v="USD"/>
    <x v="703"/>
    <n v="1416117600"/>
    <b v="0"/>
    <b v="0"/>
    <s v="music/rock"/>
    <x v="1"/>
    <x v="1"/>
  </r>
  <r>
    <n v="110800"/>
    <n v="72623"/>
    <n v="0.65544223826714798"/>
    <x v="0"/>
    <n v="2201"/>
    <n v="32.995456610631528"/>
    <s v="US"/>
    <s v="USD"/>
    <x v="704"/>
    <n v="1563771600"/>
    <b v="0"/>
    <b v="0"/>
    <s v="theater/plays"/>
    <x v="3"/>
    <x v="3"/>
  </r>
  <r>
    <n v="93800"/>
    <n v="45987"/>
    <n v="0.49026652452025588"/>
    <x v="0"/>
    <n v="676"/>
    <n v="68.028106508875737"/>
    <s v="US"/>
    <s v="USD"/>
    <x v="431"/>
    <n v="1319259600"/>
    <b v="0"/>
    <b v="0"/>
    <s v="theater/plays"/>
    <x v="3"/>
    <x v="3"/>
  </r>
  <r>
    <n v="1300"/>
    <n v="10243"/>
    <n v="7.8792307692307695"/>
    <x v="1"/>
    <n v="174"/>
    <n v="58.867816091954026"/>
    <s v="CH"/>
    <s v="CHF"/>
    <x v="705"/>
    <n v="1313643600"/>
    <b v="0"/>
    <b v="0"/>
    <s v="film &amp; video/animation"/>
    <x v="4"/>
    <x v="10"/>
  </r>
  <r>
    <n v="108700"/>
    <n v="87293"/>
    <n v="0.80306347746090156"/>
    <x v="0"/>
    <n v="831"/>
    <n v="105.04572803850782"/>
    <s v="US"/>
    <s v="USD"/>
    <x v="706"/>
    <n v="1440306000"/>
    <b v="0"/>
    <b v="1"/>
    <s v="theater/plays"/>
    <x v="3"/>
    <x v="3"/>
  </r>
  <r>
    <n v="5100"/>
    <n v="5421"/>
    <n v="1.0629411764705883"/>
    <x v="1"/>
    <n v="164"/>
    <n v="33.054878048780488"/>
    <s v="US"/>
    <s v="USD"/>
    <x v="707"/>
    <n v="1470805200"/>
    <b v="0"/>
    <b v="1"/>
    <s v="film &amp; video/drama"/>
    <x v="4"/>
    <x v="6"/>
  </r>
  <r>
    <n v="8700"/>
    <n v="4414"/>
    <n v="0.50735632183908042"/>
    <x v="3"/>
    <n v="56"/>
    <n v="78.821428571428569"/>
    <s v="CH"/>
    <s v="CHF"/>
    <x v="708"/>
    <n v="1292911200"/>
    <b v="0"/>
    <b v="0"/>
    <s v="theater/plays"/>
    <x v="3"/>
    <x v="3"/>
  </r>
  <r>
    <n v="5100"/>
    <n v="10981"/>
    <n v="2.153137254901961"/>
    <x v="1"/>
    <n v="161"/>
    <n v="68.204968944099377"/>
    <s v="US"/>
    <s v="USD"/>
    <x v="709"/>
    <n v="1301374800"/>
    <b v="0"/>
    <b v="1"/>
    <s v="film &amp; video/animation"/>
    <x v="4"/>
    <x v="10"/>
  </r>
  <r>
    <n v="7400"/>
    <n v="10451"/>
    <n v="1.4122972972972974"/>
    <x v="1"/>
    <n v="138"/>
    <n v="75.731884057971016"/>
    <s v="US"/>
    <s v="USD"/>
    <x v="710"/>
    <n v="1387864800"/>
    <b v="0"/>
    <b v="0"/>
    <s v="music/rock"/>
    <x v="1"/>
    <x v="1"/>
  </r>
  <r>
    <n v="88900"/>
    <n v="102535"/>
    <n v="1.1533745781777278"/>
    <x v="1"/>
    <n v="3308"/>
    <n v="30.996070133010882"/>
    <s v="US"/>
    <s v="USD"/>
    <x v="711"/>
    <n v="1458190800"/>
    <b v="0"/>
    <b v="0"/>
    <s v="technology/web"/>
    <x v="2"/>
    <x v="2"/>
  </r>
  <r>
    <n v="6700"/>
    <n v="12939"/>
    <n v="1.9311940298507462"/>
    <x v="1"/>
    <n v="127"/>
    <n v="101.88188976377953"/>
    <s v="AU"/>
    <s v="AUD"/>
    <x v="157"/>
    <n v="1559278800"/>
    <b v="0"/>
    <b v="1"/>
    <s v="film &amp; video/animation"/>
    <x v="4"/>
    <x v="10"/>
  </r>
  <r>
    <n v="1500"/>
    <n v="10946"/>
    <n v="7.2973333333333334"/>
    <x v="1"/>
    <n v="207"/>
    <n v="52.879227053140099"/>
    <s v="IT"/>
    <s v="EUR"/>
    <x v="630"/>
    <n v="1522731600"/>
    <b v="0"/>
    <b v="1"/>
    <s v="music/jazz"/>
    <x v="1"/>
    <x v="17"/>
  </r>
  <r>
    <n v="61200"/>
    <n v="60994"/>
    <n v="0.99663398692810456"/>
    <x v="0"/>
    <n v="859"/>
    <n v="71.005820721769496"/>
    <s v="CA"/>
    <s v="CAD"/>
    <x v="712"/>
    <n v="1306731600"/>
    <b v="0"/>
    <b v="0"/>
    <s v="music/rock"/>
    <x v="1"/>
    <x v="1"/>
  </r>
  <r>
    <n v="3600"/>
    <n v="3174"/>
    <n v="0.88166666666666671"/>
    <x v="2"/>
    <n v="31"/>
    <n v="102.38709677419355"/>
    <s v="US"/>
    <s v="USD"/>
    <x v="93"/>
    <n v="1352527200"/>
    <b v="0"/>
    <b v="0"/>
    <s v="film &amp; video/animation"/>
    <x v="4"/>
    <x v="10"/>
  </r>
  <r>
    <n v="9000"/>
    <n v="3351"/>
    <n v="0.37233333333333335"/>
    <x v="0"/>
    <n v="45"/>
    <n v="74.466666666666669"/>
    <s v="US"/>
    <s v="USD"/>
    <x v="713"/>
    <n v="1404363600"/>
    <b v="0"/>
    <b v="0"/>
    <s v="theater/plays"/>
    <x v="3"/>
    <x v="3"/>
  </r>
  <r>
    <n v="185900"/>
    <n v="56774"/>
    <n v="0.30540075309306081"/>
    <x v="3"/>
    <n v="1113"/>
    <n v="51.009883198562441"/>
    <s v="US"/>
    <s v="USD"/>
    <x v="714"/>
    <n v="1266645600"/>
    <b v="0"/>
    <b v="0"/>
    <s v="theater/plays"/>
    <x v="3"/>
    <x v="3"/>
  </r>
  <r>
    <n v="2100"/>
    <n v="540"/>
    <n v="0.25714285714285712"/>
    <x v="0"/>
    <n v="6"/>
    <n v="90"/>
    <s v="US"/>
    <s v="USD"/>
    <x v="715"/>
    <n v="1482818400"/>
    <b v="0"/>
    <b v="0"/>
    <s v="food/food trucks"/>
    <x v="0"/>
    <x v="0"/>
  </r>
  <r>
    <n v="2000"/>
    <n v="680"/>
    <n v="0.34"/>
    <x v="0"/>
    <n v="7"/>
    <n v="97.142857142857139"/>
    <s v="US"/>
    <s v="USD"/>
    <x v="716"/>
    <n v="1374642000"/>
    <b v="0"/>
    <b v="1"/>
    <s v="theater/plays"/>
    <x v="3"/>
    <x v="3"/>
  </r>
  <r>
    <n v="1100"/>
    <n v="13045"/>
    <n v="11.859090909090909"/>
    <x v="1"/>
    <n v="181"/>
    <n v="72.071823204419886"/>
    <s v="CH"/>
    <s v="CHF"/>
    <x v="448"/>
    <n v="1372482000"/>
    <b v="0"/>
    <b v="0"/>
    <s v="publishing/nonfiction"/>
    <x v="5"/>
    <x v="9"/>
  </r>
  <r>
    <n v="6600"/>
    <n v="8276"/>
    <n v="1.2539393939393939"/>
    <x v="1"/>
    <n v="110"/>
    <n v="75.236363636363635"/>
    <s v="US"/>
    <s v="USD"/>
    <x v="717"/>
    <n v="1514959200"/>
    <b v="0"/>
    <b v="0"/>
    <s v="music/rock"/>
    <x v="1"/>
    <x v="1"/>
  </r>
  <r>
    <n v="7100"/>
    <n v="1022"/>
    <n v="0.14394366197183098"/>
    <x v="0"/>
    <n v="31"/>
    <n v="32.967741935483872"/>
    <s v="US"/>
    <s v="USD"/>
    <x v="718"/>
    <n v="1478235600"/>
    <b v="0"/>
    <b v="0"/>
    <s v="film &amp; video/drama"/>
    <x v="4"/>
    <x v="6"/>
  </r>
  <r>
    <n v="7800"/>
    <n v="4275"/>
    <n v="0.54807692307692313"/>
    <x v="0"/>
    <n v="78"/>
    <n v="54.807692307692307"/>
    <s v="US"/>
    <s v="USD"/>
    <x v="719"/>
    <n v="1408078800"/>
    <b v="0"/>
    <b v="1"/>
    <s v="games/mobile games"/>
    <x v="6"/>
    <x v="20"/>
  </r>
  <r>
    <n v="7600"/>
    <n v="8332"/>
    <n v="1.0963157894736841"/>
    <x v="1"/>
    <n v="185"/>
    <n v="45.037837837837834"/>
    <s v="US"/>
    <s v="USD"/>
    <x v="720"/>
    <n v="1548136800"/>
    <b v="0"/>
    <b v="0"/>
    <s v="technology/web"/>
    <x v="2"/>
    <x v="2"/>
  </r>
  <r>
    <n v="3400"/>
    <n v="6408"/>
    <n v="1.8847058823529412"/>
    <x v="1"/>
    <n v="121"/>
    <n v="52.958677685950413"/>
    <s v="US"/>
    <s v="USD"/>
    <x v="721"/>
    <n v="1340859600"/>
    <b v="0"/>
    <b v="1"/>
    <s v="theater/plays"/>
    <x v="3"/>
    <x v="3"/>
  </r>
  <r>
    <n v="84500"/>
    <n v="73522"/>
    <n v="0.87008284023668636"/>
    <x v="0"/>
    <n v="1225"/>
    <n v="60.017959183673469"/>
    <s v="GB"/>
    <s v="GBP"/>
    <x v="722"/>
    <n v="1454479200"/>
    <b v="0"/>
    <b v="0"/>
    <s v="theater/plays"/>
    <x v="3"/>
    <x v="3"/>
  </r>
  <r>
    <n v="100"/>
    <n v="1"/>
    <n v="0.01"/>
    <x v="0"/>
    <n v="1"/>
    <n v="1"/>
    <s v="CH"/>
    <s v="CHF"/>
    <x v="139"/>
    <n v="1434430800"/>
    <b v="0"/>
    <b v="0"/>
    <s v="music/rock"/>
    <x v="1"/>
    <x v="1"/>
  </r>
  <r>
    <n v="2300"/>
    <n v="4667"/>
    <n v="2.0291304347826089"/>
    <x v="1"/>
    <n v="106"/>
    <n v="44.028301886792455"/>
    <s v="US"/>
    <s v="USD"/>
    <x v="723"/>
    <n v="1579672800"/>
    <b v="0"/>
    <b v="1"/>
    <s v="photography/photography books"/>
    <x v="7"/>
    <x v="14"/>
  </r>
  <r>
    <n v="6200"/>
    <n v="12216"/>
    <n v="1.9703225806451612"/>
    <x v="1"/>
    <n v="142"/>
    <n v="86.028169014084511"/>
    <s v="US"/>
    <s v="USD"/>
    <x v="704"/>
    <n v="1562389200"/>
    <b v="0"/>
    <b v="0"/>
    <s v="photography/photography books"/>
    <x v="7"/>
    <x v="14"/>
  </r>
  <r>
    <n v="6100"/>
    <n v="6527"/>
    <n v="1.07"/>
    <x v="1"/>
    <n v="233"/>
    <n v="28.012875536480685"/>
    <s v="US"/>
    <s v="USD"/>
    <x v="724"/>
    <n v="1551506400"/>
    <b v="0"/>
    <b v="0"/>
    <s v="theater/plays"/>
    <x v="3"/>
    <x v="3"/>
  </r>
  <r>
    <n v="2600"/>
    <n v="6987"/>
    <n v="2.6873076923076922"/>
    <x v="1"/>
    <n v="218"/>
    <n v="32.050458715596328"/>
    <s v="US"/>
    <s v="USD"/>
    <x v="725"/>
    <n v="1516600800"/>
    <b v="0"/>
    <b v="0"/>
    <s v="music/rock"/>
    <x v="1"/>
    <x v="1"/>
  </r>
  <r>
    <n v="9700"/>
    <n v="4932"/>
    <n v="0.50845360824742269"/>
    <x v="0"/>
    <n v="67"/>
    <n v="73.611940298507463"/>
    <s v="AU"/>
    <s v="AUD"/>
    <x v="660"/>
    <n v="1420437600"/>
    <b v="0"/>
    <b v="0"/>
    <s v="film &amp; video/documentary"/>
    <x v="4"/>
    <x v="4"/>
  </r>
  <r>
    <n v="700"/>
    <n v="8262"/>
    <n v="11.802857142857142"/>
    <x v="1"/>
    <n v="76"/>
    <n v="108.71052631578948"/>
    <s v="US"/>
    <s v="USD"/>
    <x v="726"/>
    <n v="1332997200"/>
    <b v="0"/>
    <b v="1"/>
    <s v="film &amp; video/drama"/>
    <x v="4"/>
    <x v="6"/>
  </r>
  <r>
    <n v="700"/>
    <n v="1848"/>
    <n v="2.64"/>
    <x v="1"/>
    <n v="43"/>
    <n v="42.97674418604651"/>
    <s v="US"/>
    <s v="USD"/>
    <x v="727"/>
    <n v="1574920800"/>
    <b v="0"/>
    <b v="1"/>
    <s v="theater/plays"/>
    <x v="3"/>
    <x v="3"/>
  </r>
  <r>
    <n v="5200"/>
    <n v="1583"/>
    <n v="0.30442307692307691"/>
    <x v="0"/>
    <n v="19"/>
    <n v="83.315789473684205"/>
    <s v="US"/>
    <s v="USD"/>
    <x v="728"/>
    <n v="1464930000"/>
    <b v="0"/>
    <b v="0"/>
    <s v="food/food trucks"/>
    <x v="0"/>
    <x v="0"/>
  </r>
  <r>
    <n v="140800"/>
    <n v="88536"/>
    <n v="0.62880681818181816"/>
    <x v="0"/>
    <n v="2108"/>
    <n v="42"/>
    <s v="CH"/>
    <s v="CHF"/>
    <x v="729"/>
    <n v="1345006800"/>
    <b v="0"/>
    <b v="0"/>
    <s v="film &amp; video/documentary"/>
    <x v="4"/>
    <x v="4"/>
  </r>
  <r>
    <n v="6400"/>
    <n v="12360"/>
    <n v="1.9312499999999999"/>
    <x v="1"/>
    <n v="221"/>
    <n v="55.927601809954751"/>
    <s v="US"/>
    <s v="USD"/>
    <x v="730"/>
    <n v="1512712800"/>
    <b v="0"/>
    <b v="1"/>
    <s v="theater/plays"/>
    <x v="3"/>
    <x v="3"/>
  </r>
  <r>
    <n v="92500"/>
    <n v="71320"/>
    <n v="0.77102702702702708"/>
    <x v="0"/>
    <n v="679"/>
    <n v="105.03681885125184"/>
    <s v="US"/>
    <s v="USD"/>
    <x v="731"/>
    <n v="1452492000"/>
    <b v="0"/>
    <b v="1"/>
    <s v="games/video games"/>
    <x v="6"/>
    <x v="11"/>
  </r>
  <r>
    <n v="59700"/>
    <n v="134640"/>
    <n v="2.2552763819095478"/>
    <x v="1"/>
    <n v="2805"/>
    <n v="48"/>
    <s v="CA"/>
    <s v="CAD"/>
    <x v="78"/>
    <n v="1524286800"/>
    <b v="0"/>
    <b v="0"/>
    <s v="publishing/nonfiction"/>
    <x v="5"/>
    <x v="9"/>
  </r>
  <r>
    <n v="3200"/>
    <n v="7661"/>
    <n v="2.3940625"/>
    <x v="1"/>
    <n v="68"/>
    <n v="112.66176470588235"/>
    <s v="US"/>
    <s v="USD"/>
    <x v="732"/>
    <n v="1346907600"/>
    <b v="0"/>
    <b v="0"/>
    <s v="games/video games"/>
    <x v="6"/>
    <x v="11"/>
  </r>
  <r>
    <n v="3200"/>
    <n v="2950"/>
    <n v="0.921875"/>
    <x v="0"/>
    <n v="36"/>
    <n v="81.944444444444443"/>
    <s v="DK"/>
    <s v="DKK"/>
    <x v="733"/>
    <n v="1464498000"/>
    <b v="0"/>
    <b v="1"/>
    <s v="music/rock"/>
    <x v="1"/>
    <x v="1"/>
  </r>
  <r>
    <n v="9000"/>
    <n v="11721"/>
    <n v="1.3023333333333333"/>
    <x v="1"/>
    <n v="183"/>
    <n v="64.049180327868854"/>
    <s v="CA"/>
    <s v="CAD"/>
    <x v="734"/>
    <n v="1514181600"/>
    <b v="0"/>
    <b v="0"/>
    <s v="music/rock"/>
    <x v="1"/>
    <x v="1"/>
  </r>
  <r>
    <n v="2300"/>
    <n v="14150"/>
    <n v="6.1521739130434785"/>
    <x v="1"/>
    <n v="133"/>
    <n v="106.39097744360902"/>
    <s v="US"/>
    <s v="USD"/>
    <x v="406"/>
    <n v="1392184800"/>
    <b v="1"/>
    <b v="1"/>
    <s v="theater/plays"/>
    <x v="3"/>
    <x v="3"/>
  </r>
  <r>
    <n v="51300"/>
    <n v="189192"/>
    <n v="3.687953216374269"/>
    <x v="1"/>
    <n v="2489"/>
    <n v="76.011249497790274"/>
    <s v="IT"/>
    <s v="EUR"/>
    <x v="735"/>
    <n v="1559365200"/>
    <b v="0"/>
    <b v="1"/>
    <s v="publishing/nonfiction"/>
    <x v="5"/>
    <x v="9"/>
  </r>
  <r>
    <n v="700"/>
    <n v="7664"/>
    <n v="10.948571428571428"/>
    <x v="1"/>
    <n v="69"/>
    <n v="111.07246376811594"/>
    <s v="US"/>
    <s v="USD"/>
    <x v="736"/>
    <n v="1549173600"/>
    <b v="0"/>
    <b v="1"/>
    <s v="theater/plays"/>
    <x v="3"/>
    <x v="3"/>
  </r>
  <r>
    <n v="8900"/>
    <n v="4509"/>
    <n v="0.50662921348314605"/>
    <x v="0"/>
    <n v="47"/>
    <n v="95.936170212765958"/>
    <s v="US"/>
    <s v="USD"/>
    <x v="737"/>
    <n v="1355032800"/>
    <b v="1"/>
    <b v="0"/>
    <s v="games/video games"/>
    <x v="6"/>
    <x v="11"/>
  </r>
  <r>
    <n v="1500"/>
    <n v="12009"/>
    <n v="8.0060000000000002"/>
    <x v="1"/>
    <n v="279"/>
    <n v="43.043010752688176"/>
    <s v="GB"/>
    <s v="GBP"/>
    <x v="192"/>
    <n v="1533963600"/>
    <b v="0"/>
    <b v="1"/>
    <s v="music/rock"/>
    <x v="1"/>
    <x v="1"/>
  </r>
  <r>
    <n v="4900"/>
    <n v="14273"/>
    <n v="2.9128571428571428"/>
    <x v="1"/>
    <n v="210"/>
    <n v="67.966666666666669"/>
    <s v="US"/>
    <s v="USD"/>
    <x v="738"/>
    <n v="1489381200"/>
    <b v="0"/>
    <b v="0"/>
    <s v="film &amp; video/documentary"/>
    <x v="4"/>
    <x v="4"/>
  </r>
  <r>
    <n v="54000"/>
    <n v="188982"/>
    <n v="3.4996666666666667"/>
    <x v="1"/>
    <n v="2100"/>
    <n v="89.991428571428571"/>
    <s v="US"/>
    <s v="USD"/>
    <x v="739"/>
    <n v="1395032400"/>
    <b v="0"/>
    <b v="0"/>
    <s v="music/rock"/>
    <x v="1"/>
    <x v="1"/>
  </r>
  <r>
    <n v="4100"/>
    <n v="14640"/>
    <n v="3.5707317073170732"/>
    <x v="1"/>
    <n v="252"/>
    <n v="58.095238095238095"/>
    <s v="US"/>
    <s v="USD"/>
    <x v="613"/>
    <n v="1412485200"/>
    <b v="1"/>
    <b v="1"/>
    <s v="music/rock"/>
    <x v="1"/>
    <x v="1"/>
  </r>
  <r>
    <n v="85000"/>
    <n v="107516"/>
    <n v="1.2648941176470587"/>
    <x v="1"/>
    <n v="1280"/>
    <n v="83.996875000000003"/>
    <s v="US"/>
    <s v="USD"/>
    <x v="740"/>
    <n v="1279688400"/>
    <b v="0"/>
    <b v="1"/>
    <s v="publishing/nonfiction"/>
    <x v="5"/>
    <x v="9"/>
  </r>
  <r>
    <n v="3600"/>
    <n v="13950"/>
    <n v="3.875"/>
    <x v="1"/>
    <n v="157"/>
    <n v="88.853503184713375"/>
    <s v="GB"/>
    <s v="GBP"/>
    <x v="145"/>
    <n v="1501995600"/>
    <b v="0"/>
    <b v="0"/>
    <s v="film &amp; video/shorts"/>
    <x v="4"/>
    <x v="12"/>
  </r>
  <r>
    <n v="2800"/>
    <n v="12797"/>
    <n v="4.5703571428571426"/>
    <x v="1"/>
    <n v="194"/>
    <n v="65.963917525773198"/>
    <s v="US"/>
    <s v="USD"/>
    <x v="741"/>
    <n v="1294639200"/>
    <b v="0"/>
    <b v="1"/>
    <s v="theater/plays"/>
    <x v="3"/>
    <x v="3"/>
  </r>
  <r>
    <n v="2300"/>
    <n v="6134"/>
    <n v="2.6669565217391304"/>
    <x v="1"/>
    <n v="82"/>
    <n v="74.804878048780495"/>
    <s v="AU"/>
    <s v="AUD"/>
    <x v="742"/>
    <n v="1305435600"/>
    <b v="0"/>
    <b v="1"/>
    <s v="film &amp; video/drama"/>
    <x v="4"/>
    <x v="6"/>
  </r>
  <r>
    <n v="7100"/>
    <n v="4899"/>
    <n v="0.69"/>
    <x v="0"/>
    <n v="70"/>
    <n v="69.98571428571428"/>
    <s v="US"/>
    <s v="USD"/>
    <x v="202"/>
    <n v="1537592400"/>
    <b v="0"/>
    <b v="0"/>
    <s v="theater/plays"/>
    <x v="3"/>
    <x v="3"/>
  </r>
  <r>
    <n v="9600"/>
    <n v="4929"/>
    <n v="0.51343749999999999"/>
    <x v="0"/>
    <n v="154"/>
    <n v="32.006493506493506"/>
    <s v="US"/>
    <s v="USD"/>
    <x v="743"/>
    <n v="1435122000"/>
    <b v="0"/>
    <b v="0"/>
    <s v="theater/plays"/>
    <x v="3"/>
    <x v="3"/>
  </r>
  <r>
    <n v="121600"/>
    <n v="1424"/>
    <n v="1.1710526315789473E-2"/>
    <x v="0"/>
    <n v="22"/>
    <n v="64.727272727272734"/>
    <s v="US"/>
    <s v="USD"/>
    <x v="744"/>
    <n v="1520056800"/>
    <b v="0"/>
    <b v="0"/>
    <s v="theater/plays"/>
    <x v="3"/>
    <x v="3"/>
  </r>
  <r>
    <n v="97100"/>
    <n v="105817"/>
    <n v="1.089773429454171"/>
    <x v="1"/>
    <n v="4233"/>
    <n v="24.998110087408456"/>
    <s v="US"/>
    <s v="USD"/>
    <x v="745"/>
    <n v="1335675600"/>
    <b v="0"/>
    <b v="0"/>
    <s v="photography/photography books"/>
    <x v="7"/>
    <x v="14"/>
  </r>
  <r>
    <n v="43200"/>
    <n v="136156"/>
    <n v="3.1517592592592591"/>
    <x v="1"/>
    <n v="1297"/>
    <n v="104.97764070932922"/>
    <s v="DK"/>
    <s v="DKK"/>
    <x v="746"/>
    <n v="1448431200"/>
    <b v="1"/>
    <b v="0"/>
    <s v="publishing/translations"/>
    <x v="5"/>
    <x v="18"/>
  </r>
  <r>
    <n v="6800"/>
    <n v="10723"/>
    <n v="1.5769117647058823"/>
    <x v="1"/>
    <n v="165"/>
    <n v="64.987878787878785"/>
    <s v="DK"/>
    <s v="DKK"/>
    <x v="747"/>
    <n v="1298613600"/>
    <b v="0"/>
    <b v="0"/>
    <s v="publishing/translations"/>
    <x v="5"/>
    <x v="18"/>
  </r>
  <r>
    <n v="7300"/>
    <n v="11228"/>
    <n v="1.5380821917808218"/>
    <x v="1"/>
    <n v="119"/>
    <n v="94.352941176470594"/>
    <s v="US"/>
    <s v="USD"/>
    <x v="362"/>
    <n v="1372482000"/>
    <b v="0"/>
    <b v="0"/>
    <s v="theater/plays"/>
    <x v="3"/>
    <x v="3"/>
  </r>
  <r>
    <n v="86200"/>
    <n v="77355"/>
    <n v="0.89738979118329465"/>
    <x v="0"/>
    <n v="1758"/>
    <n v="44.001706484641637"/>
    <s v="US"/>
    <s v="USD"/>
    <x v="748"/>
    <n v="1425621600"/>
    <b v="0"/>
    <b v="0"/>
    <s v="technology/web"/>
    <x v="2"/>
    <x v="2"/>
  </r>
  <r>
    <n v="8100"/>
    <n v="6086"/>
    <n v="0.75135802469135804"/>
    <x v="0"/>
    <n v="94"/>
    <n v="64.744680851063833"/>
    <s v="US"/>
    <s v="USD"/>
    <x v="749"/>
    <n v="1266300000"/>
    <b v="0"/>
    <b v="0"/>
    <s v="music/indie rock"/>
    <x v="1"/>
    <x v="7"/>
  </r>
  <r>
    <n v="17700"/>
    <n v="150960"/>
    <n v="8.5288135593220336"/>
    <x v="1"/>
    <n v="1797"/>
    <n v="84.00667779632721"/>
    <s v="US"/>
    <s v="USD"/>
    <x v="643"/>
    <n v="1305867600"/>
    <b v="0"/>
    <b v="0"/>
    <s v="music/jazz"/>
    <x v="1"/>
    <x v="17"/>
  </r>
  <r>
    <n v="6400"/>
    <n v="8890"/>
    <n v="1.3890625000000001"/>
    <x v="1"/>
    <n v="261"/>
    <n v="34.061302681992338"/>
    <s v="US"/>
    <s v="USD"/>
    <x v="750"/>
    <n v="1538802000"/>
    <b v="0"/>
    <b v="0"/>
    <s v="theater/plays"/>
    <x v="3"/>
    <x v="3"/>
  </r>
  <r>
    <n v="7700"/>
    <n v="14644"/>
    <n v="1.9018181818181819"/>
    <x v="1"/>
    <n v="157"/>
    <n v="93.273885350318466"/>
    <s v="US"/>
    <s v="USD"/>
    <x v="751"/>
    <n v="1398920400"/>
    <b v="0"/>
    <b v="1"/>
    <s v="film &amp; video/documentary"/>
    <x v="4"/>
    <x v="4"/>
  </r>
  <r>
    <n v="116300"/>
    <n v="116583"/>
    <n v="1.0024333619948409"/>
    <x v="1"/>
    <n v="3533"/>
    <n v="32.998301726577978"/>
    <s v="US"/>
    <s v="USD"/>
    <x v="752"/>
    <n v="1405659600"/>
    <b v="0"/>
    <b v="1"/>
    <s v="theater/plays"/>
    <x v="3"/>
    <x v="3"/>
  </r>
  <r>
    <n v="9100"/>
    <n v="12991"/>
    <n v="1.4275824175824177"/>
    <x v="1"/>
    <n v="155"/>
    <n v="83.812903225806451"/>
    <s v="US"/>
    <s v="USD"/>
    <x v="753"/>
    <n v="1457244000"/>
    <b v="0"/>
    <b v="0"/>
    <s v="technology/web"/>
    <x v="2"/>
    <x v="2"/>
  </r>
  <r>
    <n v="1500"/>
    <n v="8447"/>
    <n v="5.6313333333333331"/>
    <x v="1"/>
    <n v="132"/>
    <n v="63.992424242424242"/>
    <s v="IT"/>
    <s v="EUR"/>
    <x v="754"/>
    <n v="1529298000"/>
    <b v="0"/>
    <b v="0"/>
    <s v="technology/wearables"/>
    <x v="2"/>
    <x v="8"/>
  </r>
  <r>
    <n v="8800"/>
    <n v="2703"/>
    <n v="0.30715909090909088"/>
    <x v="0"/>
    <n v="33"/>
    <n v="81.909090909090907"/>
    <s v="US"/>
    <s v="USD"/>
    <x v="755"/>
    <n v="1535778000"/>
    <b v="0"/>
    <b v="0"/>
    <s v="photography/photography books"/>
    <x v="7"/>
    <x v="14"/>
  </r>
  <r>
    <n v="8800"/>
    <n v="8747"/>
    <n v="0.99397727272727276"/>
    <x v="3"/>
    <n v="94"/>
    <n v="93.053191489361708"/>
    <s v="US"/>
    <s v="USD"/>
    <x v="756"/>
    <n v="1327471200"/>
    <b v="0"/>
    <b v="0"/>
    <s v="film &amp; video/documentary"/>
    <x v="4"/>
    <x v="4"/>
  </r>
  <r>
    <n v="69900"/>
    <n v="138087"/>
    <n v="1.9754935622317598"/>
    <x v="1"/>
    <n v="1354"/>
    <n v="101.98449039881831"/>
    <s v="GB"/>
    <s v="GBP"/>
    <x v="757"/>
    <n v="1529557200"/>
    <b v="0"/>
    <b v="0"/>
    <s v="technology/web"/>
    <x v="2"/>
    <x v="2"/>
  </r>
  <r>
    <n v="1000"/>
    <n v="5085"/>
    <n v="5.085"/>
    <x v="1"/>
    <n v="48"/>
    <n v="105.9375"/>
    <s v="US"/>
    <s v="USD"/>
    <x v="758"/>
    <n v="1535259600"/>
    <b v="1"/>
    <b v="1"/>
    <s v="technology/web"/>
    <x v="2"/>
    <x v="2"/>
  </r>
  <r>
    <n v="4700"/>
    <n v="11174"/>
    <n v="2.3774468085106384"/>
    <x v="1"/>
    <n v="110"/>
    <n v="101.58181818181818"/>
    <s v="US"/>
    <s v="USD"/>
    <x v="759"/>
    <n v="1515564000"/>
    <b v="0"/>
    <b v="0"/>
    <s v="food/food trucks"/>
    <x v="0"/>
    <x v="0"/>
  </r>
  <r>
    <n v="3200"/>
    <n v="10831"/>
    <n v="3.3846875000000001"/>
    <x v="1"/>
    <n v="172"/>
    <n v="62.970930232558139"/>
    <s v="US"/>
    <s v="USD"/>
    <x v="760"/>
    <n v="1277096400"/>
    <b v="0"/>
    <b v="0"/>
    <s v="film &amp; video/drama"/>
    <x v="4"/>
    <x v="6"/>
  </r>
  <r>
    <n v="6700"/>
    <n v="8917"/>
    <n v="1.3308955223880596"/>
    <x v="1"/>
    <n v="307"/>
    <n v="29.045602605863191"/>
    <s v="US"/>
    <s v="USD"/>
    <x v="761"/>
    <n v="1329026400"/>
    <b v="0"/>
    <b v="1"/>
    <s v="music/indie rock"/>
    <x v="1"/>
    <x v="7"/>
  </r>
  <r>
    <n v="100"/>
    <n v="1"/>
    <n v="0.01"/>
    <x v="0"/>
    <n v="1"/>
    <n v="1"/>
    <s v="US"/>
    <s v="USD"/>
    <x v="762"/>
    <n v="1322978400"/>
    <b v="1"/>
    <b v="0"/>
    <s v="music/rock"/>
    <x v="1"/>
    <x v="1"/>
  </r>
  <r>
    <n v="6000"/>
    <n v="12468"/>
    <n v="2.0779999999999998"/>
    <x v="1"/>
    <n v="160"/>
    <n v="77.924999999999997"/>
    <s v="US"/>
    <s v="USD"/>
    <x v="444"/>
    <n v="1338786000"/>
    <b v="0"/>
    <b v="0"/>
    <s v="music/electric music"/>
    <x v="1"/>
    <x v="5"/>
  </r>
  <r>
    <n v="4900"/>
    <n v="2505"/>
    <n v="0.51122448979591839"/>
    <x v="0"/>
    <n v="31"/>
    <n v="80.806451612903231"/>
    <s v="US"/>
    <s v="USD"/>
    <x v="763"/>
    <n v="1311656400"/>
    <b v="0"/>
    <b v="1"/>
    <s v="games/video games"/>
    <x v="6"/>
    <x v="11"/>
  </r>
  <r>
    <n v="17100"/>
    <n v="111502"/>
    <n v="6.5205847953216374"/>
    <x v="1"/>
    <n v="1467"/>
    <n v="76.006816632583508"/>
    <s v="CA"/>
    <s v="CAD"/>
    <x v="764"/>
    <n v="1308978000"/>
    <b v="0"/>
    <b v="1"/>
    <s v="music/indie rock"/>
    <x v="1"/>
    <x v="7"/>
  </r>
  <r>
    <n v="171000"/>
    <n v="194309"/>
    <n v="1.1363099415204678"/>
    <x v="1"/>
    <n v="2662"/>
    <n v="72.993613824192337"/>
    <s v="CA"/>
    <s v="CAD"/>
    <x v="765"/>
    <n v="1576389600"/>
    <b v="0"/>
    <b v="0"/>
    <s v="publishing/fiction"/>
    <x v="5"/>
    <x v="13"/>
  </r>
  <r>
    <n v="23400"/>
    <n v="23956"/>
    <n v="1.0237606837606839"/>
    <x v="1"/>
    <n v="452"/>
    <n v="53"/>
    <s v="AU"/>
    <s v="AUD"/>
    <x v="766"/>
    <n v="1311051600"/>
    <b v="0"/>
    <b v="0"/>
    <s v="theater/plays"/>
    <x v="3"/>
    <x v="3"/>
  </r>
  <r>
    <n v="2400"/>
    <n v="8558"/>
    <n v="3.5658333333333334"/>
    <x v="1"/>
    <n v="158"/>
    <n v="54.164556962025316"/>
    <s v="US"/>
    <s v="USD"/>
    <x v="767"/>
    <n v="1336712400"/>
    <b v="0"/>
    <b v="0"/>
    <s v="food/food trucks"/>
    <x v="0"/>
    <x v="0"/>
  </r>
  <r>
    <n v="5300"/>
    <n v="7413"/>
    <n v="1.3986792452830188"/>
    <x v="1"/>
    <n v="225"/>
    <n v="32.946666666666665"/>
    <s v="CH"/>
    <s v="CHF"/>
    <x v="768"/>
    <n v="1330408800"/>
    <b v="1"/>
    <b v="0"/>
    <s v="film &amp; video/shorts"/>
    <x v="4"/>
    <x v="12"/>
  </r>
  <r>
    <n v="4000"/>
    <n v="2778"/>
    <n v="0.69450000000000001"/>
    <x v="0"/>
    <n v="35"/>
    <n v="79.371428571428567"/>
    <s v="US"/>
    <s v="USD"/>
    <x v="769"/>
    <n v="1524891600"/>
    <b v="1"/>
    <b v="0"/>
    <s v="food/food trucks"/>
    <x v="0"/>
    <x v="0"/>
  </r>
  <r>
    <n v="7300"/>
    <n v="2594"/>
    <n v="0.35534246575342465"/>
    <x v="0"/>
    <n v="63"/>
    <n v="41.174603174603178"/>
    <s v="US"/>
    <s v="USD"/>
    <x v="770"/>
    <n v="1363669200"/>
    <b v="0"/>
    <b v="1"/>
    <s v="theater/plays"/>
    <x v="3"/>
    <x v="3"/>
  </r>
  <r>
    <n v="2000"/>
    <n v="5033"/>
    <n v="2.5165000000000002"/>
    <x v="1"/>
    <n v="65"/>
    <n v="77.430769230769229"/>
    <s v="US"/>
    <s v="USD"/>
    <x v="771"/>
    <n v="1551420000"/>
    <b v="0"/>
    <b v="1"/>
    <s v="technology/wearables"/>
    <x v="2"/>
    <x v="8"/>
  </r>
  <r>
    <n v="8800"/>
    <n v="9317"/>
    <n v="1.0587500000000001"/>
    <x v="1"/>
    <n v="163"/>
    <n v="57.159509202453989"/>
    <s v="US"/>
    <s v="USD"/>
    <x v="772"/>
    <n v="1269838800"/>
    <b v="0"/>
    <b v="0"/>
    <s v="theater/plays"/>
    <x v="3"/>
    <x v="3"/>
  </r>
  <r>
    <n v="3500"/>
    <n v="6560"/>
    <n v="1.8742857142857143"/>
    <x v="1"/>
    <n v="85"/>
    <n v="77.17647058823529"/>
    <s v="US"/>
    <s v="USD"/>
    <x v="773"/>
    <n v="1312520400"/>
    <b v="0"/>
    <b v="0"/>
    <s v="theater/plays"/>
    <x v="3"/>
    <x v="3"/>
  </r>
  <r>
    <n v="1400"/>
    <n v="5415"/>
    <n v="3.8678571428571429"/>
    <x v="1"/>
    <n v="217"/>
    <n v="24.953917050691246"/>
    <s v="US"/>
    <s v="USD"/>
    <x v="774"/>
    <n v="1436504400"/>
    <b v="0"/>
    <b v="1"/>
    <s v="film &amp; video/television"/>
    <x v="4"/>
    <x v="19"/>
  </r>
  <r>
    <n v="4200"/>
    <n v="14577"/>
    <n v="3.4707142857142856"/>
    <x v="1"/>
    <n v="150"/>
    <n v="97.18"/>
    <s v="US"/>
    <s v="USD"/>
    <x v="775"/>
    <n v="1472014800"/>
    <b v="0"/>
    <b v="0"/>
    <s v="film &amp; video/shorts"/>
    <x v="4"/>
    <x v="12"/>
  </r>
  <r>
    <n v="81000"/>
    <n v="150515"/>
    <n v="1.8582098765432098"/>
    <x v="1"/>
    <n v="3272"/>
    <n v="46.000916870415651"/>
    <s v="US"/>
    <s v="USD"/>
    <x v="776"/>
    <n v="1411534800"/>
    <b v="0"/>
    <b v="0"/>
    <s v="theater/plays"/>
    <x v="3"/>
    <x v="3"/>
  </r>
  <r>
    <n v="182800"/>
    <n v="79045"/>
    <n v="0.43241247264770238"/>
    <x v="3"/>
    <n v="898"/>
    <n v="88.023385300668153"/>
    <s v="US"/>
    <s v="USD"/>
    <x v="777"/>
    <n v="1304917200"/>
    <b v="0"/>
    <b v="0"/>
    <s v="photography/photography books"/>
    <x v="7"/>
    <x v="14"/>
  </r>
  <r>
    <n v="4800"/>
    <n v="7797"/>
    <n v="1.6243749999999999"/>
    <x v="1"/>
    <n v="300"/>
    <n v="25.99"/>
    <s v="US"/>
    <s v="USD"/>
    <x v="778"/>
    <n v="1539579600"/>
    <b v="0"/>
    <b v="0"/>
    <s v="food/food trucks"/>
    <x v="0"/>
    <x v="0"/>
  </r>
  <r>
    <n v="7000"/>
    <n v="12939"/>
    <n v="1.8484285714285715"/>
    <x v="1"/>
    <n v="126"/>
    <n v="102.69047619047619"/>
    <s v="US"/>
    <s v="USD"/>
    <x v="779"/>
    <n v="1382504400"/>
    <b v="0"/>
    <b v="0"/>
    <s v="theater/plays"/>
    <x v="3"/>
    <x v="3"/>
  </r>
  <r>
    <n v="161900"/>
    <n v="38376"/>
    <n v="0.23703520691785052"/>
    <x v="0"/>
    <n v="526"/>
    <n v="72.958174904942965"/>
    <s v="US"/>
    <s v="USD"/>
    <x v="780"/>
    <n v="1278306000"/>
    <b v="0"/>
    <b v="0"/>
    <s v="film &amp; video/drama"/>
    <x v="4"/>
    <x v="6"/>
  </r>
  <r>
    <n v="7700"/>
    <n v="6920"/>
    <n v="0.89870129870129867"/>
    <x v="0"/>
    <n v="121"/>
    <n v="57.190082644628099"/>
    <s v="US"/>
    <s v="USD"/>
    <x v="335"/>
    <n v="1442552400"/>
    <b v="0"/>
    <b v="0"/>
    <s v="theater/plays"/>
    <x v="3"/>
    <x v="3"/>
  </r>
  <r>
    <n v="71500"/>
    <n v="194912"/>
    <n v="2.7260419580419581"/>
    <x v="1"/>
    <n v="2320"/>
    <n v="84.013793103448279"/>
    <s v="US"/>
    <s v="USD"/>
    <x v="535"/>
    <n v="1511071200"/>
    <b v="0"/>
    <b v="1"/>
    <s v="theater/plays"/>
    <x v="3"/>
    <x v="3"/>
  </r>
  <r>
    <n v="4700"/>
    <n v="7992"/>
    <n v="1.7004255319148935"/>
    <x v="1"/>
    <n v="81"/>
    <n v="98.666666666666671"/>
    <s v="AU"/>
    <s v="AUD"/>
    <x v="270"/>
    <n v="1536382800"/>
    <b v="0"/>
    <b v="0"/>
    <s v="film &amp; video/science fiction"/>
    <x v="4"/>
    <x v="22"/>
  </r>
  <r>
    <n v="42100"/>
    <n v="79268"/>
    <n v="1.8828503562945369"/>
    <x v="1"/>
    <n v="1887"/>
    <n v="42.007419183889773"/>
    <s v="US"/>
    <s v="USD"/>
    <x v="781"/>
    <n v="1389592800"/>
    <b v="0"/>
    <b v="0"/>
    <s v="photography/photography books"/>
    <x v="7"/>
    <x v="14"/>
  </r>
  <r>
    <n v="40200"/>
    <n v="139468"/>
    <n v="3.4693532338308457"/>
    <x v="1"/>
    <n v="4358"/>
    <n v="32.002753556677376"/>
    <s v="US"/>
    <s v="USD"/>
    <x v="782"/>
    <n v="1275282000"/>
    <b v="0"/>
    <b v="1"/>
    <s v="photography/photography books"/>
    <x v="7"/>
    <x v="14"/>
  </r>
  <r>
    <n v="7900"/>
    <n v="5465"/>
    <n v="0.6917721518987342"/>
    <x v="0"/>
    <n v="67"/>
    <n v="81.567164179104481"/>
    <s v="US"/>
    <s v="USD"/>
    <x v="783"/>
    <n v="1294984800"/>
    <b v="0"/>
    <b v="0"/>
    <s v="music/rock"/>
    <x v="1"/>
    <x v="1"/>
  </r>
  <r>
    <n v="8300"/>
    <n v="2111"/>
    <n v="0.25433734939759034"/>
    <x v="0"/>
    <n v="57"/>
    <n v="37.035087719298247"/>
    <s v="CA"/>
    <s v="CAD"/>
    <x v="784"/>
    <n v="1562043600"/>
    <b v="0"/>
    <b v="0"/>
    <s v="photography/photography books"/>
    <x v="7"/>
    <x v="14"/>
  </r>
  <r>
    <n v="163600"/>
    <n v="126628"/>
    <n v="0.77400977995110021"/>
    <x v="0"/>
    <n v="1229"/>
    <n v="103.033360455655"/>
    <s v="US"/>
    <s v="USD"/>
    <x v="785"/>
    <n v="1469595600"/>
    <b v="0"/>
    <b v="0"/>
    <s v="food/food trucks"/>
    <x v="0"/>
    <x v="0"/>
  </r>
  <r>
    <n v="2700"/>
    <n v="1012"/>
    <n v="0.37481481481481482"/>
    <x v="0"/>
    <n v="12"/>
    <n v="84.333333333333329"/>
    <s v="IT"/>
    <s v="EUR"/>
    <x v="786"/>
    <n v="1581141600"/>
    <b v="0"/>
    <b v="0"/>
    <s v="music/metal"/>
    <x v="1"/>
    <x v="16"/>
  </r>
  <r>
    <n v="1000"/>
    <n v="5438"/>
    <n v="5.4379999999999997"/>
    <x v="1"/>
    <n v="53"/>
    <n v="102.60377358490567"/>
    <s v="US"/>
    <s v="USD"/>
    <x v="787"/>
    <n v="1488520800"/>
    <b v="0"/>
    <b v="0"/>
    <s v="publishing/nonfiction"/>
    <x v="5"/>
    <x v="9"/>
  </r>
  <r>
    <n v="84500"/>
    <n v="193101"/>
    <n v="2.2852189349112426"/>
    <x v="1"/>
    <n v="2414"/>
    <n v="79.992129246064621"/>
    <s v="US"/>
    <s v="USD"/>
    <x v="788"/>
    <n v="1563858000"/>
    <b v="0"/>
    <b v="0"/>
    <s v="music/electric music"/>
    <x v="1"/>
    <x v="5"/>
  </r>
  <r>
    <n v="81300"/>
    <n v="31665"/>
    <n v="0.38948339483394834"/>
    <x v="0"/>
    <n v="452"/>
    <n v="70.055309734513273"/>
    <s v="US"/>
    <s v="USD"/>
    <x v="330"/>
    <n v="1438923600"/>
    <b v="0"/>
    <b v="1"/>
    <s v="theater/plays"/>
    <x v="3"/>
    <x v="3"/>
  </r>
  <r>
    <n v="800"/>
    <n v="2960"/>
    <n v="3.7"/>
    <x v="1"/>
    <n v="80"/>
    <n v="37"/>
    <s v="US"/>
    <s v="USD"/>
    <x v="789"/>
    <n v="1422165600"/>
    <b v="0"/>
    <b v="0"/>
    <s v="theater/plays"/>
    <x v="3"/>
    <x v="3"/>
  </r>
  <r>
    <n v="3400"/>
    <n v="8089"/>
    <n v="2.3791176470588233"/>
    <x v="1"/>
    <n v="193"/>
    <n v="41.911917098445599"/>
    <s v="US"/>
    <s v="USD"/>
    <x v="790"/>
    <n v="1277874000"/>
    <b v="0"/>
    <b v="0"/>
    <s v="film &amp; video/shorts"/>
    <x v="4"/>
    <x v="12"/>
  </r>
  <r>
    <n v="170800"/>
    <n v="109374"/>
    <n v="0.64036299765807958"/>
    <x v="0"/>
    <n v="1886"/>
    <n v="57.992576882290564"/>
    <s v="US"/>
    <s v="USD"/>
    <x v="791"/>
    <n v="1399352400"/>
    <b v="0"/>
    <b v="1"/>
    <s v="theater/plays"/>
    <x v="3"/>
    <x v="3"/>
  </r>
  <r>
    <n v="1800"/>
    <n v="2129"/>
    <n v="1.1827777777777777"/>
    <x v="1"/>
    <n v="52"/>
    <n v="40.942307692307693"/>
    <s v="US"/>
    <s v="USD"/>
    <x v="792"/>
    <n v="1279083600"/>
    <b v="0"/>
    <b v="0"/>
    <s v="theater/plays"/>
    <x v="3"/>
    <x v="3"/>
  </r>
  <r>
    <n v="150600"/>
    <n v="127745"/>
    <n v="0.84824037184594958"/>
    <x v="0"/>
    <n v="1825"/>
    <n v="69.9972602739726"/>
    <s v="US"/>
    <s v="USD"/>
    <x v="793"/>
    <n v="1284354000"/>
    <b v="0"/>
    <b v="0"/>
    <s v="music/indie rock"/>
    <x v="1"/>
    <x v="7"/>
  </r>
  <r>
    <n v="7800"/>
    <n v="2289"/>
    <n v="0.29346153846153844"/>
    <x v="0"/>
    <n v="31"/>
    <n v="73.838709677419359"/>
    <s v="US"/>
    <s v="USD"/>
    <x v="794"/>
    <n v="1441170000"/>
    <b v="0"/>
    <b v="1"/>
    <s v="theater/plays"/>
    <x v="3"/>
    <x v="3"/>
  </r>
  <r>
    <n v="5800"/>
    <n v="12174"/>
    <n v="2.0989655172413793"/>
    <x v="1"/>
    <n v="290"/>
    <n v="41.979310344827589"/>
    <s v="US"/>
    <s v="USD"/>
    <x v="795"/>
    <n v="1493528400"/>
    <b v="0"/>
    <b v="0"/>
    <s v="theater/plays"/>
    <x v="3"/>
    <x v="3"/>
  </r>
  <r>
    <n v="5600"/>
    <n v="9508"/>
    <n v="1.697857142857143"/>
    <x v="1"/>
    <n v="122"/>
    <n v="77.93442622950819"/>
    <s v="US"/>
    <s v="USD"/>
    <x v="796"/>
    <n v="1395205200"/>
    <b v="0"/>
    <b v="1"/>
    <s v="music/electric music"/>
    <x v="1"/>
    <x v="5"/>
  </r>
  <r>
    <n v="134400"/>
    <n v="155849"/>
    <n v="1.1595907738095239"/>
    <x v="1"/>
    <n v="1470"/>
    <n v="106.01972789115646"/>
    <s v="US"/>
    <s v="USD"/>
    <x v="797"/>
    <n v="1561438800"/>
    <b v="0"/>
    <b v="0"/>
    <s v="music/indie rock"/>
    <x v="1"/>
    <x v="7"/>
  </r>
  <r>
    <n v="3000"/>
    <n v="7758"/>
    <n v="2.5859999999999999"/>
    <x v="1"/>
    <n v="165"/>
    <n v="47.018181818181816"/>
    <s v="CA"/>
    <s v="CAD"/>
    <x v="798"/>
    <n v="1326693600"/>
    <b v="0"/>
    <b v="0"/>
    <s v="film &amp; video/documentary"/>
    <x v="4"/>
    <x v="4"/>
  </r>
  <r>
    <n v="6000"/>
    <n v="13835"/>
    <n v="2.3058333333333332"/>
    <x v="1"/>
    <n v="182"/>
    <n v="76.016483516483518"/>
    <s v="US"/>
    <s v="USD"/>
    <x v="799"/>
    <n v="1277960400"/>
    <b v="0"/>
    <b v="0"/>
    <s v="publishing/translations"/>
    <x v="5"/>
    <x v="18"/>
  </r>
  <r>
    <n v="8400"/>
    <n v="10770"/>
    <n v="1.2821428571428573"/>
    <x v="1"/>
    <n v="199"/>
    <n v="54.120603015075375"/>
    <s v="IT"/>
    <s v="EUR"/>
    <x v="800"/>
    <n v="1434690000"/>
    <b v="0"/>
    <b v="1"/>
    <s v="film &amp; video/documentary"/>
    <x v="4"/>
    <x v="4"/>
  </r>
  <r>
    <n v="1700"/>
    <n v="3208"/>
    <n v="1.8870588235294117"/>
    <x v="1"/>
    <n v="56"/>
    <n v="57.285714285714285"/>
    <s v="GB"/>
    <s v="GBP"/>
    <x v="801"/>
    <n v="1376110800"/>
    <b v="0"/>
    <b v="1"/>
    <s v="film &amp; video/television"/>
    <x v="4"/>
    <x v="19"/>
  </r>
  <r>
    <n v="159800"/>
    <n v="11108"/>
    <n v="6.9511889862327911E-2"/>
    <x v="0"/>
    <n v="107"/>
    <n v="103.81308411214954"/>
    <s v="US"/>
    <s v="USD"/>
    <x v="802"/>
    <n v="1518415200"/>
    <b v="0"/>
    <b v="0"/>
    <s v="theater/plays"/>
    <x v="3"/>
    <x v="3"/>
  </r>
  <r>
    <n v="19800"/>
    <n v="153338"/>
    <n v="7.7443434343434348"/>
    <x v="1"/>
    <n v="1460"/>
    <n v="105.02602739726028"/>
    <s v="AU"/>
    <s v="AUD"/>
    <x v="803"/>
    <n v="1310878800"/>
    <b v="0"/>
    <b v="1"/>
    <s v="food/food trucks"/>
    <x v="0"/>
    <x v="0"/>
  </r>
  <r>
    <n v="8800"/>
    <n v="2437"/>
    <n v="0.27693181818181817"/>
    <x v="0"/>
    <n v="27"/>
    <n v="90.259259259259252"/>
    <s v="US"/>
    <s v="USD"/>
    <x v="212"/>
    <n v="1556600400"/>
    <b v="0"/>
    <b v="0"/>
    <s v="theater/plays"/>
    <x v="3"/>
    <x v="3"/>
  </r>
  <r>
    <n v="179100"/>
    <n v="93991"/>
    <n v="0.52479620323841425"/>
    <x v="0"/>
    <n v="1221"/>
    <n v="76.978705978705975"/>
    <s v="US"/>
    <s v="USD"/>
    <x v="804"/>
    <n v="1576994400"/>
    <b v="0"/>
    <b v="0"/>
    <s v="film &amp; video/documentary"/>
    <x v="4"/>
    <x v="4"/>
  </r>
  <r>
    <n v="3100"/>
    <n v="12620"/>
    <n v="4.0709677419354842"/>
    <x v="1"/>
    <n v="123"/>
    <n v="102.60162601626017"/>
    <s v="CH"/>
    <s v="CHF"/>
    <x v="805"/>
    <n v="1382677200"/>
    <b v="0"/>
    <b v="0"/>
    <s v="music/jazz"/>
    <x v="1"/>
    <x v="17"/>
  </r>
  <r>
    <n v="100"/>
    <n v="2"/>
    <n v="0.02"/>
    <x v="0"/>
    <n v="1"/>
    <n v="2"/>
    <s v="US"/>
    <s v="USD"/>
    <x v="806"/>
    <n v="1411189200"/>
    <b v="0"/>
    <b v="1"/>
    <s v="technology/web"/>
    <x v="2"/>
    <x v="2"/>
  </r>
  <r>
    <n v="5600"/>
    <n v="8746"/>
    <n v="1.5617857142857143"/>
    <x v="1"/>
    <n v="159"/>
    <n v="55.0062893081761"/>
    <s v="US"/>
    <s v="USD"/>
    <x v="807"/>
    <n v="1534654800"/>
    <b v="0"/>
    <b v="1"/>
    <s v="music/rock"/>
    <x v="1"/>
    <x v="1"/>
  </r>
  <r>
    <n v="1400"/>
    <n v="3534"/>
    <n v="2.5242857142857145"/>
    <x v="1"/>
    <n v="110"/>
    <n v="32.127272727272725"/>
    <s v="US"/>
    <s v="USD"/>
    <x v="722"/>
    <n v="1457762400"/>
    <b v="0"/>
    <b v="0"/>
    <s v="technology/web"/>
    <x v="2"/>
    <x v="2"/>
  </r>
  <r>
    <n v="41000"/>
    <n v="709"/>
    <n v="1.729268292682927E-2"/>
    <x v="2"/>
    <n v="14"/>
    <n v="50.642857142857146"/>
    <s v="US"/>
    <s v="USD"/>
    <x v="477"/>
    <n v="1337490000"/>
    <b v="0"/>
    <b v="1"/>
    <s v="publishing/nonfiction"/>
    <x v="5"/>
    <x v="9"/>
  </r>
  <r>
    <n v="6500"/>
    <n v="795"/>
    <n v="0.12230769230769231"/>
    <x v="0"/>
    <n v="16"/>
    <n v="49.6875"/>
    <s v="US"/>
    <s v="USD"/>
    <x v="259"/>
    <n v="1349672400"/>
    <b v="0"/>
    <b v="0"/>
    <s v="publishing/radio &amp; podcasts"/>
    <x v="5"/>
    <x v="15"/>
  </r>
  <r>
    <n v="7900"/>
    <n v="12955"/>
    <n v="1.6398734177215191"/>
    <x v="1"/>
    <n v="236"/>
    <n v="54.894067796610166"/>
    <s v="US"/>
    <s v="USD"/>
    <x v="9"/>
    <n v="1379826000"/>
    <b v="0"/>
    <b v="0"/>
    <s v="theater/plays"/>
    <x v="3"/>
    <x v="3"/>
  </r>
  <r>
    <n v="5500"/>
    <n v="8964"/>
    <n v="1.6298181818181818"/>
    <x v="1"/>
    <n v="191"/>
    <n v="46.931937172774866"/>
    <s v="US"/>
    <s v="USD"/>
    <x v="808"/>
    <n v="1497762000"/>
    <b v="1"/>
    <b v="1"/>
    <s v="film &amp; video/documentary"/>
    <x v="4"/>
    <x v="4"/>
  </r>
  <r>
    <n v="9100"/>
    <n v="1843"/>
    <n v="0.20252747252747252"/>
    <x v="0"/>
    <n v="41"/>
    <n v="44.951219512195124"/>
    <s v="US"/>
    <s v="USD"/>
    <x v="809"/>
    <n v="1304485200"/>
    <b v="0"/>
    <b v="0"/>
    <s v="theater/plays"/>
    <x v="3"/>
    <x v="3"/>
  </r>
  <r>
    <n v="38200"/>
    <n v="121950"/>
    <n v="3.1924083769633507"/>
    <x v="1"/>
    <n v="3934"/>
    <n v="30.99898322318251"/>
    <s v="US"/>
    <s v="USD"/>
    <x v="444"/>
    <n v="1336885200"/>
    <b v="0"/>
    <b v="0"/>
    <s v="games/video games"/>
    <x v="6"/>
    <x v="11"/>
  </r>
  <r>
    <n v="1800"/>
    <n v="8621"/>
    <n v="4.7894444444444444"/>
    <x v="1"/>
    <n v="80"/>
    <n v="107.7625"/>
    <s v="CA"/>
    <s v="CAD"/>
    <x v="384"/>
    <n v="1530421200"/>
    <b v="0"/>
    <b v="1"/>
    <s v="theater/plays"/>
    <x v="3"/>
    <x v="3"/>
  </r>
  <r>
    <n v="154500"/>
    <n v="30215"/>
    <n v="0.19556634304207121"/>
    <x v="3"/>
    <n v="296"/>
    <n v="102.07770270270271"/>
    <s v="US"/>
    <s v="USD"/>
    <x v="810"/>
    <n v="1421992800"/>
    <b v="0"/>
    <b v="0"/>
    <s v="theater/plays"/>
    <x v="3"/>
    <x v="3"/>
  </r>
  <r>
    <n v="5800"/>
    <n v="11539"/>
    <n v="1.9894827586206896"/>
    <x v="1"/>
    <n v="462"/>
    <n v="24.976190476190474"/>
    <s v="US"/>
    <s v="USD"/>
    <x v="811"/>
    <n v="1568178000"/>
    <b v="1"/>
    <b v="0"/>
    <s v="technology/web"/>
    <x v="2"/>
    <x v="2"/>
  </r>
  <r>
    <n v="1800"/>
    <n v="14310"/>
    <n v="7.95"/>
    <x v="1"/>
    <n v="179"/>
    <n v="79.944134078212286"/>
    <s v="US"/>
    <s v="USD"/>
    <x v="812"/>
    <n v="1347944400"/>
    <b v="1"/>
    <b v="0"/>
    <s v="film &amp; video/drama"/>
    <x v="4"/>
    <x v="6"/>
  </r>
  <r>
    <n v="70200"/>
    <n v="35536"/>
    <n v="0.50621082621082625"/>
    <x v="0"/>
    <n v="523"/>
    <n v="67.946462715105156"/>
    <s v="AU"/>
    <s v="AUD"/>
    <x v="813"/>
    <n v="1558760400"/>
    <b v="0"/>
    <b v="0"/>
    <s v="film &amp; video/drama"/>
    <x v="4"/>
    <x v="6"/>
  </r>
  <r>
    <n v="6400"/>
    <n v="3676"/>
    <n v="0.57437499999999997"/>
    <x v="0"/>
    <n v="141"/>
    <n v="26.070921985815602"/>
    <s v="GB"/>
    <s v="GBP"/>
    <x v="814"/>
    <n v="1376629200"/>
    <b v="0"/>
    <b v="0"/>
    <s v="theater/plays"/>
    <x v="3"/>
    <x v="3"/>
  </r>
  <r>
    <n v="125900"/>
    <n v="195936"/>
    <n v="1.5562827640984909"/>
    <x v="1"/>
    <n v="1866"/>
    <n v="105.0032154340836"/>
    <s v="GB"/>
    <s v="GBP"/>
    <x v="80"/>
    <n v="1504760400"/>
    <b v="0"/>
    <b v="0"/>
    <s v="film &amp; video/television"/>
    <x v="4"/>
    <x v="19"/>
  </r>
  <r>
    <n v="3700"/>
    <n v="1343"/>
    <n v="0.36297297297297298"/>
    <x v="0"/>
    <n v="52"/>
    <n v="25.826923076923077"/>
    <s v="US"/>
    <s v="USD"/>
    <x v="815"/>
    <n v="1419660000"/>
    <b v="0"/>
    <b v="0"/>
    <s v="photography/photography books"/>
    <x v="7"/>
    <x v="14"/>
  </r>
  <r>
    <n v="3600"/>
    <n v="2097"/>
    <n v="0.58250000000000002"/>
    <x v="2"/>
    <n v="27"/>
    <n v="77.666666666666671"/>
    <s v="GB"/>
    <s v="GBP"/>
    <x v="816"/>
    <n v="1311310800"/>
    <b v="0"/>
    <b v="1"/>
    <s v="film &amp; video/shorts"/>
    <x v="4"/>
    <x v="12"/>
  </r>
  <r>
    <n v="3800"/>
    <n v="9021"/>
    <n v="2.3739473684210526"/>
    <x v="1"/>
    <n v="156"/>
    <n v="57.82692307692308"/>
    <s v="CH"/>
    <s v="CHF"/>
    <x v="474"/>
    <n v="1344315600"/>
    <b v="0"/>
    <b v="0"/>
    <s v="publishing/radio &amp; podcasts"/>
    <x v="5"/>
    <x v="15"/>
  </r>
  <r>
    <n v="35600"/>
    <n v="20915"/>
    <n v="0.58750000000000002"/>
    <x v="0"/>
    <n v="225"/>
    <n v="92.955555555555549"/>
    <s v="AU"/>
    <s v="AUD"/>
    <x v="817"/>
    <n v="1510725600"/>
    <b v="0"/>
    <b v="1"/>
    <s v="theater/plays"/>
    <x v="3"/>
    <x v="3"/>
  </r>
  <r>
    <n v="5300"/>
    <n v="9676"/>
    <n v="1.8256603773584905"/>
    <x v="1"/>
    <n v="255"/>
    <n v="37.945098039215686"/>
    <s v="US"/>
    <s v="USD"/>
    <x v="818"/>
    <n v="1551247200"/>
    <b v="1"/>
    <b v="0"/>
    <s v="film &amp; video/animation"/>
    <x v="4"/>
    <x v="10"/>
  </r>
  <r>
    <n v="160400"/>
    <n v="1210"/>
    <n v="7.5436408977556111E-3"/>
    <x v="0"/>
    <n v="38"/>
    <n v="31.842105263157894"/>
    <s v="US"/>
    <s v="USD"/>
    <x v="819"/>
    <n v="1330236000"/>
    <b v="0"/>
    <b v="0"/>
    <s v="technology/web"/>
    <x v="2"/>
    <x v="2"/>
  </r>
  <r>
    <n v="51400"/>
    <n v="90440"/>
    <n v="1.7595330739299611"/>
    <x v="1"/>
    <n v="2261"/>
    <n v="40"/>
    <s v="US"/>
    <s v="USD"/>
    <x v="609"/>
    <n v="1545112800"/>
    <b v="0"/>
    <b v="1"/>
    <s v="music/world music"/>
    <x v="1"/>
    <x v="21"/>
  </r>
  <r>
    <n v="1700"/>
    <n v="4044"/>
    <n v="2.3788235294117648"/>
    <x v="1"/>
    <n v="40"/>
    <n v="101.1"/>
    <s v="US"/>
    <s v="USD"/>
    <x v="547"/>
    <n v="1279170000"/>
    <b v="0"/>
    <b v="0"/>
    <s v="theater/plays"/>
    <x v="3"/>
    <x v="3"/>
  </r>
  <r>
    <n v="39400"/>
    <n v="192292"/>
    <n v="4.8805076142131982"/>
    <x v="1"/>
    <n v="2289"/>
    <n v="84.006989951944078"/>
    <s v="IT"/>
    <s v="EUR"/>
    <x v="820"/>
    <n v="1573452000"/>
    <b v="0"/>
    <b v="0"/>
    <s v="theater/plays"/>
    <x v="3"/>
    <x v="3"/>
  </r>
  <r>
    <n v="3000"/>
    <n v="6722"/>
    <n v="2.2406666666666668"/>
    <x v="1"/>
    <n v="65"/>
    <n v="103.41538461538461"/>
    <s v="US"/>
    <s v="USD"/>
    <x v="821"/>
    <n v="1507093200"/>
    <b v="0"/>
    <b v="0"/>
    <s v="theater/plays"/>
    <x v="3"/>
    <x v="3"/>
  </r>
  <r>
    <n v="8700"/>
    <n v="1577"/>
    <n v="0.18126436781609195"/>
    <x v="0"/>
    <n v="15"/>
    <n v="105.13333333333334"/>
    <s v="US"/>
    <s v="USD"/>
    <x v="151"/>
    <n v="1463374800"/>
    <b v="0"/>
    <b v="0"/>
    <s v="food/food trucks"/>
    <x v="0"/>
    <x v="0"/>
  </r>
  <r>
    <n v="7200"/>
    <n v="3301"/>
    <n v="0.45847222222222223"/>
    <x v="0"/>
    <n v="37"/>
    <n v="89.21621621621621"/>
    <s v="US"/>
    <s v="USD"/>
    <x v="822"/>
    <n v="1344574800"/>
    <b v="0"/>
    <b v="0"/>
    <s v="theater/plays"/>
    <x v="3"/>
    <x v="3"/>
  </r>
  <r>
    <n v="167400"/>
    <n v="196386"/>
    <n v="1.1731541218637993"/>
    <x v="1"/>
    <n v="3777"/>
    <n v="51.995234312946785"/>
    <s v="IT"/>
    <s v="EUR"/>
    <x v="823"/>
    <n v="1389074400"/>
    <b v="0"/>
    <b v="0"/>
    <s v="technology/web"/>
    <x v="2"/>
    <x v="2"/>
  </r>
  <r>
    <n v="5500"/>
    <n v="11952"/>
    <n v="2.173090909090909"/>
    <x v="1"/>
    <n v="184"/>
    <n v="64.956521739130437"/>
    <s v="GB"/>
    <s v="GBP"/>
    <x v="824"/>
    <n v="1494997200"/>
    <b v="0"/>
    <b v="0"/>
    <s v="theater/plays"/>
    <x v="3"/>
    <x v="3"/>
  </r>
  <r>
    <n v="3500"/>
    <n v="3930"/>
    <n v="1.1228571428571428"/>
    <x v="1"/>
    <n v="85"/>
    <n v="46.235294117647058"/>
    <s v="US"/>
    <s v="USD"/>
    <x v="825"/>
    <n v="1425448800"/>
    <b v="0"/>
    <b v="1"/>
    <s v="theater/plays"/>
    <x v="3"/>
    <x v="3"/>
  </r>
  <r>
    <n v="7900"/>
    <n v="5729"/>
    <n v="0.72518987341772156"/>
    <x v="0"/>
    <n v="112"/>
    <n v="51.151785714285715"/>
    <s v="US"/>
    <s v="USD"/>
    <x v="826"/>
    <n v="1404104400"/>
    <b v="0"/>
    <b v="1"/>
    <s v="theater/plays"/>
    <x v="3"/>
    <x v="3"/>
  </r>
  <r>
    <n v="2300"/>
    <n v="4883"/>
    <n v="2.1230434782608696"/>
    <x v="1"/>
    <n v="144"/>
    <n v="33.909722222222221"/>
    <s v="US"/>
    <s v="USD"/>
    <x v="827"/>
    <n v="1394773200"/>
    <b v="0"/>
    <b v="0"/>
    <s v="music/rock"/>
    <x v="1"/>
    <x v="1"/>
  </r>
  <r>
    <n v="73000"/>
    <n v="175015"/>
    <n v="2.3974657534246577"/>
    <x v="1"/>
    <n v="1902"/>
    <n v="92.016298633017882"/>
    <s v="US"/>
    <s v="USD"/>
    <x v="828"/>
    <n v="1366520400"/>
    <b v="0"/>
    <b v="0"/>
    <s v="theater/plays"/>
    <x v="3"/>
    <x v="3"/>
  </r>
  <r>
    <n v="6200"/>
    <n v="11280"/>
    <n v="1.8193548387096774"/>
    <x v="1"/>
    <n v="105"/>
    <n v="107.42857142857143"/>
    <s v="US"/>
    <s v="USD"/>
    <x v="829"/>
    <n v="1456639200"/>
    <b v="0"/>
    <b v="0"/>
    <s v="theater/plays"/>
    <x v="3"/>
    <x v="3"/>
  </r>
  <r>
    <n v="6100"/>
    <n v="10012"/>
    <n v="1.6413114754098361"/>
    <x v="1"/>
    <n v="132"/>
    <n v="75.848484848484844"/>
    <s v="US"/>
    <s v="USD"/>
    <x v="830"/>
    <n v="1438318800"/>
    <b v="0"/>
    <b v="0"/>
    <s v="theater/plays"/>
    <x v="3"/>
    <x v="3"/>
  </r>
  <r>
    <n v="103200"/>
    <n v="1690"/>
    <n v="1.6375968992248063E-2"/>
    <x v="0"/>
    <n v="21"/>
    <n v="80.476190476190482"/>
    <s v="US"/>
    <s v="USD"/>
    <x v="831"/>
    <n v="1564030800"/>
    <b v="1"/>
    <b v="0"/>
    <s v="theater/plays"/>
    <x v="3"/>
    <x v="3"/>
  </r>
  <r>
    <n v="171000"/>
    <n v="84891"/>
    <n v="0.49643859649122807"/>
    <x v="3"/>
    <n v="976"/>
    <n v="86.978483606557376"/>
    <s v="US"/>
    <s v="USD"/>
    <x v="832"/>
    <n v="1449295200"/>
    <b v="0"/>
    <b v="0"/>
    <s v="film &amp; video/documentary"/>
    <x v="4"/>
    <x v="4"/>
  </r>
  <r>
    <n v="9200"/>
    <n v="10093"/>
    <n v="1.0970652173913042"/>
    <x v="1"/>
    <n v="96"/>
    <n v="105.13541666666667"/>
    <s v="US"/>
    <s v="USD"/>
    <x v="833"/>
    <n v="1531890000"/>
    <b v="0"/>
    <b v="1"/>
    <s v="publishing/fiction"/>
    <x v="5"/>
    <x v="13"/>
  </r>
  <r>
    <n v="7800"/>
    <n v="3839"/>
    <n v="0.49217948717948717"/>
    <x v="0"/>
    <n v="67"/>
    <n v="57.298507462686565"/>
    <s v="US"/>
    <s v="USD"/>
    <x v="834"/>
    <n v="1306213200"/>
    <b v="0"/>
    <b v="1"/>
    <s v="games/video games"/>
    <x v="6"/>
    <x v="11"/>
  </r>
  <r>
    <n v="9900"/>
    <n v="6161"/>
    <n v="0.62232323232323228"/>
    <x v="2"/>
    <n v="66"/>
    <n v="93.348484848484844"/>
    <s v="CA"/>
    <s v="CAD"/>
    <x v="835"/>
    <n v="1356242400"/>
    <b v="0"/>
    <b v="0"/>
    <s v="technology/web"/>
    <x v="2"/>
    <x v="2"/>
  </r>
  <r>
    <n v="43000"/>
    <n v="5615"/>
    <n v="0.1305813953488372"/>
    <x v="0"/>
    <n v="78"/>
    <n v="71.987179487179489"/>
    <s v="US"/>
    <s v="USD"/>
    <x v="836"/>
    <n v="1297576800"/>
    <b v="1"/>
    <b v="0"/>
    <s v="theater/plays"/>
    <x v="3"/>
    <x v="3"/>
  </r>
  <r>
    <n v="9600"/>
    <n v="6205"/>
    <n v="0.64635416666666667"/>
    <x v="0"/>
    <n v="67"/>
    <n v="92.611940298507463"/>
    <s v="AU"/>
    <s v="AUD"/>
    <x v="837"/>
    <n v="1296194400"/>
    <b v="0"/>
    <b v="0"/>
    <s v="theater/plays"/>
    <x v="3"/>
    <x v="3"/>
  </r>
  <r>
    <n v="7500"/>
    <n v="11969"/>
    <n v="1.5958666666666668"/>
    <x v="1"/>
    <n v="114"/>
    <n v="104.99122807017544"/>
    <s v="US"/>
    <s v="USD"/>
    <x v="219"/>
    <n v="1414558800"/>
    <b v="0"/>
    <b v="0"/>
    <s v="food/food trucks"/>
    <x v="0"/>
    <x v="0"/>
  </r>
  <r>
    <n v="10000"/>
    <n v="8142"/>
    <n v="0.81420000000000003"/>
    <x v="0"/>
    <n v="263"/>
    <n v="30.958174904942965"/>
    <s v="AU"/>
    <s v="AUD"/>
    <x v="365"/>
    <n v="1488348000"/>
    <b v="0"/>
    <b v="0"/>
    <s v="photography/photography books"/>
    <x v="7"/>
    <x v="14"/>
  </r>
  <r>
    <n v="172000"/>
    <n v="55805"/>
    <n v="0.32444767441860467"/>
    <x v="0"/>
    <n v="1691"/>
    <n v="33.001182732111175"/>
    <s v="US"/>
    <s v="USD"/>
    <x v="838"/>
    <n v="1334898000"/>
    <b v="1"/>
    <b v="0"/>
    <s v="photography/photography books"/>
    <x v="7"/>
    <x v="14"/>
  </r>
  <r>
    <n v="153700"/>
    <n v="15238"/>
    <n v="9.9141184124918666E-2"/>
    <x v="0"/>
    <n v="181"/>
    <n v="84.187845303867405"/>
    <s v="US"/>
    <s v="USD"/>
    <x v="839"/>
    <n v="1308373200"/>
    <b v="0"/>
    <b v="0"/>
    <s v="theater/plays"/>
    <x v="3"/>
    <x v="3"/>
  </r>
  <r>
    <n v="3600"/>
    <n v="961"/>
    <n v="0.26694444444444443"/>
    <x v="0"/>
    <n v="13"/>
    <n v="73.92307692307692"/>
    <s v="US"/>
    <s v="USD"/>
    <x v="840"/>
    <n v="1412312400"/>
    <b v="0"/>
    <b v="0"/>
    <s v="theater/plays"/>
    <x v="3"/>
    <x v="3"/>
  </r>
  <r>
    <n v="9400"/>
    <n v="5918"/>
    <n v="0.62957446808510642"/>
    <x v="3"/>
    <n v="160"/>
    <n v="36.987499999999997"/>
    <s v="US"/>
    <s v="USD"/>
    <x v="841"/>
    <n v="1419228000"/>
    <b v="1"/>
    <b v="1"/>
    <s v="film &amp; video/documentary"/>
    <x v="4"/>
    <x v="4"/>
  </r>
  <r>
    <n v="5900"/>
    <n v="9520"/>
    <n v="1.6135593220338984"/>
    <x v="1"/>
    <n v="203"/>
    <n v="46.896551724137929"/>
    <s v="US"/>
    <s v="USD"/>
    <x v="842"/>
    <n v="1430974800"/>
    <b v="0"/>
    <b v="0"/>
    <s v="technology/web"/>
    <x v="2"/>
    <x v="2"/>
  </r>
  <r>
    <n v="100"/>
    <n v="5"/>
    <n v="0.05"/>
    <x v="0"/>
    <n v="1"/>
    <n v="5"/>
    <s v="US"/>
    <s v="USD"/>
    <x v="843"/>
    <n v="1555822800"/>
    <b v="0"/>
    <b v="1"/>
    <s v="theater/plays"/>
    <x v="3"/>
    <x v="3"/>
  </r>
  <r>
    <n v="14500"/>
    <n v="159056"/>
    <n v="10.969379310344827"/>
    <x v="1"/>
    <n v="1559"/>
    <n v="102.02437459910199"/>
    <s v="US"/>
    <s v="USD"/>
    <x v="844"/>
    <n v="1482818400"/>
    <b v="0"/>
    <b v="1"/>
    <s v="music/rock"/>
    <x v="1"/>
    <x v="1"/>
  </r>
  <r>
    <n v="145500"/>
    <n v="101987"/>
    <n v="0.70094158075601376"/>
    <x v="3"/>
    <n v="2266"/>
    <n v="45.007502206531335"/>
    <s v="US"/>
    <s v="USD"/>
    <x v="845"/>
    <n v="1471928400"/>
    <b v="0"/>
    <b v="0"/>
    <s v="film &amp; video/documentary"/>
    <x v="4"/>
    <x v="4"/>
  </r>
  <r>
    <n v="3300"/>
    <n v="1980"/>
    <n v="0.6"/>
    <x v="0"/>
    <n v="21"/>
    <n v="94.285714285714292"/>
    <s v="US"/>
    <s v="USD"/>
    <x v="846"/>
    <n v="1453701600"/>
    <b v="0"/>
    <b v="1"/>
    <s v="film &amp; video/science fiction"/>
    <x v="4"/>
    <x v="22"/>
  </r>
  <r>
    <n v="42600"/>
    <n v="156384"/>
    <n v="3.6709859154929578"/>
    <x v="1"/>
    <n v="1548"/>
    <n v="101.02325581395348"/>
    <s v="AU"/>
    <s v="AUD"/>
    <x v="110"/>
    <n v="1350363600"/>
    <b v="0"/>
    <b v="0"/>
    <s v="technology/web"/>
    <x v="2"/>
    <x v="2"/>
  </r>
  <r>
    <n v="700"/>
    <n v="7763"/>
    <n v="11.09"/>
    <x v="1"/>
    <n v="80"/>
    <n v="97.037499999999994"/>
    <s v="US"/>
    <s v="USD"/>
    <x v="847"/>
    <n v="1353996000"/>
    <b v="0"/>
    <b v="0"/>
    <s v="theater/plays"/>
    <x v="3"/>
    <x v="3"/>
  </r>
  <r>
    <n v="187600"/>
    <n v="35698"/>
    <n v="0.19028784648187633"/>
    <x v="0"/>
    <n v="830"/>
    <n v="43.00963855421687"/>
    <s v="US"/>
    <s v="USD"/>
    <x v="848"/>
    <n v="1451109600"/>
    <b v="0"/>
    <b v="0"/>
    <s v="film &amp; video/science fiction"/>
    <x v="4"/>
    <x v="22"/>
  </r>
  <r>
    <n v="9800"/>
    <n v="12434"/>
    <n v="1.2687755102040816"/>
    <x v="1"/>
    <n v="131"/>
    <n v="94.916030534351151"/>
    <s v="US"/>
    <s v="USD"/>
    <x v="849"/>
    <n v="1329631200"/>
    <b v="0"/>
    <b v="0"/>
    <s v="theater/plays"/>
    <x v="3"/>
    <x v="3"/>
  </r>
  <r>
    <n v="1100"/>
    <n v="8081"/>
    <n v="7.3463636363636367"/>
    <x v="1"/>
    <n v="112"/>
    <n v="72.151785714285708"/>
    <s v="US"/>
    <s v="USD"/>
    <x v="780"/>
    <n v="1278997200"/>
    <b v="0"/>
    <b v="0"/>
    <s v="film &amp; video/animation"/>
    <x v="4"/>
    <x v="10"/>
  </r>
  <r>
    <n v="145000"/>
    <n v="6631"/>
    <n v="4.5731034482758622E-2"/>
    <x v="0"/>
    <n v="130"/>
    <n v="51.007692307692309"/>
    <s v="US"/>
    <s v="USD"/>
    <x v="140"/>
    <n v="1280120400"/>
    <b v="0"/>
    <b v="0"/>
    <s v="publishing/translations"/>
    <x v="5"/>
    <x v="18"/>
  </r>
  <r>
    <n v="5500"/>
    <n v="4678"/>
    <n v="0.85054545454545449"/>
    <x v="0"/>
    <n v="55"/>
    <n v="85.054545454545448"/>
    <s v="US"/>
    <s v="USD"/>
    <x v="850"/>
    <n v="1458104400"/>
    <b v="0"/>
    <b v="0"/>
    <s v="technology/web"/>
    <x v="2"/>
    <x v="2"/>
  </r>
  <r>
    <n v="5700"/>
    <n v="6800"/>
    <n v="1.1929824561403508"/>
    <x v="1"/>
    <n v="155"/>
    <n v="43.87096774193548"/>
    <s v="US"/>
    <s v="USD"/>
    <x v="851"/>
    <n v="1298268000"/>
    <b v="0"/>
    <b v="0"/>
    <s v="publishing/translations"/>
    <x v="5"/>
    <x v="18"/>
  </r>
  <r>
    <n v="3600"/>
    <n v="10657"/>
    <n v="2.9602777777777778"/>
    <x v="1"/>
    <n v="266"/>
    <n v="40.063909774436091"/>
    <s v="US"/>
    <s v="USD"/>
    <x v="852"/>
    <n v="1386223200"/>
    <b v="0"/>
    <b v="0"/>
    <s v="food/food trucks"/>
    <x v="0"/>
    <x v="0"/>
  </r>
  <r>
    <n v="5900"/>
    <n v="4997"/>
    <n v="0.84694915254237291"/>
    <x v="0"/>
    <n v="114"/>
    <n v="43.833333333333336"/>
    <s v="IT"/>
    <s v="EUR"/>
    <x v="853"/>
    <n v="1299823200"/>
    <b v="0"/>
    <b v="1"/>
    <s v="photography/photography books"/>
    <x v="7"/>
    <x v="14"/>
  </r>
  <r>
    <n v="3700"/>
    <n v="13164"/>
    <n v="3.5578378378378379"/>
    <x v="1"/>
    <n v="155"/>
    <n v="84.92903225806451"/>
    <s v="US"/>
    <s v="USD"/>
    <x v="854"/>
    <n v="1431752400"/>
    <b v="0"/>
    <b v="0"/>
    <s v="theater/plays"/>
    <x v="3"/>
    <x v="3"/>
  </r>
  <r>
    <n v="2200"/>
    <n v="8501"/>
    <n v="3.8640909090909092"/>
    <x v="1"/>
    <n v="207"/>
    <n v="41.067632850241544"/>
    <s v="GB"/>
    <s v="GBP"/>
    <x v="67"/>
    <n v="1267855200"/>
    <b v="0"/>
    <b v="0"/>
    <s v="music/rock"/>
    <x v="1"/>
    <x v="1"/>
  </r>
  <r>
    <n v="1700"/>
    <n v="13468"/>
    <n v="7.9223529411764702"/>
    <x v="1"/>
    <n v="245"/>
    <n v="54.971428571428568"/>
    <s v="US"/>
    <s v="USD"/>
    <x v="855"/>
    <n v="1497675600"/>
    <b v="0"/>
    <b v="0"/>
    <s v="theater/plays"/>
    <x v="3"/>
    <x v="3"/>
  </r>
  <r>
    <n v="88400"/>
    <n v="121138"/>
    <n v="1.3703393665158372"/>
    <x v="1"/>
    <n v="1573"/>
    <n v="77.010807374443743"/>
    <s v="US"/>
    <s v="USD"/>
    <x v="107"/>
    <n v="1336885200"/>
    <b v="0"/>
    <b v="0"/>
    <s v="music/world music"/>
    <x v="1"/>
    <x v="21"/>
  </r>
  <r>
    <n v="2400"/>
    <n v="8117"/>
    <n v="3.3820833333333336"/>
    <x v="1"/>
    <n v="114"/>
    <n v="71.201754385964918"/>
    <s v="US"/>
    <s v="USD"/>
    <x v="344"/>
    <n v="1295157600"/>
    <b v="0"/>
    <b v="0"/>
    <s v="food/food trucks"/>
    <x v="0"/>
    <x v="0"/>
  </r>
  <r>
    <n v="7900"/>
    <n v="8550"/>
    <n v="1.0822784810126582"/>
    <x v="1"/>
    <n v="93"/>
    <n v="91.935483870967744"/>
    <s v="US"/>
    <s v="USD"/>
    <x v="856"/>
    <n v="1577599200"/>
    <b v="0"/>
    <b v="0"/>
    <s v="theater/plays"/>
    <x v="3"/>
    <x v="3"/>
  </r>
  <r>
    <n v="94900"/>
    <n v="57659"/>
    <n v="0.60757639620653314"/>
    <x v="0"/>
    <n v="594"/>
    <n v="97.069023569023571"/>
    <s v="US"/>
    <s v="USD"/>
    <x v="857"/>
    <n v="1305003600"/>
    <b v="0"/>
    <b v="0"/>
    <s v="theater/plays"/>
    <x v="3"/>
    <x v="3"/>
  </r>
  <r>
    <n v="5100"/>
    <n v="1414"/>
    <n v="0.27725490196078434"/>
    <x v="0"/>
    <n v="24"/>
    <n v="58.916666666666664"/>
    <s v="US"/>
    <s v="USD"/>
    <x v="858"/>
    <n v="1381726800"/>
    <b v="0"/>
    <b v="0"/>
    <s v="film &amp; video/television"/>
    <x v="4"/>
    <x v="19"/>
  </r>
  <r>
    <n v="42700"/>
    <n v="97524"/>
    <n v="2.283934426229508"/>
    <x v="1"/>
    <n v="1681"/>
    <n v="58.015466983938133"/>
    <s v="US"/>
    <s v="USD"/>
    <x v="859"/>
    <n v="1402462800"/>
    <b v="0"/>
    <b v="1"/>
    <s v="technology/web"/>
    <x v="2"/>
    <x v="2"/>
  </r>
  <r>
    <n v="121100"/>
    <n v="26176"/>
    <n v="0.21615194054500414"/>
    <x v="0"/>
    <n v="252"/>
    <n v="103.87301587301587"/>
    <s v="US"/>
    <s v="USD"/>
    <x v="860"/>
    <n v="1292133600"/>
    <b v="0"/>
    <b v="1"/>
    <s v="theater/plays"/>
    <x v="3"/>
    <x v="3"/>
  </r>
  <r>
    <n v="800"/>
    <n v="2991"/>
    <n v="3.73875"/>
    <x v="1"/>
    <n v="32"/>
    <n v="93.46875"/>
    <s v="US"/>
    <s v="USD"/>
    <x v="170"/>
    <n v="1368939600"/>
    <b v="0"/>
    <b v="0"/>
    <s v="music/indie rock"/>
    <x v="1"/>
    <x v="7"/>
  </r>
  <r>
    <n v="5400"/>
    <n v="8366"/>
    <n v="1.5492592592592593"/>
    <x v="1"/>
    <n v="135"/>
    <n v="61.970370370370368"/>
    <s v="US"/>
    <s v="USD"/>
    <x v="861"/>
    <n v="1452146400"/>
    <b v="0"/>
    <b v="1"/>
    <s v="theater/plays"/>
    <x v="3"/>
    <x v="3"/>
  </r>
  <r>
    <n v="4000"/>
    <n v="12886"/>
    <n v="3.2214999999999998"/>
    <x v="1"/>
    <n v="140"/>
    <n v="92.042857142857144"/>
    <s v="US"/>
    <s v="USD"/>
    <x v="862"/>
    <n v="1296712800"/>
    <b v="0"/>
    <b v="1"/>
    <s v="theater/plays"/>
    <x v="3"/>
    <x v="3"/>
  </r>
  <r>
    <n v="7000"/>
    <n v="5177"/>
    <n v="0.73957142857142855"/>
    <x v="0"/>
    <n v="67"/>
    <n v="77.268656716417908"/>
    <s v="US"/>
    <s v="USD"/>
    <x v="863"/>
    <n v="1520748000"/>
    <b v="0"/>
    <b v="0"/>
    <s v="food/food trucks"/>
    <x v="0"/>
    <x v="0"/>
  </r>
  <r>
    <n v="1000"/>
    <n v="8641"/>
    <n v="8.641"/>
    <x v="1"/>
    <n v="92"/>
    <n v="93.923913043478265"/>
    <s v="US"/>
    <s v="USD"/>
    <x v="864"/>
    <n v="1480831200"/>
    <b v="0"/>
    <b v="0"/>
    <s v="games/video games"/>
    <x v="6"/>
    <x v="11"/>
  </r>
  <r>
    <n v="60200"/>
    <n v="86244"/>
    <n v="1.432624584717608"/>
    <x v="1"/>
    <n v="1015"/>
    <n v="84.969458128078813"/>
    <s v="GB"/>
    <s v="GBP"/>
    <x v="527"/>
    <n v="1426914000"/>
    <b v="0"/>
    <b v="0"/>
    <s v="theater/plays"/>
    <x v="3"/>
    <x v="3"/>
  </r>
  <r>
    <n v="195200"/>
    <n v="78630"/>
    <n v="0.40281762295081969"/>
    <x v="0"/>
    <n v="742"/>
    <n v="105.97035040431267"/>
    <s v="US"/>
    <s v="USD"/>
    <x v="865"/>
    <n v="1446616800"/>
    <b v="1"/>
    <b v="0"/>
    <s v="publishing/nonfiction"/>
    <x v="5"/>
    <x v="9"/>
  </r>
  <r>
    <n v="6700"/>
    <n v="11941"/>
    <n v="1.7822388059701493"/>
    <x v="1"/>
    <n v="323"/>
    <n v="36.969040247678016"/>
    <s v="US"/>
    <s v="USD"/>
    <x v="866"/>
    <n v="1517032800"/>
    <b v="0"/>
    <b v="0"/>
    <s v="technology/web"/>
    <x v="2"/>
    <x v="2"/>
  </r>
  <r>
    <n v="7200"/>
    <n v="6115"/>
    <n v="0.84930555555555554"/>
    <x v="0"/>
    <n v="75"/>
    <n v="81.533333333333331"/>
    <s v="US"/>
    <s v="USD"/>
    <x v="867"/>
    <n v="1311224400"/>
    <b v="0"/>
    <b v="1"/>
    <s v="film &amp; video/documentary"/>
    <x v="4"/>
    <x v="4"/>
  </r>
  <r>
    <n v="129100"/>
    <n v="188404"/>
    <n v="1.4593648334624323"/>
    <x v="1"/>
    <n v="2326"/>
    <n v="80.999140154772135"/>
    <s v="US"/>
    <s v="USD"/>
    <x v="868"/>
    <n v="1566190800"/>
    <b v="0"/>
    <b v="0"/>
    <s v="film &amp; video/documentary"/>
    <x v="4"/>
    <x v="4"/>
  </r>
  <r>
    <n v="6500"/>
    <n v="9910"/>
    <n v="1.5246153846153847"/>
    <x v="1"/>
    <n v="381"/>
    <n v="26.010498687664043"/>
    <s v="US"/>
    <s v="USD"/>
    <x v="105"/>
    <n v="1570165200"/>
    <b v="0"/>
    <b v="0"/>
    <s v="theater/plays"/>
    <x v="3"/>
    <x v="3"/>
  </r>
  <r>
    <n v="170600"/>
    <n v="114523"/>
    <n v="0.67129542790152408"/>
    <x v="0"/>
    <n v="4405"/>
    <n v="25.998410896708286"/>
    <s v="US"/>
    <s v="USD"/>
    <x v="481"/>
    <n v="1388556000"/>
    <b v="0"/>
    <b v="1"/>
    <s v="music/rock"/>
    <x v="1"/>
    <x v="1"/>
  </r>
  <r>
    <n v="7800"/>
    <n v="3144"/>
    <n v="0.40307692307692305"/>
    <x v="0"/>
    <n v="92"/>
    <n v="34.173913043478258"/>
    <s v="US"/>
    <s v="USD"/>
    <x v="253"/>
    <n v="1303189200"/>
    <b v="0"/>
    <b v="0"/>
    <s v="music/rock"/>
    <x v="1"/>
    <x v="1"/>
  </r>
  <r>
    <n v="6200"/>
    <n v="13441"/>
    <n v="2.1679032258064517"/>
    <x v="1"/>
    <n v="480"/>
    <n v="28.002083333333335"/>
    <s v="US"/>
    <s v="USD"/>
    <x v="869"/>
    <n v="1494478800"/>
    <b v="0"/>
    <b v="0"/>
    <s v="film &amp; video/documentary"/>
    <x v="4"/>
    <x v="4"/>
  </r>
  <r>
    <n v="9400"/>
    <n v="4899"/>
    <n v="0.52117021276595743"/>
    <x v="0"/>
    <n v="64"/>
    <n v="76.546875"/>
    <s v="US"/>
    <s v="USD"/>
    <x v="864"/>
    <n v="1480744800"/>
    <b v="0"/>
    <b v="0"/>
    <s v="publishing/radio &amp; podcasts"/>
    <x v="5"/>
    <x v="15"/>
  </r>
  <r>
    <n v="2400"/>
    <n v="11990"/>
    <n v="4.9958333333333336"/>
    <x v="1"/>
    <n v="226"/>
    <n v="53.053097345132741"/>
    <s v="US"/>
    <s v="USD"/>
    <x v="843"/>
    <n v="1555822800"/>
    <b v="0"/>
    <b v="0"/>
    <s v="publishing/translations"/>
    <x v="5"/>
    <x v="18"/>
  </r>
  <r>
    <n v="7800"/>
    <n v="6839"/>
    <n v="0.87679487179487181"/>
    <x v="0"/>
    <n v="64"/>
    <n v="106.859375"/>
    <s v="US"/>
    <s v="USD"/>
    <x v="289"/>
    <n v="1458882000"/>
    <b v="0"/>
    <b v="1"/>
    <s v="film &amp; video/drama"/>
    <x v="4"/>
    <x v="6"/>
  </r>
  <r>
    <n v="9800"/>
    <n v="11091"/>
    <n v="1.131734693877551"/>
    <x v="1"/>
    <n v="241"/>
    <n v="46.020746887966808"/>
    <s v="US"/>
    <s v="USD"/>
    <x v="870"/>
    <n v="1411966800"/>
    <b v="0"/>
    <b v="1"/>
    <s v="music/rock"/>
    <x v="1"/>
    <x v="1"/>
  </r>
  <r>
    <n v="3100"/>
    <n v="13223"/>
    <n v="4.2654838709677421"/>
    <x v="1"/>
    <n v="132"/>
    <n v="100.17424242424242"/>
    <s v="US"/>
    <s v="USD"/>
    <x v="871"/>
    <n v="1526878800"/>
    <b v="0"/>
    <b v="1"/>
    <s v="film &amp; video/drama"/>
    <x v="4"/>
    <x v="6"/>
  </r>
  <r>
    <n v="9800"/>
    <n v="7608"/>
    <n v="0.77632653061224488"/>
    <x v="3"/>
    <n v="75"/>
    <n v="101.44"/>
    <s v="IT"/>
    <s v="EUR"/>
    <x v="872"/>
    <n v="1452405600"/>
    <b v="0"/>
    <b v="1"/>
    <s v="photography/photography books"/>
    <x v="7"/>
    <x v="14"/>
  </r>
  <r>
    <n v="141100"/>
    <n v="74073"/>
    <n v="0.52496810772501767"/>
    <x v="0"/>
    <n v="842"/>
    <n v="87.972684085510693"/>
    <s v="US"/>
    <s v="USD"/>
    <x v="873"/>
    <n v="1414040400"/>
    <b v="0"/>
    <b v="1"/>
    <s v="publishing/translations"/>
    <x v="5"/>
    <x v="18"/>
  </r>
  <r>
    <n v="97300"/>
    <n v="153216"/>
    <n v="1.5746762589928058"/>
    <x v="1"/>
    <n v="2043"/>
    <n v="74.995594713656388"/>
    <s v="US"/>
    <s v="USD"/>
    <x v="874"/>
    <n v="1543816800"/>
    <b v="0"/>
    <b v="1"/>
    <s v="food/food trucks"/>
    <x v="0"/>
    <x v="0"/>
  </r>
  <r>
    <n v="6600"/>
    <n v="4814"/>
    <n v="0.72939393939393937"/>
    <x v="0"/>
    <n v="112"/>
    <n v="42.982142857142854"/>
    <s v="US"/>
    <s v="USD"/>
    <x v="875"/>
    <n v="1359698400"/>
    <b v="0"/>
    <b v="0"/>
    <s v="theater/plays"/>
    <x v="3"/>
    <x v="3"/>
  </r>
  <r>
    <n v="7600"/>
    <n v="4603"/>
    <n v="0.60565789473684206"/>
    <x v="3"/>
    <n v="139"/>
    <n v="33.115107913669064"/>
    <s v="IT"/>
    <s v="EUR"/>
    <x v="876"/>
    <n v="1390629600"/>
    <b v="0"/>
    <b v="0"/>
    <s v="theater/plays"/>
    <x v="3"/>
    <x v="3"/>
  </r>
  <r>
    <n v="66600"/>
    <n v="37823"/>
    <n v="0.5679129129129129"/>
    <x v="0"/>
    <n v="374"/>
    <n v="101.13101604278074"/>
    <s v="US"/>
    <s v="USD"/>
    <x v="877"/>
    <n v="1267077600"/>
    <b v="0"/>
    <b v="1"/>
    <s v="music/indie rock"/>
    <x v="1"/>
    <x v="7"/>
  </r>
  <r>
    <n v="111100"/>
    <n v="62819"/>
    <n v="0.56542754275427543"/>
    <x v="3"/>
    <n v="1122"/>
    <n v="55.98841354723708"/>
    <s v="US"/>
    <s v="USD"/>
    <x v="878"/>
    <n v="1467781200"/>
    <b v="0"/>
    <b v="0"/>
    <s v="food/food trucks"/>
    <x v="0"/>
    <x v="0"/>
  </r>
  <r>
    <m/>
    <m/>
    <m/>
    <x v="4"/>
    <m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Pre-emptive tertiary standardization"/>
    <n v="100"/>
    <n v="0"/>
    <n v="0"/>
    <x v="0"/>
    <n v="0"/>
    <n v="0"/>
    <s v="CA"/>
    <s v="CAD"/>
    <n v="1448690400"/>
    <n v="1450159200"/>
    <x v="0"/>
    <x v="0"/>
    <b v="0"/>
    <b v="0"/>
    <s v="food/food trucks"/>
    <x v="0"/>
    <s v="food trucks"/>
  </r>
  <r>
    <s v="Managed bottom-line architecture"/>
    <n v="1400"/>
    <n v="14560"/>
    <n v="10.4"/>
    <x v="1"/>
    <n v="158"/>
    <n v="92.151898734177209"/>
    <s v="US"/>
    <s v="USD"/>
    <n v="1408424400"/>
    <n v="1408597200"/>
    <x v="1"/>
    <x v="1"/>
    <b v="0"/>
    <b v="1"/>
    <s v="music/rock"/>
    <x v="1"/>
    <s v="rock"/>
  </r>
  <r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x v="2"/>
    <b v="0"/>
    <b v="0"/>
    <s v="technology/web"/>
    <x v="2"/>
    <s v="web"/>
  </r>
  <r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x v="3"/>
    <b v="0"/>
    <b v="0"/>
    <s v="music/rock"/>
    <x v="1"/>
    <s v="rock"/>
  </r>
  <r>
    <s v="Proactive foreground core"/>
    <n v="7600"/>
    <n v="5265"/>
    <n v="0.69276315789473686"/>
    <x v="0"/>
    <n v="53"/>
    <n v="99.339622641509436"/>
    <s v="US"/>
    <s v="USD"/>
    <n v="1547964000"/>
    <n v="1548309600"/>
    <x v="4"/>
    <x v="4"/>
    <b v="0"/>
    <b v="0"/>
    <s v="theater/plays"/>
    <x v="3"/>
    <s v="plays"/>
  </r>
  <r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x v="5"/>
    <b v="0"/>
    <b v="0"/>
    <s v="theater/plays"/>
    <x v="3"/>
    <s v="plays"/>
  </r>
  <r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x v="6"/>
    <b v="0"/>
    <b v="0"/>
    <s v="film &amp; video/documentary"/>
    <x v="4"/>
    <s v="documentary"/>
  </r>
  <r>
    <s v="Centralized cohesive challenge"/>
    <n v="4500"/>
    <n v="14741"/>
    <n v="3.2757777777777779"/>
    <x v="1"/>
    <n v="227"/>
    <n v="64.93832599118943"/>
    <s v="DK"/>
    <s v="DKK"/>
    <n v="1439442000"/>
    <n v="1439614800"/>
    <x v="7"/>
    <x v="7"/>
    <b v="0"/>
    <b v="0"/>
    <s v="theater/plays"/>
    <x v="3"/>
    <s v="plays"/>
  </r>
  <r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x v="8"/>
    <b v="0"/>
    <b v="0"/>
    <s v="theater/plays"/>
    <x v="3"/>
    <s v="plays"/>
  </r>
  <r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x v="9"/>
    <b v="0"/>
    <b v="0"/>
    <s v="music/electric music"/>
    <x v="1"/>
    <s v="electric music"/>
  </r>
  <r>
    <s v="Monitored empowering installation"/>
    <n v="5200"/>
    <n v="13838"/>
    <n v="2.6611538461538462"/>
    <x v="1"/>
    <n v="220"/>
    <n v="62.9"/>
    <s v="US"/>
    <s v="USD"/>
    <n v="1281762000"/>
    <n v="1285909200"/>
    <x v="10"/>
    <x v="10"/>
    <b v="0"/>
    <b v="0"/>
    <s v="film &amp; video/drama"/>
    <x v="4"/>
    <s v="drama"/>
  </r>
  <r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x v="11"/>
    <b v="0"/>
    <b v="1"/>
    <s v="theater/plays"/>
    <x v="3"/>
    <s v="plays"/>
  </r>
  <r>
    <s v="Assimilated hybrid intranet"/>
    <n v="6300"/>
    <n v="5629"/>
    <n v="0.89349206349206345"/>
    <x v="0"/>
    <n v="55"/>
    <n v="102.34545454545454"/>
    <s v="US"/>
    <s v="USD"/>
    <n v="1571720400"/>
    <n v="1572411600"/>
    <x v="12"/>
    <x v="12"/>
    <b v="0"/>
    <b v="0"/>
    <s v="film &amp; video/drama"/>
    <x v="4"/>
    <s v="drama"/>
  </r>
  <r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x v="13"/>
    <b v="0"/>
    <b v="0"/>
    <s v="music/indie rock"/>
    <x v="1"/>
    <s v="indie rock"/>
  </r>
  <r>
    <s v="Cloned directional synergy"/>
    <n v="28200"/>
    <n v="18829"/>
    <n v="0.66769503546099296"/>
    <x v="0"/>
    <n v="200"/>
    <n v="94.144999999999996"/>
    <s v="US"/>
    <s v="USD"/>
    <n v="1331013600"/>
    <n v="1333342800"/>
    <x v="14"/>
    <x v="14"/>
    <b v="0"/>
    <b v="0"/>
    <s v="music/indie rock"/>
    <x v="1"/>
    <s v="indie rock"/>
  </r>
  <r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x v="15"/>
    <b v="0"/>
    <b v="0"/>
    <s v="technology/wearables"/>
    <x v="2"/>
    <s v="wearables"/>
  </r>
  <r>
    <s v="Cross-platform systemic adapter"/>
    <n v="1700"/>
    <n v="11041"/>
    <n v="6.4947058823529416"/>
    <x v="1"/>
    <n v="100"/>
    <n v="110.41"/>
    <s v="US"/>
    <s v="USD"/>
    <n v="1390370400"/>
    <n v="1392271200"/>
    <x v="16"/>
    <x v="16"/>
    <b v="0"/>
    <b v="0"/>
    <s v="publishing/nonfiction"/>
    <x v="5"/>
    <s v="nonfiction"/>
  </r>
  <r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x v="17"/>
    <b v="0"/>
    <b v="0"/>
    <s v="film &amp; video/animation"/>
    <x v="4"/>
    <s v="animation"/>
  </r>
  <r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x v="18"/>
    <b v="0"/>
    <b v="0"/>
    <s v="theater/plays"/>
    <x v="3"/>
    <s v="plays"/>
  </r>
  <r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x v="19"/>
    <b v="0"/>
    <b v="1"/>
    <s v="theater/plays"/>
    <x v="3"/>
    <s v="plays"/>
  </r>
  <r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x v="20"/>
    <b v="0"/>
    <b v="0"/>
    <s v="film &amp; video/drama"/>
    <x v="4"/>
    <s v="drama"/>
  </r>
  <r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x v="21"/>
    <b v="0"/>
    <b v="0"/>
    <s v="theater/plays"/>
    <x v="3"/>
    <s v="plays"/>
  </r>
  <r>
    <s v="Enhanced dynamic definition"/>
    <n v="59100"/>
    <n v="75690"/>
    <n v="1.2807106598984772"/>
    <x v="1"/>
    <n v="890"/>
    <n v="85.044943820224717"/>
    <s v="US"/>
    <s v="USD"/>
    <n v="1522731600"/>
    <n v="1524027600"/>
    <x v="22"/>
    <x v="22"/>
    <b v="0"/>
    <b v="0"/>
    <s v="theater/plays"/>
    <x v="3"/>
    <s v="plays"/>
  </r>
  <r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x v="23"/>
    <b v="0"/>
    <b v="0"/>
    <s v="film &amp; video/documentary"/>
    <x v="4"/>
    <s v="documentary"/>
  </r>
  <r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x v="24"/>
    <b v="0"/>
    <b v="0"/>
    <s v="technology/wearables"/>
    <x v="2"/>
    <s v="wearables"/>
  </r>
  <r>
    <s v="Monitored impactful analyzer"/>
    <n v="5500"/>
    <n v="11904"/>
    <n v="2.1643636363636363"/>
    <x v="1"/>
    <n v="163"/>
    <n v="73.030674846625772"/>
    <s v="US"/>
    <s v="USD"/>
    <n v="1305694800"/>
    <n v="1307422800"/>
    <x v="25"/>
    <x v="25"/>
    <b v="0"/>
    <b v="1"/>
    <s v="games/video games"/>
    <x v="6"/>
    <s v="video games"/>
  </r>
  <r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x v="26"/>
    <b v="0"/>
    <b v="0"/>
    <s v="theater/plays"/>
    <x v="3"/>
    <s v="plays"/>
  </r>
  <r>
    <s v="Diverse transitional migration"/>
    <n v="2000"/>
    <n v="1599"/>
    <n v="0.79949999999999999"/>
    <x v="0"/>
    <n v="15"/>
    <n v="106.6"/>
    <s v="US"/>
    <s v="USD"/>
    <n v="1443848400"/>
    <n v="1444539600"/>
    <x v="27"/>
    <x v="27"/>
    <b v="0"/>
    <b v="0"/>
    <s v="music/rock"/>
    <x v="1"/>
    <s v="rock"/>
  </r>
  <r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x v="28"/>
    <b v="0"/>
    <b v="1"/>
    <s v="theater/plays"/>
    <x v="3"/>
    <s v="plays"/>
  </r>
  <r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x v="29"/>
    <b v="0"/>
    <b v="0"/>
    <s v="film &amp; video/shorts"/>
    <x v="4"/>
    <s v="shorts"/>
  </r>
  <r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x v="30"/>
    <b v="0"/>
    <b v="0"/>
    <s v="film &amp; video/animation"/>
    <x v="4"/>
    <s v="animation"/>
  </r>
  <r>
    <s v="Progressive needs-based focus group"/>
    <n v="3500"/>
    <n v="10850"/>
    <n v="3.1"/>
    <x v="1"/>
    <n v="226"/>
    <n v="48.008849557522126"/>
    <s v="GB"/>
    <s v="GBP"/>
    <n v="1451973600"/>
    <n v="1454392800"/>
    <x v="31"/>
    <x v="31"/>
    <b v="0"/>
    <b v="0"/>
    <s v="games/video games"/>
    <x v="6"/>
    <s v="video games"/>
  </r>
  <r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x v="32"/>
    <b v="0"/>
    <b v="0"/>
    <s v="film &amp; video/documentary"/>
    <x v="4"/>
    <s v="documentary"/>
  </r>
  <r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x v="33"/>
    <b v="0"/>
    <b v="0"/>
    <s v="theater/plays"/>
    <x v="3"/>
    <s v="plays"/>
  </r>
  <r>
    <s v="Reverse-engineered asynchronous archive"/>
    <n v="9300"/>
    <n v="14025"/>
    <n v="1.5080645161290323"/>
    <x v="1"/>
    <n v="165"/>
    <n v="85"/>
    <s v="US"/>
    <s v="USD"/>
    <n v="1490245200"/>
    <n v="1490677200"/>
    <x v="34"/>
    <x v="34"/>
    <b v="0"/>
    <b v="0"/>
    <s v="film &amp; video/documentary"/>
    <x v="4"/>
    <s v="documentary"/>
  </r>
  <r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x v="35"/>
    <b v="0"/>
    <b v="1"/>
    <s v="film &amp; video/drama"/>
    <x v="4"/>
    <s v="drama"/>
  </r>
  <r>
    <s v="Monitored multi-state encryption"/>
    <n v="700"/>
    <n v="1101"/>
    <n v="1.572857142857143"/>
    <x v="1"/>
    <n v="16"/>
    <n v="68.8125"/>
    <s v="US"/>
    <s v="USD"/>
    <n v="1298700000"/>
    <n v="1300856400"/>
    <x v="36"/>
    <x v="36"/>
    <b v="0"/>
    <b v="0"/>
    <s v="theater/plays"/>
    <x v="3"/>
    <s v="plays"/>
  </r>
  <r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x v="37"/>
    <b v="0"/>
    <b v="1"/>
    <s v="publishing/fiction"/>
    <x v="5"/>
    <s v="fiction"/>
  </r>
  <r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x v="38"/>
    <b v="0"/>
    <b v="0"/>
    <s v="photography/photography books"/>
    <x v="7"/>
    <s v="photography books"/>
  </r>
  <r>
    <s v="Organized bi-directional function"/>
    <n v="9900"/>
    <n v="5027"/>
    <n v="0.50777777777777777"/>
    <x v="0"/>
    <n v="88"/>
    <n v="57.125"/>
    <s v="DK"/>
    <s v="DKK"/>
    <n v="1361772000"/>
    <n v="1362978000"/>
    <x v="39"/>
    <x v="39"/>
    <b v="0"/>
    <b v="0"/>
    <s v="theater/plays"/>
    <x v="3"/>
    <s v="plays"/>
  </r>
  <r>
    <s v="Reduced stable middleware"/>
    <n v="8800"/>
    <n v="14878"/>
    <n v="1.6906818181818182"/>
    <x v="1"/>
    <n v="198"/>
    <n v="75.141414141414145"/>
    <s v="US"/>
    <s v="USD"/>
    <n v="1275714000"/>
    <n v="1277355600"/>
    <x v="40"/>
    <x v="40"/>
    <b v="0"/>
    <b v="1"/>
    <s v="technology/wearables"/>
    <x v="2"/>
    <s v="wearables"/>
  </r>
  <r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x v="41"/>
    <b v="0"/>
    <b v="1"/>
    <s v="music/rock"/>
    <x v="1"/>
    <s v="rock"/>
  </r>
  <r>
    <s v="Virtual uniform frame"/>
    <n v="1800"/>
    <n v="7991"/>
    <n v="4.4394444444444447"/>
    <x v="1"/>
    <n v="222"/>
    <n v="35.995495495495497"/>
    <s v="US"/>
    <s v="USD"/>
    <n v="1309755600"/>
    <n v="1310533200"/>
    <x v="42"/>
    <x v="42"/>
    <b v="0"/>
    <b v="0"/>
    <s v="food/food trucks"/>
    <x v="0"/>
    <s v="food trucks"/>
  </r>
  <r>
    <s v="Profound explicit paradigm"/>
    <n v="90200"/>
    <n v="167717"/>
    <n v="1.859390243902439"/>
    <x v="1"/>
    <n v="6212"/>
    <n v="26.998873148744366"/>
    <s v="US"/>
    <s v="USD"/>
    <n v="1406178000"/>
    <n v="1407560400"/>
    <x v="43"/>
    <x v="43"/>
    <b v="0"/>
    <b v="0"/>
    <s v="publishing/radio &amp; podcasts"/>
    <x v="5"/>
    <s v="radio &amp; podcasts"/>
  </r>
  <r>
    <s v="Visionary real-time groupware"/>
    <n v="1600"/>
    <n v="10541"/>
    <n v="6.5881249999999998"/>
    <x v="1"/>
    <n v="98"/>
    <n v="107.56122448979592"/>
    <s v="DK"/>
    <s v="DKK"/>
    <n v="1552798800"/>
    <n v="1552885200"/>
    <x v="44"/>
    <x v="44"/>
    <b v="0"/>
    <b v="0"/>
    <s v="publishing/fiction"/>
    <x v="5"/>
    <s v="fiction"/>
  </r>
  <r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x v="45"/>
    <b v="0"/>
    <b v="1"/>
    <s v="theater/plays"/>
    <x v="3"/>
    <s v="plays"/>
  </r>
  <r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x v="46"/>
    <b v="0"/>
    <b v="0"/>
    <s v="music/rock"/>
    <x v="1"/>
    <s v="rock"/>
  </r>
  <r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x v="47"/>
    <b v="0"/>
    <b v="0"/>
    <s v="theater/plays"/>
    <x v="3"/>
    <s v="plays"/>
  </r>
  <r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x v="48"/>
    <b v="0"/>
    <b v="0"/>
    <s v="theater/plays"/>
    <x v="3"/>
    <s v="plays"/>
  </r>
  <r>
    <s v="Sharable holistic interface"/>
    <n v="7200"/>
    <n v="13653"/>
    <n v="1.89625"/>
    <x v="1"/>
    <n v="303"/>
    <n v="45.059405940594061"/>
    <s v="US"/>
    <s v="USD"/>
    <n v="1571547600"/>
    <n v="1575439200"/>
    <x v="49"/>
    <x v="49"/>
    <b v="0"/>
    <b v="0"/>
    <s v="music/rock"/>
    <x v="1"/>
    <s v="rock"/>
  </r>
  <r>
    <s v="Down-sized system-worthy secured line"/>
    <n v="100"/>
    <n v="2"/>
    <n v="0.02"/>
    <x v="0"/>
    <n v="1"/>
    <n v="2"/>
    <s v="IT"/>
    <s v="EUR"/>
    <n v="1375333200"/>
    <n v="1377752400"/>
    <x v="50"/>
    <x v="50"/>
    <b v="0"/>
    <b v="0"/>
    <s v="music/metal"/>
    <x v="1"/>
    <s v="metal"/>
  </r>
  <r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x v="51"/>
    <b v="0"/>
    <b v="1"/>
    <s v="technology/wearables"/>
    <x v="2"/>
    <s v="wearables"/>
  </r>
  <r>
    <s v="Organic foreground leverage"/>
    <n v="7200"/>
    <n v="2459"/>
    <n v="0.34152777777777776"/>
    <x v="0"/>
    <n v="75"/>
    <n v="32.786666666666669"/>
    <s v="US"/>
    <s v="USD"/>
    <n v="1284526800"/>
    <n v="1284872400"/>
    <x v="52"/>
    <x v="52"/>
    <b v="0"/>
    <b v="0"/>
    <s v="theater/plays"/>
    <x v="3"/>
    <s v="plays"/>
  </r>
  <r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x v="53"/>
    <b v="0"/>
    <b v="0"/>
    <s v="film &amp; video/drama"/>
    <x v="4"/>
    <s v="drama"/>
  </r>
  <r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x v="54"/>
    <b v="0"/>
    <b v="0"/>
    <s v="technology/wearables"/>
    <x v="2"/>
    <s v="wearables"/>
  </r>
  <r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x v="55"/>
    <b v="0"/>
    <b v="0"/>
    <s v="music/jazz"/>
    <x v="1"/>
    <s v="jazz"/>
  </r>
  <r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x v="56"/>
    <b v="0"/>
    <b v="0"/>
    <s v="technology/wearables"/>
    <x v="2"/>
    <s v="wearables"/>
  </r>
  <r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x v="57"/>
    <b v="0"/>
    <b v="0"/>
    <s v="games/video games"/>
    <x v="6"/>
    <s v="video games"/>
  </r>
  <r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x v="58"/>
    <b v="0"/>
    <b v="0"/>
    <s v="theater/plays"/>
    <x v="3"/>
    <s v="plays"/>
  </r>
  <r>
    <s v="Assimilated real-time support"/>
    <n v="1400"/>
    <n v="3851"/>
    <n v="2.7507142857142859"/>
    <x v="1"/>
    <n v="128"/>
    <n v="30.0859375"/>
    <s v="US"/>
    <s v="USD"/>
    <n v="1497243600"/>
    <n v="1498539600"/>
    <x v="59"/>
    <x v="59"/>
    <b v="0"/>
    <b v="1"/>
    <s v="theater/plays"/>
    <x v="3"/>
    <s v="plays"/>
  </r>
  <r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x v="60"/>
    <b v="0"/>
    <b v="0"/>
    <s v="theater/plays"/>
    <x v="3"/>
    <s v="plays"/>
  </r>
  <r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x v="61"/>
    <b v="0"/>
    <b v="0"/>
    <s v="theater/plays"/>
    <x v="3"/>
    <s v="plays"/>
  </r>
  <r>
    <s v="Organized incremental standardization"/>
    <n v="2000"/>
    <n v="14452"/>
    <n v="7.226"/>
    <x v="1"/>
    <n v="249"/>
    <n v="58.040160642570278"/>
    <s v="US"/>
    <s v="USD"/>
    <n v="1433480400"/>
    <n v="1433566800"/>
    <x v="62"/>
    <x v="62"/>
    <b v="0"/>
    <b v="0"/>
    <s v="technology/web"/>
    <x v="2"/>
    <s v="web"/>
  </r>
  <r>
    <s v="Assimilated didactic open system"/>
    <n v="4700"/>
    <n v="557"/>
    <n v="0.11851063829787234"/>
    <x v="0"/>
    <n v="5"/>
    <n v="111.4"/>
    <s v="US"/>
    <s v="USD"/>
    <n v="1493355600"/>
    <n v="1493874000"/>
    <x v="63"/>
    <x v="63"/>
    <b v="0"/>
    <b v="0"/>
    <s v="theater/plays"/>
    <x v="3"/>
    <s v="plays"/>
  </r>
  <r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x v="64"/>
    <b v="0"/>
    <b v="1"/>
    <s v="technology/web"/>
    <x v="2"/>
    <s v="web"/>
  </r>
  <r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x v="65"/>
    <b v="0"/>
    <b v="0"/>
    <s v="theater/plays"/>
    <x v="3"/>
    <s v="plays"/>
  </r>
  <r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x v="66"/>
    <b v="0"/>
    <b v="1"/>
    <s v="theater/plays"/>
    <x v="3"/>
    <s v="plays"/>
  </r>
  <r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x v="67"/>
    <b v="0"/>
    <b v="1"/>
    <s v="technology/wearables"/>
    <x v="2"/>
    <s v="wearables"/>
  </r>
  <r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x v="68"/>
    <b v="0"/>
    <b v="1"/>
    <s v="theater/plays"/>
    <x v="3"/>
    <s v="plays"/>
  </r>
  <r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x v="69"/>
    <b v="0"/>
    <b v="0"/>
    <s v="theater/plays"/>
    <x v="3"/>
    <s v="plays"/>
  </r>
  <r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x v="70"/>
    <b v="0"/>
    <b v="1"/>
    <s v="theater/plays"/>
    <x v="3"/>
    <s v="plays"/>
  </r>
  <r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x v="49"/>
    <b v="0"/>
    <b v="0"/>
    <s v="theater/plays"/>
    <x v="3"/>
    <s v="plays"/>
  </r>
  <r>
    <s v="Seamless coherent parallelism"/>
    <n v="600"/>
    <n v="4022"/>
    <n v="6.7033333333333331"/>
    <x v="1"/>
    <n v="54"/>
    <n v="74.481481481481481"/>
    <s v="US"/>
    <s v="USD"/>
    <n v="1435726800"/>
    <n v="1438837200"/>
    <x v="72"/>
    <x v="71"/>
    <b v="0"/>
    <b v="0"/>
    <s v="film &amp; video/animation"/>
    <x v="4"/>
    <s v="animation"/>
  </r>
  <r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x v="72"/>
    <b v="0"/>
    <b v="0"/>
    <s v="music/jazz"/>
    <x v="1"/>
    <s v="jazz"/>
  </r>
  <r>
    <s v="Progressive tertiary framework"/>
    <n v="3900"/>
    <n v="4776"/>
    <n v="1.2246153846153847"/>
    <x v="1"/>
    <n v="85"/>
    <n v="56.188235294117646"/>
    <s v="GB"/>
    <s v="GBP"/>
    <n v="1459054800"/>
    <n v="1459141200"/>
    <x v="74"/>
    <x v="73"/>
    <b v="0"/>
    <b v="0"/>
    <s v="music/metal"/>
    <x v="1"/>
    <s v="metal"/>
  </r>
  <r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x v="74"/>
    <b v="0"/>
    <b v="0"/>
    <s v="photography/photography books"/>
    <x v="7"/>
    <s v="photography books"/>
  </r>
  <r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x v="75"/>
    <b v="1"/>
    <b v="1"/>
    <s v="theater/plays"/>
    <x v="3"/>
    <s v="plays"/>
  </r>
  <r>
    <s v="Pre-emptive impactful model"/>
    <n v="9500"/>
    <n v="4460"/>
    <n v="0.46947368421052632"/>
    <x v="0"/>
    <n v="56"/>
    <n v="79.642857142857139"/>
    <s v="US"/>
    <s v="USD"/>
    <n v="1285563600"/>
    <n v="1286773200"/>
    <x v="77"/>
    <x v="76"/>
    <b v="0"/>
    <b v="1"/>
    <s v="film &amp; video/animation"/>
    <x v="4"/>
    <s v="animation"/>
  </r>
  <r>
    <s v="User-centric bifurcated knowledge user"/>
    <n v="4500"/>
    <n v="13536"/>
    <n v="3.008"/>
    <x v="1"/>
    <n v="330"/>
    <n v="41.018181818181816"/>
    <s v="US"/>
    <s v="USD"/>
    <n v="1523854800"/>
    <n v="1523941200"/>
    <x v="78"/>
    <x v="77"/>
    <b v="0"/>
    <b v="0"/>
    <s v="publishing/translations"/>
    <x v="5"/>
    <s v="translations"/>
  </r>
  <r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x v="78"/>
    <b v="0"/>
    <b v="0"/>
    <s v="theater/plays"/>
    <x v="3"/>
    <s v="plays"/>
  </r>
  <r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x v="79"/>
    <b v="0"/>
    <b v="0"/>
    <s v="games/video games"/>
    <x v="6"/>
    <s v="video games"/>
  </r>
  <r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x v="80"/>
    <b v="0"/>
    <b v="0"/>
    <s v="music/rock"/>
    <x v="1"/>
    <s v="rock"/>
  </r>
  <r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x v="4"/>
    <b v="0"/>
    <b v="1"/>
    <s v="games/video games"/>
    <x v="6"/>
    <s v="video games"/>
  </r>
  <r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x v="81"/>
    <b v="0"/>
    <b v="0"/>
    <s v="music/electric music"/>
    <x v="1"/>
    <s v="electric music"/>
  </r>
  <r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x v="82"/>
    <b v="0"/>
    <b v="0"/>
    <s v="technology/wearables"/>
    <x v="2"/>
    <s v="wearables"/>
  </r>
  <r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x v="83"/>
    <b v="0"/>
    <b v="0"/>
    <s v="music/indie rock"/>
    <x v="1"/>
    <s v="indie rock"/>
  </r>
  <r>
    <s v="Organic motivating firmware"/>
    <n v="7400"/>
    <n v="12405"/>
    <n v="1.6763513513513513"/>
    <x v="1"/>
    <n v="203"/>
    <n v="61.108374384236456"/>
    <s v="US"/>
    <s v="USD"/>
    <n v="1430715600"/>
    <n v="1431838800"/>
    <x v="86"/>
    <x v="84"/>
    <b v="1"/>
    <b v="0"/>
    <s v="theater/plays"/>
    <x v="3"/>
    <s v="plays"/>
  </r>
  <r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x v="85"/>
    <b v="0"/>
    <b v="1"/>
    <s v="music/rock"/>
    <x v="1"/>
    <s v="rock"/>
  </r>
  <r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x v="86"/>
    <b v="0"/>
    <b v="0"/>
    <s v="publishing/translations"/>
    <x v="5"/>
    <s v="translations"/>
  </r>
  <r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x v="87"/>
    <b v="0"/>
    <b v="0"/>
    <s v="theater/plays"/>
    <x v="3"/>
    <s v="plays"/>
  </r>
  <r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x v="88"/>
    <b v="0"/>
    <b v="1"/>
    <s v="theater/plays"/>
    <x v="3"/>
    <s v="plays"/>
  </r>
  <r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x v="89"/>
    <b v="0"/>
    <b v="0"/>
    <s v="publishing/translations"/>
    <x v="5"/>
    <s v="translations"/>
  </r>
  <r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x v="40"/>
    <b v="0"/>
    <b v="1"/>
    <s v="games/video games"/>
    <x v="6"/>
    <s v="video games"/>
  </r>
  <r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x v="90"/>
    <b v="0"/>
    <b v="1"/>
    <s v="theater/plays"/>
    <x v="3"/>
    <s v="plays"/>
  </r>
  <r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x v="91"/>
    <b v="0"/>
    <b v="0"/>
    <s v="technology/web"/>
    <x v="2"/>
    <s v="web"/>
  </r>
  <r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x v="92"/>
    <b v="0"/>
    <b v="0"/>
    <s v="film &amp; video/documentary"/>
    <x v="4"/>
    <s v="documentary"/>
  </r>
  <r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x v="36"/>
    <b v="0"/>
    <b v="0"/>
    <s v="theater/plays"/>
    <x v="3"/>
    <s v="plays"/>
  </r>
  <r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x v="93"/>
    <b v="0"/>
    <b v="0"/>
    <s v="food/food trucks"/>
    <x v="0"/>
    <s v="food trucks"/>
  </r>
  <r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x v="94"/>
    <b v="0"/>
    <b v="0"/>
    <s v="games/video games"/>
    <x v="6"/>
    <s v="video games"/>
  </r>
  <r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x v="95"/>
    <b v="0"/>
    <b v="0"/>
    <s v="theater/plays"/>
    <x v="3"/>
    <s v="plays"/>
  </r>
  <r>
    <s v="Upgradable fault-tolerant approach"/>
    <n v="100"/>
    <n v="1"/>
    <n v="0.01"/>
    <x v="0"/>
    <n v="1"/>
    <n v="1"/>
    <s v="US"/>
    <s v="USD"/>
    <n v="1319000400"/>
    <n v="1320555600"/>
    <x v="99"/>
    <x v="96"/>
    <b v="0"/>
    <b v="0"/>
    <s v="theater/plays"/>
    <x v="3"/>
    <s v="plays"/>
  </r>
  <r>
    <s v="Reduced heuristic moratorium"/>
    <n v="900"/>
    <n v="9193"/>
    <n v="10.214444444444444"/>
    <x v="1"/>
    <n v="164"/>
    <n v="56.054878048780488"/>
    <s v="US"/>
    <s v="USD"/>
    <n v="1424498400"/>
    <n v="1425103200"/>
    <x v="100"/>
    <x v="97"/>
    <b v="0"/>
    <b v="1"/>
    <s v="music/electric music"/>
    <x v="1"/>
    <s v="electric music"/>
  </r>
  <r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x v="98"/>
    <b v="0"/>
    <b v="1"/>
    <s v="technology/wearables"/>
    <x v="2"/>
    <s v="wearables"/>
  </r>
  <r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x v="99"/>
    <b v="0"/>
    <b v="0"/>
    <s v="music/electric music"/>
    <x v="1"/>
    <s v="electric music"/>
  </r>
  <r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x v="100"/>
    <b v="0"/>
    <b v="0"/>
    <s v="music/indie rock"/>
    <x v="1"/>
    <s v="indie rock"/>
  </r>
  <r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x v="101"/>
    <b v="0"/>
    <b v="0"/>
    <s v="technology/web"/>
    <x v="2"/>
    <s v="web"/>
  </r>
  <r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x v="102"/>
    <b v="0"/>
    <b v="0"/>
    <s v="theater/plays"/>
    <x v="3"/>
    <s v="plays"/>
  </r>
  <r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x v="103"/>
    <b v="0"/>
    <b v="1"/>
    <s v="theater/plays"/>
    <x v="3"/>
    <s v="plays"/>
  </r>
  <r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x v="104"/>
    <b v="0"/>
    <b v="0"/>
    <s v="film &amp; video/documentary"/>
    <x v="4"/>
    <s v="documentary"/>
  </r>
  <r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x v="105"/>
    <b v="0"/>
    <b v="0"/>
    <s v="film &amp; video/television"/>
    <x v="4"/>
    <s v="television"/>
  </r>
  <r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x v="106"/>
    <b v="0"/>
    <b v="0"/>
    <s v="food/food trucks"/>
    <x v="0"/>
    <s v="food trucks"/>
  </r>
  <r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x v="107"/>
    <b v="0"/>
    <b v="0"/>
    <s v="publishing/radio &amp; podcasts"/>
    <x v="5"/>
    <s v="radio &amp; podcasts"/>
  </r>
  <r>
    <s v="Re-engineered client-driven hub"/>
    <n v="4700"/>
    <n v="12635"/>
    <n v="2.6882978723404256"/>
    <x v="1"/>
    <n v="361"/>
    <n v="35"/>
    <s v="AU"/>
    <s v="AUD"/>
    <n v="1408856400"/>
    <n v="1410152400"/>
    <x v="111"/>
    <x v="108"/>
    <b v="0"/>
    <b v="0"/>
    <s v="technology/web"/>
    <x v="2"/>
    <s v="web"/>
  </r>
  <r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x v="109"/>
    <b v="0"/>
    <b v="0"/>
    <s v="food/food trucks"/>
    <x v="0"/>
    <s v="food trucks"/>
  </r>
  <r>
    <s v="Robust heuristic encoding"/>
    <n v="1900"/>
    <n v="13816"/>
    <n v="7.2715789473684209"/>
    <x v="1"/>
    <n v="126"/>
    <n v="109.65079365079364"/>
    <s v="US"/>
    <s v="USD"/>
    <n v="1554786000"/>
    <n v="1554872400"/>
    <x v="113"/>
    <x v="110"/>
    <b v="0"/>
    <b v="1"/>
    <s v="technology/wearables"/>
    <x v="2"/>
    <s v="wearables"/>
  </r>
  <r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x v="111"/>
    <b v="0"/>
    <b v="0"/>
    <s v="publishing/fiction"/>
    <x v="5"/>
    <s v="fiction"/>
  </r>
  <r>
    <s v="De-engineered motivating standardization"/>
    <n v="7200"/>
    <n v="6336"/>
    <n v="0.88"/>
    <x v="0"/>
    <n v="73"/>
    <n v="86.794520547945211"/>
    <s v="US"/>
    <s v="USD"/>
    <n v="1442552400"/>
    <n v="1442638800"/>
    <x v="115"/>
    <x v="112"/>
    <b v="0"/>
    <b v="0"/>
    <s v="theater/plays"/>
    <x v="3"/>
    <s v="plays"/>
  </r>
  <r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x v="113"/>
    <b v="0"/>
    <b v="0"/>
    <s v="film &amp; video/television"/>
    <x v="4"/>
    <s v="television"/>
  </r>
  <r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x v="114"/>
    <b v="0"/>
    <b v="0"/>
    <s v="photography/photography books"/>
    <x v="7"/>
    <s v="photography books"/>
  </r>
  <r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x v="115"/>
    <b v="0"/>
    <b v="1"/>
    <s v="film &amp; video/documentary"/>
    <x v="4"/>
    <s v="documentary"/>
  </r>
  <r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x v="116"/>
    <b v="0"/>
    <b v="1"/>
    <s v="games/mobile games"/>
    <x v="6"/>
    <s v="mobile games"/>
  </r>
  <r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x v="117"/>
    <b v="0"/>
    <b v="0"/>
    <s v="games/video games"/>
    <x v="6"/>
    <s v="video games"/>
  </r>
  <r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x v="95"/>
    <b v="0"/>
    <b v="0"/>
    <s v="publishing/fiction"/>
    <x v="5"/>
    <s v="fiction"/>
  </r>
  <r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x v="118"/>
    <b v="1"/>
    <b v="0"/>
    <s v="theater/plays"/>
    <x v="3"/>
    <s v="plays"/>
  </r>
  <r>
    <s v="Polarized uniform software"/>
    <n v="2600"/>
    <n v="9562"/>
    <n v="3.6776923076923076"/>
    <x v="1"/>
    <n v="94"/>
    <n v="101.72340425531915"/>
    <s v="IT"/>
    <s v="EUR"/>
    <n v="1557723600"/>
    <n v="1562302800"/>
    <x v="122"/>
    <x v="119"/>
    <b v="0"/>
    <b v="0"/>
    <s v="photography/photography books"/>
    <x v="7"/>
    <s v="photography books"/>
  </r>
  <r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x v="120"/>
    <b v="0"/>
    <b v="0"/>
    <s v="theater/plays"/>
    <x v="3"/>
    <s v="plays"/>
  </r>
  <r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x v="121"/>
    <b v="0"/>
    <b v="1"/>
    <s v="theater/plays"/>
    <x v="3"/>
    <s v="plays"/>
  </r>
  <r>
    <s v="Team-oriented 6thgeneration matrix"/>
    <n v="103200"/>
    <n v="53067"/>
    <n v="0.51421511627906979"/>
    <x v="0"/>
    <n v="672"/>
    <n v="78.96875"/>
    <s v="CA"/>
    <s v="CAD"/>
    <n v="1273640400"/>
    <n v="1273899600"/>
    <x v="125"/>
    <x v="122"/>
    <b v="0"/>
    <b v="0"/>
    <s v="theater/plays"/>
    <x v="3"/>
    <s v="plays"/>
  </r>
  <r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x v="123"/>
    <b v="0"/>
    <b v="0"/>
    <s v="music/rock"/>
    <x v="1"/>
    <s v="rock"/>
  </r>
  <r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x v="97"/>
    <b v="0"/>
    <b v="0"/>
    <s v="food/food trucks"/>
    <x v="0"/>
    <s v="food trucks"/>
  </r>
  <r>
    <s v="Secured directional encryption"/>
    <n v="9600"/>
    <n v="14925"/>
    <n v="1.5546875"/>
    <x v="1"/>
    <n v="533"/>
    <n v="28.001876172607879"/>
    <s v="DK"/>
    <s v="DKK"/>
    <n v="1319605200"/>
    <n v="1320991200"/>
    <x v="128"/>
    <x v="124"/>
    <b v="0"/>
    <b v="0"/>
    <s v="film &amp; video/drama"/>
    <x v="4"/>
    <s v="drama"/>
  </r>
  <r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x v="125"/>
    <b v="0"/>
    <b v="0"/>
    <s v="technology/web"/>
    <x v="2"/>
    <s v="web"/>
  </r>
  <r>
    <s v="Virtual static core"/>
    <n v="3300"/>
    <n v="3834"/>
    <n v="1.1618181818181819"/>
    <x v="1"/>
    <n v="89"/>
    <n v="43.078651685393261"/>
    <s v="US"/>
    <s v="USD"/>
    <n v="1515736800"/>
    <n v="1517119200"/>
    <x v="130"/>
    <x v="126"/>
    <b v="0"/>
    <b v="1"/>
    <s v="theater/plays"/>
    <x v="3"/>
    <s v="plays"/>
  </r>
  <r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x v="127"/>
    <b v="0"/>
    <b v="0"/>
    <s v="music/world music"/>
    <x v="1"/>
    <s v="world music"/>
  </r>
  <r>
    <s v="Secured executive concept"/>
    <n v="99500"/>
    <n v="89288"/>
    <n v="0.89736683417085428"/>
    <x v="0"/>
    <n v="940"/>
    <n v="94.987234042553197"/>
    <s v="CH"/>
    <s v="CHF"/>
    <n v="1308459600"/>
    <n v="1312693200"/>
    <x v="132"/>
    <x v="128"/>
    <b v="0"/>
    <b v="1"/>
    <s v="film &amp; video/documentary"/>
    <x v="4"/>
    <s v="documentary"/>
  </r>
  <r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x v="129"/>
    <b v="0"/>
    <b v="1"/>
    <s v="theater/plays"/>
    <x v="3"/>
    <s v="plays"/>
  </r>
  <r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x v="130"/>
    <b v="0"/>
    <b v="1"/>
    <s v="film &amp; video/drama"/>
    <x v="4"/>
    <s v="drama"/>
  </r>
  <r>
    <s v="Down-sized disintermediate support"/>
    <n v="1800"/>
    <n v="4712"/>
    <n v="2.617777777777778"/>
    <x v="1"/>
    <n v="50"/>
    <n v="94.24"/>
    <s v="US"/>
    <s v="USD"/>
    <n v="1286341200"/>
    <n v="1286859600"/>
    <x v="135"/>
    <x v="131"/>
    <b v="0"/>
    <b v="0"/>
    <s v="publishing/nonfiction"/>
    <x v="5"/>
    <s v="nonfiction"/>
  </r>
  <r>
    <s v="Stand-alone mission-critical moratorium"/>
    <n v="9600"/>
    <n v="9216"/>
    <n v="0.96"/>
    <x v="0"/>
    <n v="115"/>
    <n v="80.139130434782615"/>
    <s v="US"/>
    <s v="USD"/>
    <n v="1348808400"/>
    <n v="1349326800"/>
    <x v="136"/>
    <x v="132"/>
    <b v="0"/>
    <b v="0"/>
    <s v="games/mobile games"/>
    <x v="6"/>
    <s v="mobile games"/>
  </r>
  <r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x v="133"/>
    <b v="0"/>
    <b v="1"/>
    <s v="technology/wearables"/>
    <x v="2"/>
    <s v="wearables"/>
  </r>
  <r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x v="134"/>
    <b v="0"/>
    <b v="0"/>
    <s v="film &amp; video/documentary"/>
    <x v="4"/>
    <s v="documentary"/>
  </r>
  <r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x v="135"/>
    <b v="0"/>
    <b v="0"/>
    <s v="technology/web"/>
    <x v="2"/>
    <s v="web"/>
  </r>
  <r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x v="136"/>
    <b v="0"/>
    <b v="0"/>
    <s v="technology/web"/>
    <x v="2"/>
    <s v="web"/>
  </r>
  <r>
    <s v="Implemented discrete secured line"/>
    <n v="5400"/>
    <n v="7322"/>
    <n v="1.355925925925926"/>
    <x v="1"/>
    <n v="70"/>
    <n v="104.6"/>
    <s v="US"/>
    <s v="USD"/>
    <n v="1277701200"/>
    <n v="1279429200"/>
    <x v="140"/>
    <x v="137"/>
    <b v="0"/>
    <b v="0"/>
    <s v="music/indie rock"/>
    <x v="1"/>
    <s v="indie rock"/>
  </r>
  <r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x v="138"/>
    <b v="0"/>
    <b v="0"/>
    <s v="theater/plays"/>
    <x v="3"/>
    <s v="plays"/>
  </r>
  <r>
    <s v="Secured reciprocal array"/>
    <n v="25000"/>
    <n v="59128"/>
    <n v="2.3651200000000001"/>
    <x v="1"/>
    <n v="768"/>
    <n v="76.989583333333329"/>
    <s v="CH"/>
    <s v="CHF"/>
    <n v="1410066000"/>
    <n v="1410498000"/>
    <x v="142"/>
    <x v="139"/>
    <b v="0"/>
    <b v="0"/>
    <s v="technology/wearables"/>
    <x v="2"/>
    <s v="wearables"/>
  </r>
  <r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x v="140"/>
    <b v="0"/>
    <b v="0"/>
    <s v="theater/plays"/>
    <x v="3"/>
    <s v="plays"/>
  </r>
  <r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x v="141"/>
    <b v="0"/>
    <b v="1"/>
    <s v="theater/plays"/>
    <x v="3"/>
    <s v="plays"/>
  </r>
  <r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x v="142"/>
    <b v="0"/>
    <b v="0"/>
    <s v="technology/wearables"/>
    <x v="2"/>
    <s v="wearables"/>
  </r>
  <r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x v="143"/>
    <b v="0"/>
    <b v="0"/>
    <s v="music/indie rock"/>
    <x v="1"/>
    <s v="indie rock"/>
  </r>
  <r>
    <s v="Networked stable workforce"/>
    <n v="100"/>
    <n v="1"/>
    <n v="0.01"/>
    <x v="0"/>
    <n v="1"/>
    <n v="1"/>
    <s v="US"/>
    <s v="USD"/>
    <n v="1544940000"/>
    <n v="1545026400"/>
    <x v="147"/>
    <x v="144"/>
    <b v="0"/>
    <b v="0"/>
    <s v="music/rock"/>
    <x v="1"/>
    <s v="rock"/>
  </r>
  <r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x v="145"/>
    <b v="0"/>
    <b v="0"/>
    <s v="music/electric music"/>
    <x v="1"/>
    <s v="electric music"/>
  </r>
  <r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x v="146"/>
    <b v="0"/>
    <b v="0"/>
    <s v="music/indie rock"/>
    <x v="1"/>
    <s v="indie rock"/>
  </r>
  <r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x v="147"/>
    <b v="0"/>
    <b v="0"/>
    <s v="theater/plays"/>
    <x v="3"/>
    <s v="plays"/>
  </r>
  <r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x v="148"/>
    <b v="0"/>
    <b v="1"/>
    <s v="music/indie rock"/>
    <x v="1"/>
    <s v="indie rock"/>
  </r>
  <r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x v="149"/>
    <b v="0"/>
    <b v="0"/>
    <s v="theater/plays"/>
    <x v="3"/>
    <s v="plays"/>
  </r>
  <r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x v="150"/>
    <b v="0"/>
    <b v="0"/>
    <s v="music/rock"/>
    <x v="1"/>
    <s v="rock"/>
  </r>
  <r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x v="151"/>
    <b v="0"/>
    <b v="0"/>
    <s v="photography/photography books"/>
    <x v="7"/>
    <s v="photography books"/>
  </r>
  <r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x v="152"/>
    <b v="0"/>
    <b v="0"/>
    <s v="music/rock"/>
    <x v="1"/>
    <s v="rock"/>
  </r>
  <r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x v="153"/>
    <b v="0"/>
    <b v="1"/>
    <s v="theater/plays"/>
    <x v="3"/>
    <s v="plays"/>
  </r>
  <r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x v="154"/>
    <b v="0"/>
    <b v="0"/>
    <s v="technology/wearables"/>
    <x v="2"/>
    <s v="wearables"/>
  </r>
  <r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x v="155"/>
    <b v="0"/>
    <b v="1"/>
    <s v="technology/web"/>
    <x v="2"/>
    <s v="web"/>
  </r>
  <r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x v="156"/>
    <b v="0"/>
    <b v="0"/>
    <s v="music/rock"/>
    <x v="1"/>
    <s v="rock"/>
  </r>
  <r>
    <s v="Extended reciprocal circuit"/>
    <n v="3500"/>
    <n v="8864"/>
    <n v="2.5325714285714285"/>
    <x v="1"/>
    <n v="246"/>
    <n v="36.032520325203251"/>
    <s v="US"/>
    <s v="USD"/>
    <n v="1508475600"/>
    <n v="1512712800"/>
    <x v="160"/>
    <x v="157"/>
    <b v="0"/>
    <b v="1"/>
    <s v="photography/photography books"/>
    <x v="7"/>
    <s v="photography books"/>
  </r>
  <r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x v="158"/>
    <b v="0"/>
    <b v="0"/>
    <s v="theater/plays"/>
    <x v="3"/>
    <s v="plays"/>
  </r>
  <r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x v="159"/>
    <b v="0"/>
    <b v="0"/>
    <s v="technology/web"/>
    <x v="2"/>
    <s v="web"/>
  </r>
  <r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x v="160"/>
    <b v="0"/>
    <b v="0"/>
    <s v="photography/photography books"/>
    <x v="7"/>
    <s v="photography books"/>
  </r>
  <r>
    <s v="Robust content-based emulation"/>
    <n v="2600"/>
    <n v="10804"/>
    <n v="4.155384615384615"/>
    <x v="1"/>
    <n v="146"/>
    <n v="74"/>
    <s v="AU"/>
    <s v="AUD"/>
    <n v="1370840400"/>
    <n v="1371704400"/>
    <x v="164"/>
    <x v="161"/>
    <b v="0"/>
    <b v="0"/>
    <s v="theater/plays"/>
    <x v="3"/>
    <s v="plays"/>
  </r>
  <r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x v="162"/>
    <b v="0"/>
    <b v="1"/>
    <s v="music/indie rock"/>
    <x v="1"/>
    <s v="indie rock"/>
  </r>
  <r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x v="163"/>
    <b v="0"/>
    <b v="1"/>
    <s v="film &amp; video/shorts"/>
    <x v="4"/>
    <s v="shorts"/>
  </r>
  <r>
    <s v="Mandatory mobile product"/>
    <n v="188100"/>
    <n v="5528"/>
    <n v="2.9388623072833599E-2"/>
    <x v="0"/>
    <n v="67"/>
    <n v="82.507462686567166"/>
    <s v="US"/>
    <s v="USD"/>
    <n v="1501736400"/>
    <n v="1502341200"/>
    <x v="167"/>
    <x v="164"/>
    <b v="0"/>
    <b v="0"/>
    <s v="music/indie rock"/>
    <x v="1"/>
    <s v="indie rock"/>
  </r>
  <r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x v="165"/>
    <b v="0"/>
    <b v="0"/>
    <s v="publishing/translations"/>
    <x v="5"/>
    <s v="translations"/>
  </r>
  <r>
    <s v="Centralized national firmware"/>
    <n v="800"/>
    <n v="663"/>
    <n v="0.82874999999999999"/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</r>
  <r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x v="167"/>
    <b v="0"/>
    <b v="0"/>
    <s v="theater/plays"/>
    <x v="3"/>
    <s v="plays"/>
  </r>
  <r>
    <s v="Pre-emptive scalable access"/>
    <n v="600"/>
    <n v="5368"/>
    <n v="8.9466666666666672"/>
    <x v="1"/>
    <n v="48"/>
    <n v="111.83333333333333"/>
    <s v="US"/>
    <s v="USD"/>
    <n v="1444021200"/>
    <n v="1444107600"/>
    <x v="171"/>
    <x v="168"/>
    <b v="0"/>
    <b v="1"/>
    <s v="technology/wearables"/>
    <x v="2"/>
    <s v="wearables"/>
  </r>
  <r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x v="169"/>
    <b v="0"/>
    <b v="0"/>
    <s v="theater/plays"/>
    <x v="3"/>
    <s v="plays"/>
  </r>
  <r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x v="170"/>
    <b v="0"/>
    <b v="0"/>
    <s v="theater/plays"/>
    <x v="3"/>
    <s v="plays"/>
  </r>
  <r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x v="171"/>
    <b v="0"/>
    <b v="0"/>
    <s v="theater/plays"/>
    <x v="3"/>
    <s v="plays"/>
  </r>
  <r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x v="172"/>
    <b v="0"/>
    <b v="0"/>
    <s v="food/food trucks"/>
    <x v="0"/>
    <s v="food trucks"/>
  </r>
  <r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x v="173"/>
    <b v="0"/>
    <b v="1"/>
    <s v="theater/plays"/>
    <x v="3"/>
    <s v="plays"/>
  </r>
  <r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x v="174"/>
    <b v="0"/>
    <b v="0"/>
    <s v="technology/wearables"/>
    <x v="2"/>
    <s v="wearables"/>
  </r>
  <r>
    <s v="Centralized global approach"/>
    <n v="8600"/>
    <n v="5315"/>
    <n v="0.61802325581395345"/>
    <x v="0"/>
    <n v="136"/>
    <n v="39.080882352941174"/>
    <s v="US"/>
    <s v="USD"/>
    <n v="1507093200"/>
    <n v="1508648400"/>
    <x v="178"/>
    <x v="175"/>
    <b v="0"/>
    <b v="0"/>
    <s v="technology/web"/>
    <x v="2"/>
    <s v="web"/>
  </r>
  <r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x v="176"/>
    <b v="0"/>
    <b v="0"/>
    <s v="theater/plays"/>
    <x v="3"/>
    <s v="plays"/>
  </r>
  <r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x v="177"/>
    <b v="0"/>
    <b v="0"/>
    <s v="music/rock"/>
    <x v="1"/>
    <s v="rock"/>
  </r>
  <r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x v="178"/>
    <b v="0"/>
    <b v="0"/>
    <s v="theater/plays"/>
    <x v="3"/>
    <s v="plays"/>
  </r>
  <r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x v="179"/>
    <b v="0"/>
    <b v="0"/>
    <s v="film &amp; video/television"/>
    <x v="4"/>
    <s v="television"/>
  </r>
  <r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x v="180"/>
    <b v="0"/>
    <b v="0"/>
    <s v="theater/plays"/>
    <x v="3"/>
    <s v="plays"/>
  </r>
  <r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x v="181"/>
    <b v="0"/>
    <b v="1"/>
    <s v="film &amp; video/shorts"/>
    <x v="4"/>
    <s v="shorts"/>
  </r>
  <r>
    <s v="Networked didactic info-mediaries"/>
    <n v="8200"/>
    <n v="2625"/>
    <n v="0.3201219512195122"/>
    <x v="0"/>
    <n v="35"/>
    <n v="75"/>
    <s v="IT"/>
    <s v="EUR"/>
    <n v="1417500000"/>
    <n v="1417586400"/>
    <x v="185"/>
    <x v="182"/>
    <b v="0"/>
    <b v="0"/>
    <s v="theater/plays"/>
    <x v="3"/>
    <s v="plays"/>
  </r>
  <r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x v="183"/>
    <b v="0"/>
    <b v="0"/>
    <s v="theater/plays"/>
    <x v="3"/>
    <s v="plays"/>
  </r>
  <r>
    <s v="Up-sized dynamic throughput"/>
    <n v="3700"/>
    <n v="2538"/>
    <n v="0.68594594594594593"/>
    <x v="0"/>
    <n v="24"/>
    <n v="105.75"/>
    <s v="US"/>
    <s v="USD"/>
    <n v="1370322000"/>
    <n v="1370408400"/>
    <x v="187"/>
    <x v="184"/>
    <b v="0"/>
    <b v="1"/>
    <s v="theater/plays"/>
    <x v="3"/>
    <s v="plays"/>
  </r>
  <r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x v="185"/>
    <b v="0"/>
    <b v="0"/>
    <s v="theater/plays"/>
    <x v="3"/>
    <s v="plays"/>
  </r>
  <r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x v="186"/>
    <b v="0"/>
    <b v="0"/>
    <s v="music/rock"/>
    <x v="1"/>
    <s v="rock"/>
  </r>
  <r>
    <s v="Progressive discrete hub"/>
    <n v="6600"/>
    <n v="3012"/>
    <n v="0.45636363636363636"/>
    <x v="0"/>
    <n v="65"/>
    <n v="46.338461538461537"/>
    <s v="US"/>
    <s v="USD"/>
    <n v="1523163600"/>
    <n v="1523509200"/>
    <x v="190"/>
    <x v="187"/>
    <b v="1"/>
    <b v="0"/>
    <s v="music/indie rock"/>
    <x v="1"/>
    <s v="indie rock"/>
  </r>
  <r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x v="188"/>
    <b v="0"/>
    <b v="0"/>
    <s v="music/metal"/>
    <x v="1"/>
    <s v="metal"/>
  </r>
  <r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x v="189"/>
    <b v="0"/>
    <b v="0"/>
    <s v="music/electric music"/>
    <x v="1"/>
    <s v="electric music"/>
  </r>
  <r>
    <s v="Organic bandwidth-monitored frame"/>
    <n v="8200"/>
    <n v="5178"/>
    <n v="0.63146341463414635"/>
    <x v="0"/>
    <n v="100"/>
    <n v="51.78"/>
    <s v="DK"/>
    <s v="DKK"/>
    <n v="1472878800"/>
    <n v="1474520400"/>
    <x v="173"/>
    <x v="190"/>
    <b v="0"/>
    <b v="0"/>
    <s v="technology/wearables"/>
    <x v="2"/>
    <s v="wearables"/>
  </r>
  <r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x v="191"/>
    <b v="0"/>
    <b v="0"/>
    <s v="film &amp; video/drama"/>
    <x v="4"/>
    <s v="drama"/>
  </r>
  <r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x v="192"/>
    <b v="0"/>
    <b v="0"/>
    <s v="music/electric music"/>
    <x v="1"/>
    <s v="electric music"/>
  </r>
  <r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x v="193"/>
    <b v="0"/>
    <b v="0"/>
    <s v="music/rock"/>
    <x v="1"/>
    <s v="rock"/>
  </r>
  <r>
    <s v="Reduced dedicated capability"/>
    <n v="100"/>
    <n v="2"/>
    <n v="0.02"/>
    <x v="0"/>
    <n v="1"/>
    <n v="2"/>
    <s v="CA"/>
    <s v="CAD"/>
    <n v="1269493200"/>
    <n v="1270443600"/>
    <x v="152"/>
    <x v="194"/>
    <b v="0"/>
    <b v="0"/>
    <s v="theater/plays"/>
    <x v="3"/>
    <s v="plays"/>
  </r>
  <r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x v="195"/>
    <b v="0"/>
    <b v="0"/>
    <s v="technology/web"/>
    <x v="2"/>
    <s v="web"/>
  </r>
  <r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x v="196"/>
    <b v="0"/>
    <b v="0"/>
    <s v="food/food trucks"/>
    <x v="0"/>
    <s v="food trucks"/>
  </r>
  <r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x v="197"/>
    <b v="0"/>
    <b v="0"/>
    <s v="theater/plays"/>
    <x v="3"/>
    <s v="plays"/>
  </r>
  <r>
    <s v="Mandatory multimedia leverage"/>
    <n v="75000"/>
    <n v="2529"/>
    <n v="3.372E-2"/>
    <x v="0"/>
    <n v="40"/>
    <n v="63.225000000000001"/>
    <s v="US"/>
    <s v="USD"/>
    <n v="1301806800"/>
    <n v="1302670800"/>
    <x v="199"/>
    <x v="198"/>
    <b v="0"/>
    <b v="0"/>
    <s v="music/jazz"/>
    <x v="1"/>
    <s v="jazz"/>
  </r>
  <r>
    <s v="Focused analyzing circuit"/>
    <n v="1300"/>
    <n v="5614"/>
    <n v="4.3184615384615386"/>
    <x v="1"/>
    <n v="80"/>
    <n v="70.174999999999997"/>
    <s v="US"/>
    <s v="USD"/>
    <n v="1539752400"/>
    <n v="1540789200"/>
    <x v="200"/>
    <x v="199"/>
    <b v="1"/>
    <b v="0"/>
    <s v="theater/plays"/>
    <x v="3"/>
    <s v="plays"/>
  </r>
  <r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x v="200"/>
    <b v="0"/>
    <b v="0"/>
    <s v="publishing/fiction"/>
    <x v="5"/>
    <s v="fiction"/>
  </r>
  <r>
    <s v="Digitized 5thgeneration knowledgebase"/>
    <n v="1000"/>
    <n v="4257"/>
    <n v="4.2569999999999997"/>
    <x v="1"/>
    <n v="43"/>
    <n v="99"/>
    <s v="US"/>
    <s v="USD"/>
    <n v="1535432400"/>
    <n v="1537160400"/>
    <x v="202"/>
    <x v="201"/>
    <b v="0"/>
    <b v="1"/>
    <s v="music/rock"/>
    <x v="1"/>
    <s v="rock"/>
  </r>
  <r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x v="202"/>
    <b v="0"/>
    <b v="0"/>
    <s v="film &amp; video/documentary"/>
    <x v="4"/>
    <s v="documentary"/>
  </r>
  <r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x v="203"/>
    <b v="0"/>
    <b v="0"/>
    <s v="film &amp; video/documentary"/>
    <x v="4"/>
    <s v="documentary"/>
  </r>
  <r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x v="204"/>
    <b v="0"/>
    <b v="0"/>
    <s v="film &amp; video/science fiction"/>
    <x v="4"/>
    <s v="science fiction"/>
  </r>
  <r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x v="205"/>
    <b v="0"/>
    <b v="0"/>
    <s v="theater/plays"/>
    <x v="3"/>
    <s v="plays"/>
  </r>
  <r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x v="206"/>
    <b v="0"/>
    <b v="0"/>
    <s v="theater/plays"/>
    <x v="3"/>
    <s v="plays"/>
  </r>
  <r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x v="207"/>
    <b v="0"/>
    <b v="1"/>
    <s v="music/indie rock"/>
    <x v="1"/>
    <s v="indie rock"/>
  </r>
  <r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x v="208"/>
    <b v="0"/>
    <b v="0"/>
    <s v="music/rock"/>
    <x v="1"/>
    <s v="rock"/>
  </r>
  <r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x v="209"/>
    <b v="0"/>
    <b v="0"/>
    <s v="theater/plays"/>
    <x v="3"/>
    <s v="plays"/>
  </r>
  <r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x v="210"/>
    <b v="0"/>
    <b v="0"/>
    <s v="theater/plays"/>
    <x v="3"/>
    <s v="plays"/>
  </r>
  <r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x v="211"/>
    <b v="0"/>
    <b v="0"/>
    <s v="film &amp; video/science fiction"/>
    <x v="4"/>
    <s v="science fiction"/>
  </r>
  <r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x v="212"/>
    <b v="0"/>
    <b v="1"/>
    <s v="film &amp; video/shorts"/>
    <x v="4"/>
    <s v="shorts"/>
  </r>
  <r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x v="213"/>
    <b v="0"/>
    <b v="0"/>
    <s v="film &amp; video/animation"/>
    <x v="4"/>
    <s v="animation"/>
  </r>
  <r>
    <s v="Focused composite approach"/>
    <n v="7900"/>
    <n v="667"/>
    <n v="8.4430379746835441E-2"/>
    <x v="0"/>
    <n v="17"/>
    <n v="39.235294117647058"/>
    <s v="US"/>
    <s v="USD"/>
    <n v="1309496400"/>
    <n v="1311051600"/>
    <x v="215"/>
    <x v="214"/>
    <b v="1"/>
    <b v="0"/>
    <s v="theater/plays"/>
    <x v="3"/>
    <s v="plays"/>
  </r>
  <r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x v="215"/>
    <b v="1"/>
    <b v="0"/>
    <s v="food/food trucks"/>
    <x v="0"/>
    <s v="food trucks"/>
  </r>
  <r>
    <s v="Cross-group cohesive circuit"/>
    <n v="4800"/>
    <n v="6623"/>
    <n v="1.3797916666666667"/>
    <x v="1"/>
    <n v="138"/>
    <n v="47.992753623188406"/>
    <s v="US"/>
    <s v="USD"/>
    <n v="1412226000"/>
    <n v="1412312400"/>
    <x v="217"/>
    <x v="216"/>
    <b v="0"/>
    <b v="0"/>
    <s v="photography/photography books"/>
    <x v="7"/>
    <s v="photography books"/>
  </r>
  <r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x v="217"/>
    <b v="0"/>
    <b v="0"/>
    <s v="theater/plays"/>
    <x v="3"/>
    <s v="plays"/>
  </r>
  <r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x v="218"/>
    <b v="0"/>
    <b v="0"/>
    <s v="film &amp; video/science fiction"/>
    <x v="4"/>
    <s v="science fiction"/>
  </r>
  <r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x v="219"/>
    <b v="1"/>
    <b v="0"/>
    <s v="music/rock"/>
    <x v="1"/>
    <s v="rock"/>
  </r>
  <r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x v="122"/>
    <b v="0"/>
    <b v="0"/>
    <s v="photography/photography books"/>
    <x v="7"/>
    <s v="photography books"/>
  </r>
  <r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x v="220"/>
    <b v="0"/>
    <b v="0"/>
    <s v="games/mobile games"/>
    <x v="6"/>
    <s v="mobile games"/>
  </r>
  <r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x v="221"/>
    <b v="0"/>
    <b v="0"/>
    <s v="film &amp; video/animation"/>
    <x v="4"/>
    <s v="animation"/>
  </r>
  <r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x v="222"/>
    <b v="0"/>
    <b v="1"/>
    <s v="games/mobile games"/>
    <x v="6"/>
    <s v="mobile games"/>
  </r>
  <r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x v="223"/>
    <b v="0"/>
    <b v="0"/>
    <s v="games/video games"/>
    <x v="6"/>
    <s v="video games"/>
  </r>
  <r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x v="224"/>
    <b v="0"/>
    <b v="0"/>
    <s v="theater/plays"/>
    <x v="3"/>
    <s v="plays"/>
  </r>
  <r>
    <s v="Progressive secondary portal"/>
    <n v="3400"/>
    <n v="5823"/>
    <n v="1.7126470588235294"/>
    <x v="1"/>
    <n v="92"/>
    <n v="63.293478260869563"/>
    <s v="US"/>
    <s v="USD"/>
    <n v="1469422800"/>
    <n v="1469509200"/>
    <x v="226"/>
    <x v="225"/>
    <b v="0"/>
    <b v="0"/>
    <s v="theater/plays"/>
    <x v="3"/>
    <s v="plays"/>
  </r>
  <r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x v="226"/>
    <b v="0"/>
    <b v="0"/>
    <s v="film &amp; video/animation"/>
    <x v="4"/>
    <s v="animation"/>
  </r>
  <r>
    <s v="Enterprise-wide motivating matrices"/>
    <n v="7500"/>
    <n v="8181"/>
    <n v="1.0908"/>
    <x v="1"/>
    <n v="149"/>
    <n v="54.906040268456373"/>
    <s v="IT"/>
    <s v="EUR"/>
    <n v="1503378000"/>
    <n v="1503982800"/>
    <x v="228"/>
    <x v="227"/>
    <b v="0"/>
    <b v="1"/>
    <s v="games/video games"/>
    <x v="6"/>
    <s v="video games"/>
  </r>
  <r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x v="228"/>
    <b v="0"/>
    <b v="0"/>
    <s v="film &amp; video/animation"/>
    <x v="4"/>
    <s v="animation"/>
  </r>
  <r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x v="229"/>
    <b v="0"/>
    <b v="1"/>
    <s v="music/rock"/>
    <x v="1"/>
    <s v="rock"/>
  </r>
  <r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x v="230"/>
    <b v="0"/>
    <b v="0"/>
    <s v="film &amp; video/animation"/>
    <x v="4"/>
    <s v="animation"/>
  </r>
  <r>
    <s v="Distributed systemic adapter"/>
    <n v="2400"/>
    <n v="10138"/>
    <n v="4.2241666666666671"/>
    <x v="1"/>
    <n v="97"/>
    <n v="104.51546391752578"/>
    <s v="DK"/>
    <s v="DKK"/>
    <n v="1513231200"/>
    <n v="1515391200"/>
    <x v="232"/>
    <x v="231"/>
    <b v="0"/>
    <b v="1"/>
    <s v="theater/plays"/>
    <x v="3"/>
    <s v="plays"/>
  </r>
  <r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x v="232"/>
    <b v="0"/>
    <b v="0"/>
    <s v="technology/wearables"/>
    <x v="2"/>
    <s v="wearables"/>
  </r>
  <r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x v="233"/>
    <b v="0"/>
    <b v="0"/>
    <s v="theater/plays"/>
    <x v="3"/>
    <s v="plays"/>
  </r>
  <r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x v="234"/>
    <b v="0"/>
    <b v="1"/>
    <s v="publishing/nonfiction"/>
    <x v="5"/>
    <s v="nonfiction"/>
  </r>
  <r>
    <s v="Sharable scalable core"/>
    <n v="8400"/>
    <n v="10729"/>
    <n v="1.2772619047619047"/>
    <x v="1"/>
    <n v="250"/>
    <n v="42.915999999999997"/>
    <s v="US"/>
    <s v="USD"/>
    <n v="1494392400"/>
    <n v="1495256400"/>
    <x v="235"/>
    <x v="235"/>
    <b v="0"/>
    <b v="1"/>
    <s v="music/rock"/>
    <x v="1"/>
    <s v="rock"/>
  </r>
  <r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x v="236"/>
    <b v="0"/>
    <b v="0"/>
    <s v="theater/plays"/>
    <x v="3"/>
    <s v="plays"/>
  </r>
  <r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x v="237"/>
    <b v="0"/>
    <b v="0"/>
    <s v="theater/plays"/>
    <x v="3"/>
    <s v="plays"/>
  </r>
  <r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x v="238"/>
    <b v="0"/>
    <b v="0"/>
    <s v="theater/plays"/>
    <x v="3"/>
    <s v="plays"/>
  </r>
  <r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x v="239"/>
    <b v="0"/>
    <b v="0"/>
    <s v="technology/web"/>
    <x v="2"/>
    <s v="web"/>
  </r>
  <r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x v="240"/>
    <b v="0"/>
    <b v="1"/>
    <s v="publishing/fiction"/>
    <x v="5"/>
    <s v="fiction"/>
  </r>
  <r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x v="241"/>
    <b v="0"/>
    <b v="0"/>
    <s v="games/mobile games"/>
    <x v="6"/>
    <s v="mobile games"/>
  </r>
  <r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x v="242"/>
    <b v="0"/>
    <b v="0"/>
    <s v="publishing/translations"/>
    <x v="5"/>
    <s v="translations"/>
  </r>
  <r>
    <s v="Future-proofed directional synergy"/>
    <n v="100"/>
    <n v="3"/>
    <n v="0.03"/>
    <x v="0"/>
    <n v="1"/>
    <n v="3"/>
    <s v="US"/>
    <s v="USD"/>
    <n v="1264399200"/>
    <n v="1267423200"/>
    <x v="67"/>
    <x v="243"/>
    <b v="0"/>
    <b v="0"/>
    <s v="music/rock"/>
    <x v="1"/>
    <s v="rock"/>
  </r>
  <r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x v="244"/>
    <b v="0"/>
    <b v="0"/>
    <s v="theater/plays"/>
    <x v="3"/>
    <s v="plays"/>
  </r>
  <r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x v="245"/>
    <b v="0"/>
    <b v="0"/>
    <s v="theater/plays"/>
    <x v="3"/>
    <s v="plays"/>
  </r>
  <r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x v="246"/>
    <b v="0"/>
    <b v="0"/>
    <s v="film &amp; video/drama"/>
    <x v="4"/>
    <s v="drama"/>
  </r>
  <r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x v="247"/>
    <b v="0"/>
    <b v="0"/>
    <s v="publishing/nonfiction"/>
    <x v="5"/>
    <s v="nonfiction"/>
  </r>
  <r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x v="248"/>
    <b v="0"/>
    <b v="1"/>
    <s v="music/rock"/>
    <x v="1"/>
    <s v="rock"/>
  </r>
  <r>
    <s v="Optimized actuating toolset"/>
    <n v="4100"/>
    <n v="959"/>
    <n v="0.23390243902439026"/>
    <x v="0"/>
    <n v="15"/>
    <n v="63.93333333333333"/>
    <s v="GB"/>
    <s v="GBP"/>
    <n v="1453615200"/>
    <n v="1456812000"/>
    <x v="248"/>
    <x v="249"/>
    <b v="0"/>
    <b v="0"/>
    <s v="music/rock"/>
    <x v="1"/>
    <s v="rock"/>
  </r>
  <r>
    <s v="Decentralized exuding strategy"/>
    <n v="5700"/>
    <n v="8322"/>
    <n v="1.46"/>
    <x v="1"/>
    <n v="92"/>
    <n v="90.456521739130437"/>
    <s v="US"/>
    <s v="USD"/>
    <n v="1362463200"/>
    <n v="1363669200"/>
    <x v="249"/>
    <x v="250"/>
    <b v="0"/>
    <b v="0"/>
    <s v="theater/plays"/>
    <x v="3"/>
    <s v="plays"/>
  </r>
  <r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x v="251"/>
    <b v="0"/>
    <b v="1"/>
    <s v="theater/plays"/>
    <x v="3"/>
    <s v="plays"/>
  </r>
  <r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x v="252"/>
    <b v="1"/>
    <b v="0"/>
    <s v="photography/photography books"/>
    <x v="7"/>
    <s v="photography books"/>
  </r>
  <r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x v="253"/>
    <b v="0"/>
    <b v="0"/>
    <s v="music/rock"/>
    <x v="1"/>
    <s v="rock"/>
  </r>
  <r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x v="254"/>
    <b v="0"/>
    <b v="1"/>
    <s v="music/rock"/>
    <x v="1"/>
    <s v="rock"/>
  </r>
  <r>
    <s v="Compatible multimedia hub"/>
    <n v="1700"/>
    <n v="5328"/>
    <n v="3.1341176470588237"/>
    <x v="1"/>
    <n v="107"/>
    <n v="49.794392523364486"/>
    <s v="US"/>
    <s v="USD"/>
    <n v="1301979600"/>
    <n v="1304226000"/>
    <x v="253"/>
    <x v="255"/>
    <b v="0"/>
    <b v="1"/>
    <s v="music/indie rock"/>
    <x v="1"/>
    <s v="indie rock"/>
  </r>
  <r>
    <s v="Organic eco-centric success"/>
    <n v="2900"/>
    <n v="10756"/>
    <n v="3.7089655172413791"/>
    <x v="1"/>
    <n v="199"/>
    <n v="54.050251256281406"/>
    <s v="US"/>
    <s v="USD"/>
    <n v="1263016800"/>
    <n v="1263016800"/>
    <x v="254"/>
    <x v="256"/>
    <b v="0"/>
    <b v="0"/>
    <s v="photography/photography books"/>
    <x v="7"/>
    <s v="photography books"/>
  </r>
  <r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x v="257"/>
    <b v="0"/>
    <b v="0"/>
    <s v="theater/plays"/>
    <x v="3"/>
    <s v="plays"/>
  </r>
  <r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x v="258"/>
    <b v="0"/>
    <b v="0"/>
    <s v="theater/plays"/>
    <x v="3"/>
    <s v="plays"/>
  </r>
  <r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x v="259"/>
    <b v="0"/>
    <b v="1"/>
    <s v="music/jazz"/>
    <x v="1"/>
    <s v="jazz"/>
  </r>
  <r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x v="260"/>
    <b v="0"/>
    <b v="0"/>
    <s v="theater/plays"/>
    <x v="3"/>
    <s v="plays"/>
  </r>
  <r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x v="261"/>
    <b v="0"/>
    <b v="0"/>
    <s v="film &amp; video/documentary"/>
    <x v="4"/>
    <s v="documentary"/>
  </r>
  <r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x v="262"/>
    <b v="0"/>
    <b v="0"/>
    <s v="film &amp; video/television"/>
    <x v="4"/>
    <s v="television"/>
  </r>
  <r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x v="263"/>
    <b v="0"/>
    <b v="0"/>
    <s v="games/video games"/>
    <x v="6"/>
    <s v="video games"/>
  </r>
  <r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x v="264"/>
    <b v="0"/>
    <b v="0"/>
    <s v="photography/photography books"/>
    <x v="7"/>
    <s v="photography books"/>
  </r>
  <r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x v="265"/>
    <b v="0"/>
    <b v="1"/>
    <s v="theater/plays"/>
    <x v="3"/>
    <s v="plays"/>
  </r>
  <r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x v="266"/>
    <b v="0"/>
    <b v="0"/>
    <s v="theater/plays"/>
    <x v="3"/>
    <s v="plays"/>
  </r>
  <r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x v="267"/>
    <b v="0"/>
    <b v="0"/>
    <s v="theater/plays"/>
    <x v="3"/>
    <s v="plays"/>
  </r>
  <r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x v="153"/>
    <b v="0"/>
    <b v="0"/>
    <s v="publishing/translations"/>
    <x v="5"/>
    <s v="translations"/>
  </r>
  <r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x v="268"/>
    <b v="0"/>
    <b v="1"/>
    <s v="games/video games"/>
    <x v="6"/>
    <s v="video games"/>
  </r>
  <r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x v="269"/>
    <b v="0"/>
    <b v="0"/>
    <s v="theater/plays"/>
    <x v="3"/>
    <s v="plays"/>
  </r>
  <r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x v="270"/>
    <b v="0"/>
    <b v="0"/>
    <s v="technology/web"/>
    <x v="2"/>
    <s v="web"/>
  </r>
  <r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x v="271"/>
    <b v="0"/>
    <b v="0"/>
    <s v="theater/plays"/>
    <x v="3"/>
    <s v="plays"/>
  </r>
  <r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x v="272"/>
    <b v="0"/>
    <b v="0"/>
    <s v="film &amp; video/animation"/>
    <x v="4"/>
    <s v="animation"/>
  </r>
  <r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x v="273"/>
    <b v="0"/>
    <b v="1"/>
    <s v="theater/plays"/>
    <x v="3"/>
    <s v="plays"/>
  </r>
  <r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x v="274"/>
    <b v="0"/>
    <b v="1"/>
    <s v="film &amp; video/television"/>
    <x v="4"/>
    <s v="television"/>
  </r>
  <r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x v="148"/>
    <b v="0"/>
    <b v="0"/>
    <s v="music/rock"/>
    <x v="1"/>
    <s v="rock"/>
  </r>
  <r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x v="275"/>
    <b v="0"/>
    <b v="0"/>
    <s v="technology/web"/>
    <x v="2"/>
    <s v="web"/>
  </r>
  <r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x v="276"/>
    <b v="0"/>
    <b v="0"/>
    <s v="theater/plays"/>
    <x v="3"/>
    <s v="plays"/>
  </r>
  <r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x v="72"/>
    <b v="0"/>
    <b v="0"/>
    <s v="theater/plays"/>
    <x v="3"/>
    <s v="plays"/>
  </r>
  <r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x v="277"/>
    <b v="0"/>
    <b v="0"/>
    <s v="music/electric music"/>
    <x v="1"/>
    <s v="electric music"/>
  </r>
  <r>
    <s v="Secured global success"/>
    <n v="5600"/>
    <n v="5476"/>
    <n v="0.97785714285714287"/>
    <x v="0"/>
    <n v="137"/>
    <n v="39.970802919708028"/>
    <s v="DK"/>
    <s v="DKK"/>
    <n v="1331701200"/>
    <n v="1331787600"/>
    <x v="278"/>
    <x v="278"/>
    <b v="0"/>
    <b v="1"/>
    <s v="music/metal"/>
    <x v="1"/>
    <s v="metal"/>
  </r>
  <r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x v="71"/>
    <b v="0"/>
    <b v="0"/>
    <s v="theater/plays"/>
    <x v="3"/>
    <s v="plays"/>
  </r>
  <r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x v="279"/>
    <b v="0"/>
    <b v="1"/>
    <s v="film &amp; video/documentary"/>
    <x v="4"/>
    <s v="documentary"/>
  </r>
  <r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x v="280"/>
    <b v="1"/>
    <b v="0"/>
    <s v="technology/web"/>
    <x v="2"/>
    <s v="web"/>
  </r>
  <r>
    <s v="Versatile cohesive encoding"/>
    <n v="7300"/>
    <n v="717"/>
    <n v="9.8219178082191785E-2"/>
    <x v="0"/>
    <n v="10"/>
    <n v="71.7"/>
    <s v="US"/>
    <s v="USD"/>
    <n v="1331874000"/>
    <n v="1333429200"/>
    <x v="282"/>
    <x v="281"/>
    <b v="0"/>
    <b v="0"/>
    <s v="food/food trucks"/>
    <x v="0"/>
    <s v="food trucks"/>
  </r>
  <r>
    <s v="Organized executive solution"/>
    <n v="6500"/>
    <n v="1065"/>
    <n v="0.16384615384615384"/>
    <x v="3"/>
    <n v="32"/>
    <n v="33.28125"/>
    <s v="IT"/>
    <s v="EUR"/>
    <n v="1286254800"/>
    <n v="1287032400"/>
    <x v="283"/>
    <x v="282"/>
    <b v="0"/>
    <b v="0"/>
    <s v="theater/plays"/>
    <x v="3"/>
    <s v="plays"/>
  </r>
  <r>
    <s v="Automated local emulation"/>
    <n v="600"/>
    <n v="8038"/>
    <n v="13.396666666666667"/>
    <x v="1"/>
    <n v="183"/>
    <n v="43.923497267759565"/>
    <s v="US"/>
    <s v="USD"/>
    <n v="1540530000"/>
    <n v="1541570400"/>
    <x v="284"/>
    <x v="283"/>
    <b v="0"/>
    <b v="0"/>
    <s v="theater/plays"/>
    <x v="3"/>
    <s v="plays"/>
  </r>
  <r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x v="284"/>
    <b v="0"/>
    <b v="0"/>
    <s v="theater/plays"/>
    <x v="3"/>
    <s v="plays"/>
  </r>
  <r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x v="285"/>
    <b v="0"/>
    <b v="0"/>
    <s v="theater/plays"/>
    <x v="3"/>
    <s v="plays"/>
  </r>
  <r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x v="286"/>
    <b v="0"/>
    <b v="1"/>
    <s v="theater/plays"/>
    <x v="3"/>
    <s v="plays"/>
  </r>
  <r>
    <s v="Adaptive intangible database"/>
    <n v="3500"/>
    <n v="5037"/>
    <n v="1.4391428571428571"/>
    <x v="1"/>
    <n v="72"/>
    <n v="69.958333333333329"/>
    <s v="US"/>
    <s v="USD"/>
    <n v="1456466400"/>
    <n v="1458018000"/>
    <x v="288"/>
    <x v="287"/>
    <b v="0"/>
    <b v="1"/>
    <s v="music/rock"/>
    <x v="1"/>
    <s v="rock"/>
  </r>
  <r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x v="288"/>
    <b v="0"/>
    <b v="0"/>
    <s v="food/food trucks"/>
    <x v="0"/>
    <s v="food trucks"/>
  </r>
  <r>
    <s v="Focused executive core"/>
    <n v="100"/>
    <n v="5"/>
    <n v="0.05"/>
    <x v="0"/>
    <n v="1"/>
    <n v="5"/>
    <s v="DK"/>
    <s v="DKK"/>
    <n v="1504069200"/>
    <n v="1504155600"/>
    <x v="290"/>
    <x v="289"/>
    <b v="0"/>
    <b v="1"/>
    <s v="publishing/nonfiction"/>
    <x v="5"/>
    <s v="nonfiction"/>
  </r>
  <r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x v="290"/>
    <b v="0"/>
    <b v="0"/>
    <s v="film &amp; video/documentary"/>
    <x v="4"/>
    <s v="documentary"/>
  </r>
  <r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x v="18"/>
    <b v="0"/>
    <b v="0"/>
    <s v="theater/plays"/>
    <x v="3"/>
    <s v="plays"/>
  </r>
  <r>
    <s v="Networked optimal architecture"/>
    <n v="3400"/>
    <n v="2809"/>
    <n v="0.82617647058823529"/>
    <x v="0"/>
    <n v="32"/>
    <n v="87.78125"/>
    <s v="US"/>
    <s v="USD"/>
    <n v="1452146400"/>
    <n v="1452578400"/>
    <x v="293"/>
    <x v="291"/>
    <b v="0"/>
    <b v="0"/>
    <s v="music/indie rock"/>
    <x v="1"/>
    <s v="indie rock"/>
  </r>
  <r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x v="292"/>
    <b v="0"/>
    <b v="0"/>
    <s v="film &amp; video/documentary"/>
    <x v="4"/>
    <s v="documentary"/>
  </r>
  <r>
    <s v="Grass-roots actuating policy"/>
    <n v="2800"/>
    <n v="8014"/>
    <n v="2.8621428571428571"/>
    <x v="1"/>
    <n v="85"/>
    <n v="94.28235294117647"/>
    <s v="US"/>
    <s v="USD"/>
    <n v="1458363600"/>
    <n v="1461906000"/>
    <x v="295"/>
    <x v="293"/>
    <b v="0"/>
    <b v="0"/>
    <s v="theater/plays"/>
    <x v="3"/>
    <s v="plays"/>
  </r>
  <r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x v="294"/>
    <b v="0"/>
    <b v="1"/>
    <s v="theater/plays"/>
    <x v="3"/>
    <s v="plays"/>
  </r>
  <r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x v="295"/>
    <b v="0"/>
    <b v="1"/>
    <s v="publishing/fiction"/>
    <x v="5"/>
    <s v="fiction"/>
  </r>
  <r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x v="296"/>
    <b v="0"/>
    <b v="0"/>
    <s v="theater/plays"/>
    <x v="3"/>
    <s v="plays"/>
  </r>
  <r>
    <s v="User-centric 6thgeneration attitude"/>
    <n v="4100"/>
    <n v="3087"/>
    <n v="0.75292682926829269"/>
    <x v="3"/>
    <n v="75"/>
    <n v="41.16"/>
    <s v="US"/>
    <s v="USD"/>
    <n v="1316581200"/>
    <n v="1318309200"/>
    <x v="299"/>
    <x v="297"/>
    <b v="0"/>
    <b v="1"/>
    <s v="music/indie rock"/>
    <x v="1"/>
    <s v="indie rock"/>
  </r>
  <r>
    <s v="Switchable zero tolerance website"/>
    <n v="7800"/>
    <n v="1586"/>
    <n v="0.20333333333333334"/>
    <x v="0"/>
    <n v="16"/>
    <n v="99.125"/>
    <s v="US"/>
    <s v="USD"/>
    <n v="1270789200"/>
    <n v="1272171600"/>
    <x v="300"/>
    <x v="298"/>
    <b v="0"/>
    <b v="0"/>
    <s v="games/video games"/>
    <x v="6"/>
    <s v="video games"/>
  </r>
  <r>
    <s v="Focused real-time help-desk"/>
    <n v="6300"/>
    <n v="12812"/>
    <n v="2.0336507936507937"/>
    <x v="1"/>
    <n v="121"/>
    <n v="105.88429752066116"/>
    <s v="US"/>
    <s v="USD"/>
    <n v="1297836000"/>
    <n v="1298872800"/>
    <x v="247"/>
    <x v="299"/>
    <b v="0"/>
    <b v="0"/>
    <s v="theater/plays"/>
    <x v="3"/>
    <s v="plays"/>
  </r>
  <r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x v="300"/>
    <b v="0"/>
    <b v="0"/>
    <s v="theater/plays"/>
    <x v="3"/>
    <s v="plays"/>
  </r>
  <r>
    <s v="Secured maximized policy"/>
    <n v="2200"/>
    <n v="8697"/>
    <n v="3.9531818181818181"/>
    <x v="1"/>
    <n v="223"/>
    <n v="39"/>
    <s v="US"/>
    <s v="USD"/>
    <n v="1330322400"/>
    <n v="1330495200"/>
    <x v="301"/>
    <x v="301"/>
    <b v="0"/>
    <b v="0"/>
    <s v="music/rock"/>
    <x v="1"/>
    <s v="rock"/>
  </r>
  <r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x v="162"/>
    <b v="0"/>
    <b v="1"/>
    <s v="film &amp; video/documentary"/>
    <x v="4"/>
    <s v="documentary"/>
  </r>
  <r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x v="302"/>
    <b v="0"/>
    <b v="0"/>
    <s v="theater/plays"/>
    <x v="3"/>
    <s v="plays"/>
  </r>
  <r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x v="303"/>
    <b v="0"/>
    <b v="1"/>
    <s v="food/food trucks"/>
    <x v="0"/>
    <s v="food trucks"/>
  </r>
  <r>
    <s v="Cross-group coherent hierarchy"/>
    <n v="6600"/>
    <n v="1269"/>
    <n v="0.19227272727272726"/>
    <x v="0"/>
    <n v="30"/>
    <n v="42.3"/>
    <s v="US"/>
    <s v="USD"/>
    <n v="1494738000"/>
    <n v="1495861200"/>
    <x v="304"/>
    <x v="304"/>
    <b v="0"/>
    <b v="0"/>
    <s v="theater/plays"/>
    <x v="3"/>
    <s v="plays"/>
  </r>
  <r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x v="305"/>
    <b v="0"/>
    <b v="0"/>
    <s v="music/rock"/>
    <x v="1"/>
    <s v="rock"/>
  </r>
  <r>
    <s v="Advanced empowering matrix"/>
    <n v="8400"/>
    <n v="3251"/>
    <n v="0.38702380952380955"/>
    <x v="3"/>
    <n v="64"/>
    <n v="50.796875"/>
    <s v="US"/>
    <s v="USD"/>
    <n v="1281589200"/>
    <n v="1283662800"/>
    <x v="306"/>
    <x v="306"/>
    <b v="0"/>
    <b v="0"/>
    <s v="technology/web"/>
    <x v="2"/>
    <s v="web"/>
  </r>
  <r>
    <s v="Phased holistic implementation"/>
    <n v="84400"/>
    <n v="8092"/>
    <n v="9.5876777251184833E-2"/>
    <x v="0"/>
    <n v="80"/>
    <n v="101.15"/>
    <s v="US"/>
    <s v="USD"/>
    <n v="1305003600"/>
    <n v="1305781200"/>
    <x v="307"/>
    <x v="307"/>
    <b v="0"/>
    <b v="0"/>
    <s v="publishing/fiction"/>
    <x v="5"/>
    <s v="fiction"/>
  </r>
  <r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x v="308"/>
    <b v="0"/>
    <b v="0"/>
    <s v="film &amp; video/shorts"/>
    <x v="4"/>
    <s v="shorts"/>
  </r>
  <r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x v="309"/>
    <b v="0"/>
    <b v="0"/>
    <s v="theater/plays"/>
    <x v="3"/>
    <s v="plays"/>
  </r>
  <r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x v="310"/>
    <b v="0"/>
    <b v="0"/>
    <s v="film &amp; video/documentary"/>
    <x v="4"/>
    <s v="documentary"/>
  </r>
  <r>
    <s v="Inverse analyzing matrices"/>
    <n v="7100"/>
    <n v="11648"/>
    <n v="1.6405633802816901"/>
    <x v="1"/>
    <n v="307"/>
    <n v="37.941368078175898"/>
    <s v="US"/>
    <s v="USD"/>
    <n v="1434862800"/>
    <n v="1435899600"/>
    <x v="311"/>
    <x v="311"/>
    <b v="0"/>
    <b v="1"/>
    <s v="theater/plays"/>
    <x v="3"/>
    <s v="plays"/>
  </r>
  <r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x v="312"/>
    <b v="0"/>
    <b v="1"/>
    <s v="theater/plays"/>
    <x v="3"/>
    <s v="plays"/>
  </r>
  <r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x v="313"/>
    <b v="0"/>
    <b v="0"/>
    <s v="film &amp; video/animation"/>
    <x v="4"/>
    <s v="animation"/>
  </r>
  <r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x v="314"/>
    <b v="0"/>
    <b v="1"/>
    <s v="theater/plays"/>
    <x v="3"/>
    <s v="plays"/>
  </r>
  <r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x v="315"/>
    <b v="0"/>
    <b v="0"/>
    <s v="music/rock"/>
    <x v="1"/>
    <s v="rock"/>
  </r>
  <r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x v="316"/>
    <b v="0"/>
    <b v="0"/>
    <s v="games/video games"/>
    <x v="6"/>
    <s v="video games"/>
  </r>
  <r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x v="317"/>
    <b v="0"/>
    <b v="0"/>
    <s v="film &amp; video/documentary"/>
    <x v="4"/>
    <s v="documentary"/>
  </r>
  <r>
    <s v="Intuitive static portal"/>
    <n v="3300"/>
    <n v="14643"/>
    <n v="4.4372727272727275"/>
    <x v="1"/>
    <n v="190"/>
    <n v="77.068421052631578"/>
    <s v="US"/>
    <s v="USD"/>
    <n v="1324274400"/>
    <n v="1324360800"/>
    <x v="317"/>
    <x v="318"/>
    <b v="0"/>
    <b v="0"/>
    <s v="food/food trucks"/>
    <x v="0"/>
    <s v="food trucks"/>
  </r>
  <r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x v="319"/>
    <b v="0"/>
    <b v="0"/>
    <s v="technology/wearables"/>
    <x v="2"/>
    <s v="wearables"/>
  </r>
  <r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x v="320"/>
    <b v="0"/>
    <b v="0"/>
    <s v="theater/plays"/>
    <x v="3"/>
    <s v="plays"/>
  </r>
  <r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x v="321"/>
    <b v="0"/>
    <b v="0"/>
    <s v="music/rock"/>
    <x v="1"/>
    <s v="rock"/>
  </r>
  <r>
    <s v="Operative uniform hub"/>
    <n v="173800"/>
    <n v="198628"/>
    <n v="1.1428538550057536"/>
    <x v="1"/>
    <n v="2283"/>
    <n v="87.003066141042481"/>
    <s v="US"/>
    <s v="USD"/>
    <n v="1573797600"/>
    <n v="1574920800"/>
    <x v="320"/>
    <x v="322"/>
    <b v="0"/>
    <b v="0"/>
    <s v="music/rock"/>
    <x v="1"/>
    <s v="rock"/>
  </r>
  <r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x v="323"/>
    <b v="0"/>
    <b v="1"/>
    <s v="music/rock"/>
    <x v="1"/>
    <s v="rock"/>
  </r>
  <r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x v="324"/>
    <b v="0"/>
    <b v="0"/>
    <s v="theater/plays"/>
    <x v="3"/>
    <s v="plays"/>
  </r>
  <r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x v="325"/>
    <b v="0"/>
    <b v="0"/>
    <s v="theater/plays"/>
    <x v="3"/>
    <s v="plays"/>
  </r>
  <r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x v="326"/>
    <b v="0"/>
    <b v="0"/>
    <s v="theater/plays"/>
    <x v="3"/>
    <s v="plays"/>
  </r>
  <r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x v="327"/>
    <b v="0"/>
    <b v="0"/>
    <s v="photography/photography books"/>
    <x v="7"/>
    <s v="photography books"/>
  </r>
  <r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x v="328"/>
    <b v="0"/>
    <b v="0"/>
    <s v="music/indie rock"/>
    <x v="1"/>
    <s v="indie rock"/>
  </r>
  <r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x v="329"/>
    <b v="0"/>
    <b v="0"/>
    <s v="theater/plays"/>
    <x v="3"/>
    <s v="plays"/>
  </r>
  <r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x v="151"/>
    <b v="0"/>
    <b v="0"/>
    <s v="theater/plays"/>
    <x v="3"/>
    <s v="plays"/>
  </r>
  <r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x v="330"/>
    <b v="0"/>
    <b v="0"/>
    <s v="games/video games"/>
    <x v="6"/>
    <s v="video games"/>
  </r>
  <r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x v="331"/>
    <b v="0"/>
    <b v="0"/>
    <s v="film &amp; video/drama"/>
    <x v="4"/>
    <s v="drama"/>
  </r>
  <r>
    <s v="Virtual attitude-oriented migration"/>
    <n v="8000"/>
    <n v="2758"/>
    <n v="0.34475"/>
    <x v="0"/>
    <n v="25"/>
    <n v="110.32"/>
    <s v="US"/>
    <s v="USD"/>
    <n v="1503550800"/>
    <n v="1508302800"/>
    <x v="331"/>
    <x v="332"/>
    <b v="0"/>
    <b v="1"/>
    <s v="music/indie rock"/>
    <x v="1"/>
    <s v="indie rock"/>
  </r>
  <r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x v="333"/>
    <b v="0"/>
    <b v="0"/>
    <s v="technology/web"/>
    <x v="2"/>
    <s v="web"/>
  </r>
  <r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x v="334"/>
    <b v="0"/>
    <b v="0"/>
    <s v="food/food trucks"/>
    <x v="0"/>
    <s v="food trucks"/>
  </r>
  <r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x v="335"/>
    <b v="0"/>
    <b v="0"/>
    <s v="theater/plays"/>
    <x v="3"/>
    <s v="plays"/>
  </r>
  <r>
    <s v="Pre-emptive neutral capacity"/>
    <n v="100"/>
    <n v="5"/>
    <n v="0.05"/>
    <x v="0"/>
    <n v="1"/>
    <n v="5"/>
    <s v="US"/>
    <s v="USD"/>
    <n v="1432098000"/>
    <n v="1433653200"/>
    <x v="334"/>
    <x v="336"/>
    <b v="0"/>
    <b v="1"/>
    <s v="music/jazz"/>
    <x v="1"/>
    <s v="jazz"/>
  </r>
  <r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x v="337"/>
    <b v="0"/>
    <b v="0"/>
    <s v="music/rock"/>
    <x v="1"/>
    <s v="rock"/>
  </r>
  <r>
    <s v="Expanded hybrid hardware"/>
    <n v="2800"/>
    <n v="977"/>
    <n v="0.34892857142857142"/>
    <x v="0"/>
    <n v="33"/>
    <n v="29.606060606060606"/>
    <s v="CA"/>
    <s v="CAD"/>
    <n v="1446876000"/>
    <n v="1447567200"/>
    <x v="336"/>
    <x v="338"/>
    <b v="0"/>
    <b v="0"/>
    <s v="theater/plays"/>
    <x v="3"/>
    <s v="plays"/>
  </r>
  <r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x v="339"/>
    <b v="0"/>
    <b v="0"/>
    <s v="theater/plays"/>
    <x v="3"/>
    <s v="plays"/>
  </r>
  <r>
    <s v="Profit-focused transitional capability"/>
    <n v="6100"/>
    <n v="7548"/>
    <n v="1.2373770491803278"/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</r>
  <r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x v="341"/>
    <b v="0"/>
    <b v="0"/>
    <s v="technology/wearables"/>
    <x v="2"/>
    <s v="wearables"/>
  </r>
  <r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x v="342"/>
    <b v="0"/>
    <b v="0"/>
    <s v="theater/plays"/>
    <x v="3"/>
    <s v="plays"/>
  </r>
  <r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x v="343"/>
    <b v="0"/>
    <b v="0"/>
    <s v="games/video games"/>
    <x v="6"/>
    <s v="video games"/>
  </r>
  <r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x v="344"/>
    <b v="1"/>
    <b v="0"/>
    <s v="photography/photography books"/>
    <x v="7"/>
    <s v="photography books"/>
  </r>
  <r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x v="127"/>
    <b v="0"/>
    <b v="0"/>
    <s v="film &amp; video/animation"/>
    <x v="4"/>
    <s v="animation"/>
  </r>
  <r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x v="345"/>
    <b v="0"/>
    <b v="1"/>
    <s v="theater/plays"/>
    <x v="3"/>
    <s v="plays"/>
  </r>
  <r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x v="346"/>
    <b v="0"/>
    <b v="0"/>
    <s v="theater/plays"/>
    <x v="3"/>
    <s v="plays"/>
  </r>
  <r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x v="347"/>
    <b v="0"/>
    <b v="0"/>
    <s v="music/rock"/>
    <x v="1"/>
    <s v="rock"/>
  </r>
  <r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x v="348"/>
    <b v="0"/>
    <b v="0"/>
    <s v="music/rock"/>
    <x v="1"/>
    <s v="rock"/>
  </r>
  <r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x v="349"/>
    <b v="0"/>
    <b v="0"/>
    <s v="music/indie rock"/>
    <x v="1"/>
    <s v="indie rock"/>
  </r>
  <r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x v="350"/>
    <b v="0"/>
    <b v="0"/>
    <s v="theater/plays"/>
    <x v="3"/>
    <s v="plays"/>
  </r>
  <r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x v="351"/>
    <b v="0"/>
    <b v="1"/>
    <s v="theater/plays"/>
    <x v="3"/>
    <s v="plays"/>
  </r>
  <r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x v="33"/>
    <b v="0"/>
    <b v="1"/>
    <s v="theater/plays"/>
    <x v="3"/>
    <s v="plays"/>
  </r>
  <r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x v="352"/>
    <b v="0"/>
    <b v="1"/>
    <s v="film &amp; video/documentary"/>
    <x v="4"/>
    <s v="documentary"/>
  </r>
  <r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x v="353"/>
    <b v="0"/>
    <b v="1"/>
    <s v="film &amp; video/television"/>
    <x v="4"/>
    <s v="television"/>
  </r>
  <r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x v="354"/>
    <b v="0"/>
    <b v="0"/>
    <s v="theater/plays"/>
    <x v="3"/>
    <s v="plays"/>
  </r>
  <r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x v="355"/>
    <b v="0"/>
    <b v="0"/>
    <s v="theater/plays"/>
    <x v="3"/>
    <s v="plays"/>
  </r>
  <r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x v="356"/>
    <b v="0"/>
    <b v="1"/>
    <s v="film &amp; video/documentary"/>
    <x v="4"/>
    <s v="documentary"/>
  </r>
  <r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x v="357"/>
    <b v="0"/>
    <b v="0"/>
    <s v="theater/plays"/>
    <x v="3"/>
    <s v="plays"/>
  </r>
  <r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x v="358"/>
    <b v="0"/>
    <b v="1"/>
    <s v="film &amp; video/documentary"/>
    <x v="4"/>
    <s v="documentary"/>
  </r>
  <r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x v="359"/>
    <b v="0"/>
    <b v="0"/>
    <s v="music/indie rock"/>
    <x v="1"/>
    <s v="indie rock"/>
  </r>
  <r>
    <s v="Mandatory uniform matrix"/>
    <n v="3400"/>
    <n v="12275"/>
    <n v="3.6102941176470589"/>
    <x v="1"/>
    <n v="131"/>
    <n v="93.702290076335885"/>
    <s v="US"/>
    <s v="USD"/>
    <n v="1404622800"/>
    <n v="1405141200"/>
    <x v="359"/>
    <x v="360"/>
    <b v="0"/>
    <b v="0"/>
    <s v="music/rock"/>
    <x v="1"/>
    <s v="rock"/>
  </r>
  <r>
    <s v="Phased methodical initiative"/>
    <n v="49700"/>
    <n v="5098"/>
    <n v="0.10257545271629778"/>
    <x v="0"/>
    <n v="127"/>
    <n v="40.14173228346457"/>
    <s v="US"/>
    <s v="USD"/>
    <n v="1571720400"/>
    <n v="1572933600"/>
    <x v="12"/>
    <x v="361"/>
    <b v="0"/>
    <b v="0"/>
    <s v="theater/plays"/>
    <x v="3"/>
    <s v="plays"/>
  </r>
  <r>
    <s v="Managed stable function"/>
    <n v="178200"/>
    <n v="24882"/>
    <n v="0.13962962962962963"/>
    <x v="0"/>
    <n v="355"/>
    <n v="70.090140845070422"/>
    <s v="US"/>
    <s v="USD"/>
    <n v="1526878800"/>
    <n v="1530162000"/>
    <x v="360"/>
    <x v="362"/>
    <b v="0"/>
    <b v="0"/>
    <s v="film &amp; video/documentary"/>
    <x v="4"/>
    <s v="documentary"/>
  </r>
  <r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x v="363"/>
    <b v="0"/>
    <b v="0"/>
    <s v="theater/plays"/>
    <x v="3"/>
    <s v="plays"/>
  </r>
  <r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x v="364"/>
    <b v="0"/>
    <b v="0"/>
    <s v="theater/plays"/>
    <x v="3"/>
    <s v="plays"/>
  </r>
  <r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x v="365"/>
    <b v="0"/>
    <b v="0"/>
    <s v="theater/plays"/>
    <x v="3"/>
    <s v="plays"/>
  </r>
  <r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x v="366"/>
    <b v="0"/>
    <b v="0"/>
    <s v="photography/photography books"/>
    <x v="7"/>
    <s v="photography books"/>
  </r>
  <r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x v="285"/>
    <b v="0"/>
    <b v="1"/>
    <s v="food/food trucks"/>
    <x v="0"/>
    <s v="food trucks"/>
  </r>
  <r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x v="367"/>
    <b v="1"/>
    <b v="1"/>
    <s v="film &amp; video/documentary"/>
    <x v="4"/>
    <s v="documentary"/>
  </r>
  <r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x v="368"/>
    <b v="0"/>
    <b v="0"/>
    <s v="publishing/nonfiction"/>
    <x v="5"/>
    <s v="nonfiction"/>
  </r>
  <r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x v="369"/>
    <b v="0"/>
    <b v="0"/>
    <s v="theater/plays"/>
    <x v="3"/>
    <s v="plays"/>
  </r>
  <r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x v="370"/>
    <b v="0"/>
    <b v="0"/>
    <s v="technology/wearables"/>
    <x v="2"/>
    <s v="wearables"/>
  </r>
  <r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x v="371"/>
    <b v="0"/>
    <b v="0"/>
    <s v="music/indie rock"/>
    <x v="1"/>
    <s v="indie rock"/>
  </r>
  <r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x v="372"/>
    <b v="0"/>
    <b v="0"/>
    <s v="theater/plays"/>
    <x v="3"/>
    <s v="plays"/>
  </r>
  <r>
    <s v="Digitized eco-centric core"/>
    <n v="2400"/>
    <n v="4477"/>
    <n v="1.8654166666666667"/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</r>
  <r>
    <s v="Mandatory uniform strategy"/>
    <n v="60400"/>
    <n v="4393"/>
    <n v="7.27317880794702E-2"/>
    <x v="0"/>
    <n v="151"/>
    <n v="29.09271523178808"/>
    <s v="US"/>
    <s v="USD"/>
    <n v="1389679200"/>
    <n v="1389852000"/>
    <x v="287"/>
    <x v="374"/>
    <b v="0"/>
    <b v="0"/>
    <s v="publishing/nonfiction"/>
    <x v="5"/>
    <s v="nonfiction"/>
  </r>
  <r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x v="375"/>
    <b v="0"/>
    <b v="0"/>
    <s v="technology/wearables"/>
    <x v="2"/>
    <s v="wearables"/>
  </r>
  <r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x v="376"/>
    <b v="0"/>
    <b v="0"/>
    <s v="music/jazz"/>
    <x v="1"/>
    <s v="jazz"/>
  </r>
  <r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x v="377"/>
    <b v="0"/>
    <b v="1"/>
    <s v="film &amp; video/documentary"/>
    <x v="4"/>
    <s v="documentary"/>
  </r>
  <r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x v="378"/>
    <b v="1"/>
    <b v="0"/>
    <s v="theater/plays"/>
    <x v="3"/>
    <s v="plays"/>
  </r>
  <r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x v="379"/>
    <b v="0"/>
    <b v="0"/>
    <s v="film &amp; video/drama"/>
    <x v="4"/>
    <s v="drama"/>
  </r>
  <r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x v="380"/>
    <b v="0"/>
    <b v="0"/>
    <s v="music/rock"/>
    <x v="1"/>
    <s v="rock"/>
  </r>
  <r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x v="103"/>
    <b v="0"/>
    <b v="1"/>
    <s v="film &amp; video/animation"/>
    <x v="4"/>
    <s v="animation"/>
  </r>
  <r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x v="381"/>
    <b v="0"/>
    <b v="0"/>
    <s v="music/indie rock"/>
    <x v="1"/>
    <s v="indie rock"/>
  </r>
  <r>
    <s v="Ergonomic eco-centric open architecture"/>
    <n v="100"/>
    <n v="2"/>
    <n v="0.02"/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</r>
  <r>
    <s v="Inverse radical hierarchy"/>
    <n v="900"/>
    <n v="13772"/>
    <n v="15.302222222222222"/>
    <x v="1"/>
    <n v="299"/>
    <n v="46.060200668896321"/>
    <s v="US"/>
    <s v="USD"/>
    <n v="1572152400"/>
    <n v="1572152400"/>
    <x v="381"/>
    <x v="383"/>
    <b v="0"/>
    <b v="0"/>
    <s v="theater/plays"/>
    <x v="3"/>
    <s v="plays"/>
  </r>
  <r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</r>
  <r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x v="385"/>
    <b v="0"/>
    <b v="1"/>
    <s v="theater/plays"/>
    <x v="3"/>
    <s v="plays"/>
  </r>
  <r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x v="386"/>
    <b v="0"/>
    <b v="0"/>
    <s v="theater/plays"/>
    <x v="3"/>
    <s v="plays"/>
  </r>
  <r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x v="387"/>
    <b v="0"/>
    <b v="0"/>
    <s v="theater/plays"/>
    <x v="3"/>
    <s v="plays"/>
  </r>
  <r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x v="388"/>
    <b v="1"/>
    <b v="0"/>
    <s v="film &amp; video/documentary"/>
    <x v="4"/>
    <s v="documentary"/>
  </r>
  <r>
    <s v="Organized bandwidth-monitored core"/>
    <n v="3400"/>
    <n v="12100"/>
    <n v="3.5588235294117645"/>
    <x v="1"/>
    <n v="484"/>
    <n v="25"/>
    <s v="DK"/>
    <s v="DKK"/>
    <n v="1570942800"/>
    <n v="1571547600"/>
    <x v="386"/>
    <x v="389"/>
    <b v="0"/>
    <b v="0"/>
    <s v="theater/plays"/>
    <x v="3"/>
    <s v="plays"/>
  </r>
  <r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x v="390"/>
    <b v="0"/>
    <b v="0"/>
    <s v="film &amp; video/documentary"/>
    <x v="4"/>
    <s v="documentary"/>
  </r>
  <r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x v="391"/>
    <b v="0"/>
    <b v="0"/>
    <s v="music/rock"/>
    <x v="1"/>
    <s v="rock"/>
  </r>
  <r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x v="277"/>
    <b v="0"/>
    <b v="0"/>
    <s v="games/mobile games"/>
    <x v="6"/>
    <s v="mobile games"/>
  </r>
  <r>
    <s v="Down-sized maximized function"/>
    <n v="7800"/>
    <n v="8161"/>
    <n v="1.0462820512820512"/>
    <x v="1"/>
    <n v="82"/>
    <n v="99.524390243902445"/>
    <s v="US"/>
    <s v="USD"/>
    <n v="1496034000"/>
    <n v="1496206800"/>
    <x v="389"/>
    <x v="392"/>
    <b v="0"/>
    <b v="0"/>
    <s v="theater/plays"/>
    <x v="3"/>
    <s v="plays"/>
  </r>
  <r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x v="393"/>
    <b v="0"/>
    <b v="0"/>
    <s v="publishing/fiction"/>
    <x v="5"/>
    <s v="fiction"/>
  </r>
  <r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x v="394"/>
    <b v="0"/>
    <b v="0"/>
    <s v="film &amp; video/animation"/>
    <x v="4"/>
    <s v="animation"/>
  </r>
  <r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x v="395"/>
    <b v="0"/>
    <b v="1"/>
    <s v="food/food trucks"/>
    <x v="0"/>
    <s v="food trucks"/>
  </r>
  <r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x v="396"/>
    <b v="0"/>
    <b v="0"/>
    <s v="theater/plays"/>
    <x v="3"/>
    <s v="plays"/>
  </r>
  <r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x v="397"/>
    <b v="0"/>
    <b v="1"/>
    <s v="film &amp; video/documentary"/>
    <x v="4"/>
    <s v="documentary"/>
  </r>
  <r>
    <s v="Upgradable 24/7 emulation"/>
    <n v="1700"/>
    <n v="943"/>
    <n v="0.55470588235294116"/>
    <x v="0"/>
    <n v="15"/>
    <n v="62.866666666666667"/>
    <s v="US"/>
    <s v="USD"/>
    <n v="1541221200"/>
    <n v="1543298400"/>
    <x v="395"/>
    <x v="398"/>
    <b v="0"/>
    <b v="0"/>
    <s v="theater/plays"/>
    <x v="3"/>
    <s v="plays"/>
  </r>
  <r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x v="399"/>
    <b v="0"/>
    <b v="0"/>
    <s v="film &amp; video/documentary"/>
    <x v="4"/>
    <s v="documentary"/>
  </r>
  <r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x v="348"/>
    <b v="0"/>
    <b v="0"/>
    <s v="technology/web"/>
    <x v="2"/>
    <s v="web"/>
  </r>
  <r>
    <s v="Cross-platform interactive synergy"/>
    <n v="5000"/>
    <n v="6423"/>
    <n v="1.2846"/>
    <x v="1"/>
    <n v="94"/>
    <n v="68.329787234042556"/>
    <s v="US"/>
    <s v="USD"/>
    <n v="1498366800"/>
    <n v="1499576400"/>
    <x v="398"/>
    <x v="400"/>
    <b v="0"/>
    <b v="0"/>
    <s v="theater/plays"/>
    <x v="3"/>
    <s v="plays"/>
  </r>
  <r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x v="401"/>
    <b v="0"/>
    <b v="1"/>
    <s v="technology/wearables"/>
    <x v="2"/>
    <s v="wearables"/>
  </r>
  <r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x v="402"/>
    <b v="0"/>
    <b v="1"/>
    <s v="theater/plays"/>
    <x v="3"/>
    <s v="plays"/>
  </r>
  <r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x v="403"/>
    <b v="0"/>
    <b v="1"/>
    <s v="food/food trucks"/>
    <x v="0"/>
    <s v="food trucks"/>
  </r>
  <r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x v="404"/>
    <b v="0"/>
    <b v="0"/>
    <s v="music/indie rock"/>
    <x v="1"/>
    <s v="indie rock"/>
  </r>
  <r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x v="405"/>
    <b v="0"/>
    <b v="0"/>
    <s v="photography/photography books"/>
    <x v="7"/>
    <s v="photography books"/>
  </r>
  <r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x v="406"/>
    <b v="0"/>
    <b v="0"/>
    <s v="theater/plays"/>
    <x v="3"/>
    <s v="plays"/>
  </r>
  <r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x v="407"/>
    <b v="0"/>
    <b v="1"/>
    <s v="theater/plays"/>
    <x v="3"/>
    <s v="plays"/>
  </r>
  <r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x v="408"/>
    <b v="0"/>
    <b v="0"/>
    <s v="film &amp; video/animation"/>
    <x v="4"/>
    <s v="animation"/>
  </r>
  <r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x v="409"/>
    <b v="0"/>
    <b v="1"/>
    <s v="photography/photography books"/>
    <x v="7"/>
    <s v="photography books"/>
  </r>
  <r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x v="410"/>
    <b v="0"/>
    <b v="0"/>
    <s v="theater/plays"/>
    <x v="3"/>
    <s v="plays"/>
  </r>
  <r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x v="312"/>
    <b v="1"/>
    <b v="0"/>
    <s v="theater/plays"/>
    <x v="3"/>
    <s v="plays"/>
  </r>
  <r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x v="411"/>
    <b v="0"/>
    <b v="0"/>
    <s v="theater/plays"/>
    <x v="3"/>
    <s v="plays"/>
  </r>
  <r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x v="412"/>
    <b v="0"/>
    <b v="1"/>
    <s v="film &amp; video/documentary"/>
    <x v="4"/>
    <s v="documentary"/>
  </r>
  <r>
    <s v="Cloned transitional hierarchy"/>
    <n v="5400"/>
    <n v="903"/>
    <n v="0.16722222222222222"/>
    <x v="3"/>
    <n v="10"/>
    <n v="90.3"/>
    <s v="CA"/>
    <s v="CAD"/>
    <n v="1480572000"/>
    <n v="1481781600"/>
    <x v="411"/>
    <x v="413"/>
    <b v="1"/>
    <b v="0"/>
    <s v="theater/plays"/>
    <x v="3"/>
    <s v="plays"/>
  </r>
  <r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x v="414"/>
    <b v="0"/>
    <b v="1"/>
    <s v="theater/plays"/>
    <x v="3"/>
    <s v="plays"/>
  </r>
  <r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x v="354"/>
    <b v="0"/>
    <b v="0"/>
    <s v="music/jazz"/>
    <x v="1"/>
    <s v="jazz"/>
  </r>
  <r>
    <s v="Centralized regional interface"/>
    <n v="8100"/>
    <n v="9969"/>
    <n v="1.2307407407407407"/>
    <x v="1"/>
    <n v="192"/>
    <n v="51.921875"/>
    <s v="US"/>
    <s v="USD"/>
    <n v="1442120400"/>
    <n v="1442379600"/>
    <x v="414"/>
    <x v="415"/>
    <b v="0"/>
    <b v="1"/>
    <s v="film &amp; video/animation"/>
    <x v="4"/>
    <s v="animation"/>
  </r>
  <r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x v="416"/>
    <b v="0"/>
    <b v="0"/>
    <s v="theater/plays"/>
    <x v="3"/>
    <s v="plays"/>
  </r>
  <r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x v="417"/>
    <b v="0"/>
    <b v="0"/>
    <s v="film &amp; video/science fiction"/>
    <x v="4"/>
    <s v="science fiction"/>
  </r>
  <r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x v="418"/>
    <b v="0"/>
    <b v="0"/>
    <s v="film &amp; video/television"/>
    <x v="4"/>
    <s v="television"/>
  </r>
  <r>
    <s v="Automated optimal function"/>
    <n v="7000"/>
    <n v="1744"/>
    <n v="0.24914285714285714"/>
    <x v="0"/>
    <n v="32"/>
    <n v="54.5"/>
    <s v="US"/>
    <s v="USD"/>
    <n v="1335416400"/>
    <n v="1337835600"/>
    <x v="418"/>
    <x v="419"/>
    <b v="0"/>
    <b v="0"/>
    <s v="technology/wearables"/>
    <x v="2"/>
    <s v="wearables"/>
  </r>
  <r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x v="420"/>
    <b v="0"/>
    <b v="0"/>
    <s v="theater/plays"/>
    <x v="3"/>
    <s v="plays"/>
  </r>
  <r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x v="421"/>
    <b v="0"/>
    <b v="0"/>
    <s v="theater/plays"/>
    <x v="3"/>
    <s v="plays"/>
  </r>
  <r>
    <s v="Versatile global attitude"/>
    <n v="6200"/>
    <n v="10938"/>
    <n v="1.7641935483870967"/>
    <x v="1"/>
    <n v="296"/>
    <n v="36.952702702702702"/>
    <s v="US"/>
    <s v="USD"/>
    <n v="1311483600"/>
    <n v="1311656400"/>
    <x v="421"/>
    <x v="422"/>
    <b v="0"/>
    <b v="1"/>
    <s v="music/indie rock"/>
    <x v="1"/>
    <s v="indie rock"/>
  </r>
  <r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x v="423"/>
    <b v="0"/>
    <b v="1"/>
    <s v="theater/plays"/>
    <x v="3"/>
    <s v="plays"/>
  </r>
  <r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x v="424"/>
    <b v="0"/>
    <b v="0"/>
    <s v="technology/wearables"/>
    <x v="2"/>
    <s v="wearables"/>
  </r>
  <r>
    <s v="Self-enabling next generation algorithm"/>
    <n v="155200"/>
    <n v="37754"/>
    <n v="0.24326030927835052"/>
    <x v="3"/>
    <n v="439"/>
    <n v="86"/>
    <s v="GB"/>
    <s v="GBP"/>
    <n v="1513663200"/>
    <n v="1515045600"/>
    <x v="424"/>
    <x v="425"/>
    <b v="0"/>
    <b v="0"/>
    <s v="film &amp; video/television"/>
    <x v="4"/>
    <s v="television"/>
  </r>
  <r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x v="426"/>
    <b v="0"/>
    <b v="1"/>
    <s v="games/video games"/>
    <x v="6"/>
    <s v="video games"/>
  </r>
  <r>
    <s v="Public-key coherent ability"/>
    <n v="900"/>
    <n v="8703"/>
    <n v="9.67"/>
    <x v="1"/>
    <n v="86"/>
    <n v="101.19767441860465"/>
    <s v="DK"/>
    <s v="DKK"/>
    <n v="1551852000"/>
    <n v="1553317200"/>
    <x v="426"/>
    <x v="427"/>
    <b v="0"/>
    <b v="0"/>
    <s v="games/video games"/>
    <x v="6"/>
    <s v="video games"/>
  </r>
  <r>
    <s v="Up-sized composite success"/>
    <n v="100"/>
    <n v="4"/>
    <n v="0.04"/>
    <x v="0"/>
    <n v="1"/>
    <n v="4"/>
    <s v="CA"/>
    <s v="CAD"/>
    <n v="1540098000"/>
    <n v="1542088800"/>
    <x v="427"/>
    <x v="428"/>
    <b v="0"/>
    <b v="0"/>
    <s v="film &amp; video/animation"/>
    <x v="4"/>
    <s v="animation"/>
  </r>
  <r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x v="429"/>
    <b v="0"/>
    <b v="0"/>
    <s v="music/rock"/>
    <x v="1"/>
    <s v="rock"/>
  </r>
  <r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x v="430"/>
    <b v="0"/>
    <b v="0"/>
    <s v="film &amp; video/drama"/>
    <x v="4"/>
    <s v="drama"/>
  </r>
  <r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x v="431"/>
    <b v="0"/>
    <b v="0"/>
    <s v="film &amp; video/science fiction"/>
    <x v="4"/>
    <s v="science fiction"/>
  </r>
  <r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x v="432"/>
    <b v="0"/>
    <b v="1"/>
    <s v="film &amp; video/drama"/>
    <x v="4"/>
    <s v="drama"/>
  </r>
  <r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x v="433"/>
    <b v="0"/>
    <b v="0"/>
    <s v="theater/plays"/>
    <x v="3"/>
    <s v="plays"/>
  </r>
  <r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x v="434"/>
    <b v="0"/>
    <b v="1"/>
    <s v="music/indie rock"/>
    <x v="1"/>
    <s v="indie rock"/>
  </r>
  <r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x v="435"/>
    <b v="0"/>
    <b v="0"/>
    <s v="theater/plays"/>
    <x v="3"/>
    <s v="plays"/>
  </r>
  <r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x v="436"/>
    <b v="0"/>
    <b v="0"/>
    <s v="theater/plays"/>
    <x v="3"/>
    <s v="plays"/>
  </r>
  <r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x v="437"/>
    <b v="0"/>
    <b v="0"/>
    <s v="film &amp; video/documentary"/>
    <x v="4"/>
    <s v="documentary"/>
  </r>
  <r>
    <s v="Business-focused static ability"/>
    <n v="2400"/>
    <n v="4119"/>
    <n v="1.7162500000000001"/>
    <x v="1"/>
    <n v="50"/>
    <n v="82.38"/>
    <s v="US"/>
    <s v="USD"/>
    <n v="1281330000"/>
    <n v="1281589200"/>
    <x v="8"/>
    <x v="438"/>
    <b v="0"/>
    <b v="0"/>
    <s v="theater/plays"/>
    <x v="3"/>
    <s v="plays"/>
  </r>
  <r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x v="439"/>
    <b v="0"/>
    <b v="0"/>
    <s v="film &amp; video/drama"/>
    <x v="4"/>
    <s v="drama"/>
  </r>
  <r>
    <s v="Total multimedia website"/>
    <n v="188800"/>
    <n v="57734"/>
    <n v="0.30579449152542371"/>
    <x v="0"/>
    <n v="535"/>
    <n v="107.91401869158878"/>
    <s v="US"/>
    <s v="USD"/>
    <n v="1359525600"/>
    <n v="1362808800"/>
    <x v="385"/>
    <x v="440"/>
    <b v="0"/>
    <b v="0"/>
    <s v="games/mobile games"/>
    <x v="6"/>
    <s v="mobile games"/>
  </r>
  <r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x v="441"/>
    <b v="0"/>
    <b v="0"/>
    <s v="film &amp; video/animation"/>
    <x v="4"/>
    <s v="animation"/>
  </r>
  <r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x v="442"/>
    <b v="0"/>
    <b v="0"/>
    <s v="theater/plays"/>
    <x v="3"/>
    <s v="plays"/>
  </r>
  <r>
    <s v="Up-sized responsive protocol"/>
    <n v="4700"/>
    <n v="8829"/>
    <n v="1.8785106382978722"/>
    <x v="1"/>
    <n v="80"/>
    <n v="110.3625"/>
    <s v="US"/>
    <s v="USD"/>
    <n v="1517032800"/>
    <n v="1517810400"/>
    <x v="439"/>
    <x v="443"/>
    <b v="0"/>
    <b v="0"/>
    <s v="publishing/translations"/>
    <x v="5"/>
    <s v="translations"/>
  </r>
  <r>
    <s v="Pre-emptive transitional frame"/>
    <n v="1200"/>
    <n v="3984"/>
    <n v="3.32"/>
    <x v="1"/>
    <n v="42"/>
    <n v="94.857142857142861"/>
    <s v="US"/>
    <s v="USD"/>
    <n v="1368594000"/>
    <n v="1370581200"/>
    <x v="440"/>
    <x v="444"/>
    <b v="0"/>
    <b v="1"/>
    <s v="technology/wearables"/>
    <x v="2"/>
    <s v="wearables"/>
  </r>
  <r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x v="445"/>
    <b v="0"/>
    <b v="1"/>
    <s v="technology/web"/>
    <x v="2"/>
    <s v="web"/>
  </r>
  <r>
    <s v="Streamlined neutral analyzer"/>
    <n v="4000"/>
    <n v="1620"/>
    <n v="0.40500000000000003"/>
    <x v="0"/>
    <n v="16"/>
    <n v="101.25"/>
    <s v="US"/>
    <s v="USD"/>
    <n v="1555218000"/>
    <n v="1556600400"/>
    <x v="442"/>
    <x v="368"/>
    <b v="0"/>
    <b v="0"/>
    <s v="theater/plays"/>
    <x v="3"/>
    <s v="plays"/>
  </r>
  <r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x v="446"/>
    <b v="0"/>
    <b v="0"/>
    <s v="film &amp; video/drama"/>
    <x v="4"/>
    <s v="drama"/>
  </r>
  <r>
    <s v="Extended dedicated archive"/>
    <n v="3600"/>
    <n v="10289"/>
    <n v="2.8580555555555556"/>
    <x v="1"/>
    <n v="381"/>
    <n v="27.00524934383202"/>
    <s v="US"/>
    <s v="USD"/>
    <n v="1481522400"/>
    <n v="1482127200"/>
    <x v="315"/>
    <x v="447"/>
    <b v="0"/>
    <b v="0"/>
    <s v="technology/wearables"/>
    <x v="2"/>
    <s v="wearables"/>
  </r>
  <r>
    <s v="Configurable static help-desk"/>
    <n v="3100"/>
    <n v="9889"/>
    <n v="3.19"/>
    <x v="1"/>
    <n v="194"/>
    <n v="50.97422680412371"/>
    <s v="GB"/>
    <s v="GBP"/>
    <n v="1335934800"/>
    <n v="1335934800"/>
    <x v="444"/>
    <x v="448"/>
    <b v="0"/>
    <b v="1"/>
    <s v="food/food trucks"/>
    <x v="0"/>
    <s v="food trucks"/>
  </r>
  <r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x v="178"/>
    <b v="0"/>
    <b v="0"/>
    <s v="music/rock"/>
    <x v="1"/>
    <s v="rock"/>
  </r>
  <r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x v="449"/>
    <b v="0"/>
    <b v="0"/>
    <s v="music/electric music"/>
    <x v="1"/>
    <s v="electric music"/>
  </r>
  <r>
    <s v="Enhanced neutral ability"/>
    <n v="4000"/>
    <n v="14606"/>
    <n v="3.6515"/>
    <x v="1"/>
    <n v="142"/>
    <n v="102.85915492957747"/>
    <s v="US"/>
    <s v="USD"/>
    <n v="1418709600"/>
    <n v="1418796000"/>
    <x v="447"/>
    <x v="450"/>
    <b v="0"/>
    <b v="0"/>
    <s v="film &amp; video/television"/>
    <x v="4"/>
    <s v="television"/>
  </r>
  <r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x v="451"/>
    <b v="0"/>
    <b v="1"/>
    <s v="publishing/translations"/>
    <x v="5"/>
    <s v="translations"/>
  </r>
  <r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x v="452"/>
    <b v="0"/>
    <b v="0"/>
    <s v="publishing/fiction"/>
    <x v="5"/>
    <s v="fiction"/>
  </r>
  <r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x v="453"/>
    <b v="0"/>
    <b v="0"/>
    <s v="film &amp; video/science fiction"/>
    <x v="4"/>
    <s v="science fiction"/>
  </r>
  <r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x v="454"/>
    <b v="0"/>
    <b v="0"/>
    <s v="technology/wearables"/>
    <x v="2"/>
    <s v="wearables"/>
  </r>
  <r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x v="455"/>
    <b v="0"/>
    <b v="0"/>
    <s v="food/food trucks"/>
    <x v="0"/>
    <s v="food trucks"/>
  </r>
  <r>
    <s v="Balanced bifurcated leverage"/>
    <n v="8600"/>
    <n v="8656"/>
    <n v="1.0065116279069768"/>
    <x v="1"/>
    <n v="87"/>
    <n v="99.494252873563212"/>
    <s v="US"/>
    <s v="USD"/>
    <n v="1268287200"/>
    <n v="1269061200"/>
    <x v="452"/>
    <x v="456"/>
    <b v="0"/>
    <b v="1"/>
    <s v="photography/photography books"/>
    <x v="7"/>
    <s v="photography books"/>
  </r>
  <r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x v="457"/>
    <b v="0"/>
    <b v="1"/>
    <s v="theater/plays"/>
    <x v="3"/>
    <s v="plays"/>
  </r>
  <r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x v="458"/>
    <b v="0"/>
    <b v="1"/>
    <s v="publishing/fiction"/>
    <x v="5"/>
    <s v="fiction"/>
  </r>
  <r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x v="459"/>
    <b v="0"/>
    <b v="0"/>
    <s v="theater/plays"/>
    <x v="3"/>
    <s v="plays"/>
  </r>
  <r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x v="460"/>
    <b v="0"/>
    <b v="1"/>
    <s v="food/food trucks"/>
    <x v="0"/>
    <s v="food trucks"/>
  </r>
  <r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x v="461"/>
    <b v="0"/>
    <b v="0"/>
    <s v="theater/plays"/>
    <x v="3"/>
    <s v="plays"/>
  </r>
  <r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x v="462"/>
    <b v="0"/>
    <b v="1"/>
    <s v="publishing/translations"/>
    <x v="5"/>
    <s v="translations"/>
  </r>
  <r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x v="463"/>
    <b v="0"/>
    <b v="0"/>
    <s v="theater/plays"/>
    <x v="3"/>
    <s v="plays"/>
  </r>
  <r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x v="464"/>
    <b v="0"/>
    <b v="0"/>
    <s v="theater/plays"/>
    <x v="3"/>
    <s v="plays"/>
  </r>
  <r>
    <s v="Down-sized mobile time-frame"/>
    <n v="9200"/>
    <n v="9339"/>
    <n v="1.015108695652174"/>
    <x v="1"/>
    <n v="85"/>
    <n v="109.87058823529412"/>
    <s v="IT"/>
    <s v="EUR"/>
    <n v="1281934800"/>
    <n v="1282366800"/>
    <x v="461"/>
    <x v="465"/>
    <b v="0"/>
    <b v="0"/>
    <s v="technology/wearables"/>
    <x v="2"/>
    <s v="wearables"/>
  </r>
  <r>
    <s v="Innovative disintermediate encryption"/>
    <n v="2400"/>
    <n v="4596"/>
    <n v="1.915"/>
    <x v="1"/>
    <n v="144"/>
    <n v="31.916666666666668"/>
    <s v="US"/>
    <s v="USD"/>
    <n v="1573970400"/>
    <n v="1574575200"/>
    <x v="462"/>
    <x v="466"/>
    <b v="0"/>
    <b v="0"/>
    <s v="journalism/audio"/>
    <x v="8"/>
    <s v="audio"/>
  </r>
  <r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x v="467"/>
    <b v="0"/>
    <b v="1"/>
    <s v="food/food trucks"/>
    <x v="0"/>
    <s v="food trucks"/>
  </r>
  <r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x v="468"/>
    <b v="1"/>
    <b v="1"/>
    <s v="film &amp; video/shorts"/>
    <x v="4"/>
    <s v="shorts"/>
  </r>
  <r>
    <s v="Seamless background framework"/>
    <n v="900"/>
    <n v="6514"/>
    <n v="7.2377777777777776"/>
    <x v="1"/>
    <n v="64"/>
    <n v="101.78125"/>
    <s v="US"/>
    <s v="USD"/>
    <n v="1561784400"/>
    <n v="1562907600"/>
    <x v="465"/>
    <x v="469"/>
    <b v="0"/>
    <b v="0"/>
    <s v="photography/photography books"/>
    <x v="7"/>
    <s v="photography books"/>
  </r>
  <r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x v="470"/>
    <b v="0"/>
    <b v="0"/>
    <s v="technology/wearables"/>
    <x v="2"/>
    <s v="wearables"/>
  </r>
  <r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x v="471"/>
    <b v="0"/>
    <b v="0"/>
    <s v="theater/plays"/>
    <x v="3"/>
    <s v="plays"/>
  </r>
  <r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x v="472"/>
    <b v="0"/>
    <b v="0"/>
    <s v="film &amp; video/animation"/>
    <x v="4"/>
    <s v="animation"/>
  </r>
  <r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x v="473"/>
    <b v="0"/>
    <b v="1"/>
    <s v="technology/wearables"/>
    <x v="2"/>
    <s v="wearables"/>
  </r>
  <r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x v="474"/>
    <b v="0"/>
    <b v="0"/>
    <s v="technology/web"/>
    <x v="2"/>
    <s v="web"/>
  </r>
  <r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x v="475"/>
    <b v="0"/>
    <b v="1"/>
    <s v="film &amp; video/documentary"/>
    <x v="4"/>
    <s v="documentary"/>
  </r>
  <r>
    <s v="Team-oriented clear-thinking matrix"/>
    <n v="100"/>
    <n v="0"/>
    <n v="0"/>
    <x v="0"/>
    <n v="0"/>
    <e v="#DIV/0!"/>
    <s v="US"/>
    <s v="USD"/>
    <n v="1367384400"/>
    <n v="1369803600"/>
    <x v="472"/>
    <x v="380"/>
    <b v="0"/>
    <b v="1"/>
    <s v="theater/plays"/>
    <x v="3"/>
    <s v="plays"/>
  </r>
  <r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x v="353"/>
    <b v="0"/>
    <b v="0"/>
    <s v="film &amp; video/documentary"/>
    <x v="4"/>
    <s v="documentary"/>
  </r>
  <r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x v="476"/>
    <b v="0"/>
    <b v="1"/>
    <s v="games/video games"/>
    <x v="6"/>
    <s v="video games"/>
  </r>
  <r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x v="477"/>
    <b v="0"/>
    <b v="0"/>
    <s v="film &amp; video/drama"/>
    <x v="4"/>
    <s v="drama"/>
  </r>
  <r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x v="478"/>
    <b v="0"/>
    <b v="0"/>
    <s v="music/rock"/>
    <x v="1"/>
    <s v="rock"/>
  </r>
  <r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x v="479"/>
    <b v="0"/>
    <b v="1"/>
    <s v="publishing/radio &amp; podcasts"/>
    <x v="5"/>
    <s v="radio &amp; podcasts"/>
  </r>
  <r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x v="480"/>
    <b v="0"/>
    <b v="1"/>
    <s v="theater/plays"/>
    <x v="3"/>
    <s v="plays"/>
  </r>
  <r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x v="481"/>
    <b v="0"/>
    <b v="1"/>
    <s v="technology/web"/>
    <x v="2"/>
    <s v="web"/>
  </r>
  <r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x v="482"/>
    <b v="0"/>
    <b v="0"/>
    <s v="theater/plays"/>
    <x v="3"/>
    <s v="plays"/>
  </r>
  <r>
    <s v="Robust zero-defect project"/>
    <n v="168500"/>
    <n v="119510"/>
    <n v="0.70925816023738875"/>
    <x v="0"/>
    <n v="1258"/>
    <n v="95"/>
    <s v="US"/>
    <s v="USD"/>
    <n v="1336194000"/>
    <n v="1337058000"/>
    <x v="477"/>
    <x v="483"/>
    <b v="0"/>
    <b v="0"/>
    <s v="theater/plays"/>
    <x v="3"/>
    <s v="plays"/>
  </r>
  <r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x v="484"/>
    <b v="0"/>
    <b v="0"/>
    <s v="film &amp; video/drama"/>
    <x v="4"/>
    <s v="drama"/>
  </r>
  <r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x v="265"/>
    <b v="0"/>
    <b v="0"/>
    <s v="theater/plays"/>
    <x v="3"/>
    <s v="plays"/>
  </r>
  <r>
    <s v="Organized explicit core"/>
    <n v="9100"/>
    <n v="12678"/>
    <n v="1.3931868131868133"/>
    <x v="1"/>
    <n v="239"/>
    <n v="53.046025104602514"/>
    <s v="US"/>
    <s v="USD"/>
    <n v="1404536400"/>
    <n v="1404622800"/>
    <x v="480"/>
    <x v="485"/>
    <b v="0"/>
    <b v="1"/>
    <s v="games/video games"/>
    <x v="6"/>
    <s v="video games"/>
  </r>
  <r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x v="486"/>
    <b v="0"/>
    <b v="0"/>
    <s v="film &amp; video/television"/>
    <x v="4"/>
    <s v="television"/>
  </r>
  <r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x v="412"/>
    <b v="0"/>
    <b v="1"/>
    <s v="music/rock"/>
    <x v="1"/>
    <s v="rock"/>
  </r>
  <r>
    <s v="Phased 24hour flexibility"/>
    <n v="8600"/>
    <n v="4797"/>
    <n v="0.55779069767441858"/>
    <x v="0"/>
    <n v="133"/>
    <n v="36.067669172932334"/>
    <s v="CA"/>
    <s v="CAD"/>
    <n v="1324620000"/>
    <n v="1324792800"/>
    <x v="482"/>
    <x v="487"/>
    <b v="0"/>
    <b v="1"/>
    <s v="theater/plays"/>
    <x v="3"/>
    <s v="plays"/>
  </r>
  <r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x v="488"/>
    <b v="0"/>
    <b v="0"/>
    <s v="publishing/nonfiction"/>
    <x v="5"/>
    <s v="nonfiction"/>
  </r>
  <r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x v="489"/>
    <b v="0"/>
    <b v="0"/>
    <s v="food/food trucks"/>
    <x v="0"/>
    <s v="food trucks"/>
  </r>
  <r>
    <s v="Open-architected uniform instruction set"/>
    <n v="8800"/>
    <n v="622"/>
    <n v="7.0681818181818179E-2"/>
    <x v="0"/>
    <n v="10"/>
    <n v="62.2"/>
    <s v="US"/>
    <s v="USD"/>
    <n v="1519365600"/>
    <n v="1519538400"/>
    <x v="484"/>
    <x v="442"/>
    <b v="0"/>
    <b v="1"/>
    <s v="film &amp; video/animation"/>
    <x v="4"/>
    <s v="animation"/>
  </r>
  <r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x v="437"/>
    <b v="0"/>
    <b v="1"/>
    <s v="music/rock"/>
    <x v="1"/>
    <s v="rock"/>
  </r>
  <r>
    <s v="Organic radical collaboration"/>
    <n v="800"/>
    <n v="3406"/>
    <n v="4.2575000000000003"/>
    <x v="1"/>
    <n v="32"/>
    <n v="106.4375"/>
    <s v="US"/>
    <s v="USD"/>
    <n v="1555650000"/>
    <n v="1555909200"/>
    <x v="485"/>
    <x v="490"/>
    <b v="0"/>
    <b v="0"/>
    <s v="theater/plays"/>
    <x v="3"/>
    <s v="plays"/>
  </r>
  <r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x v="491"/>
    <b v="0"/>
    <b v="1"/>
    <s v="film &amp; video/drama"/>
    <x v="4"/>
    <s v="drama"/>
  </r>
  <r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x v="163"/>
    <b v="0"/>
    <b v="0"/>
    <s v="film &amp; video/shorts"/>
    <x v="4"/>
    <s v="shorts"/>
  </r>
  <r>
    <s v="Triple-buffered holistic ability"/>
    <n v="900"/>
    <n v="6303"/>
    <n v="7.003333333333333"/>
    <x v="1"/>
    <n v="89"/>
    <n v="70.82022471910112"/>
    <s v="US"/>
    <s v="USD"/>
    <n v="1267682400"/>
    <n v="1268114400"/>
    <x v="488"/>
    <x v="492"/>
    <b v="0"/>
    <b v="0"/>
    <s v="film &amp; video/shorts"/>
    <x v="4"/>
    <s v="shorts"/>
  </r>
  <r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x v="493"/>
    <b v="0"/>
    <b v="0"/>
    <s v="theater/plays"/>
    <x v="3"/>
    <s v="plays"/>
  </r>
  <r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x v="494"/>
    <b v="0"/>
    <b v="0"/>
    <s v="technology/wearables"/>
    <x v="2"/>
    <s v="wearables"/>
  </r>
  <r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x v="495"/>
    <b v="0"/>
    <b v="1"/>
    <s v="theater/plays"/>
    <x v="3"/>
    <s v="plays"/>
  </r>
  <r>
    <s v="Enterprise-wide intermediate portal"/>
    <n v="189200"/>
    <n v="188480"/>
    <n v="0.99619450317124736"/>
    <x v="0"/>
    <n v="6080"/>
    <n v="31"/>
    <s v="CA"/>
    <s v="CAD"/>
    <n v="1454652000"/>
    <n v="1457762400"/>
    <x v="491"/>
    <x v="496"/>
    <b v="0"/>
    <b v="0"/>
    <s v="film &amp; video/animation"/>
    <x v="4"/>
    <s v="animation"/>
  </r>
  <r>
    <s v="Focused leadingedge matrix"/>
    <n v="9000"/>
    <n v="7227"/>
    <n v="0.80300000000000005"/>
    <x v="0"/>
    <n v="80"/>
    <n v="90.337500000000006"/>
    <s v="GB"/>
    <s v="GBP"/>
    <n v="1385186400"/>
    <n v="1389074400"/>
    <x v="492"/>
    <x v="497"/>
    <b v="0"/>
    <b v="0"/>
    <s v="music/indie rock"/>
    <x v="1"/>
    <s v="indie rock"/>
  </r>
  <r>
    <s v="Seamless logistical encryption"/>
    <n v="5100"/>
    <n v="574"/>
    <n v="0.11254901960784314"/>
    <x v="0"/>
    <n v="9"/>
    <n v="63.777777777777779"/>
    <s v="US"/>
    <s v="USD"/>
    <n v="1399698000"/>
    <n v="1402117200"/>
    <x v="493"/>
    <x v="180"/>
    <b v="0"/>
    <b v="0"/>
    <s v="games/video games"/>
    <x v="6"/>
    <s v="video games"/>
  </r>
  <r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x v="498"/>
    <b v="0"/>
    <b v="1"/>
    <s v="publishing/fiction"/>
    <x v="5"/>
    <s v="fiction"/>
  </r>
  <r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x v="499"/>
    <b v="0"/>
    <b v="0"/>
    <s v="games/video games"/>
    <x v="6"/>
    <s v="video games"/>
  </r>
  <r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x v="500"/>
    <b v="0"/>
    <b v="0"/>
    <s v="theater/plays"/>
    <x v="3"/>
    <s v="plays"/>
  </r>
  <r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x v="50"/>
    <b v="0"/>
    <b v="0"/>
    <s v="music/indie rock"/>
    <x v="1"/>
    <s v="indie rock"/>
  </r>
  <r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x v="501"/>
    <b v="0"/>
    <b v="1"/>
    <s v="film &amp; video/drama"/>
    <x v="4"/>
    <s v="drama"/>
  </r>
  <r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x v="502"/>
    <b v="0"/>
    <b v="1"/>
    <s v="theater/plays"/>
    <x v="3"/>
    <s v="plays"/>
  </r>
  <r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x v="52"/>
    <b v="0"/>
    <b v="0"/>
    <s v="publishing/fiction"/>
    <x v="5"/>
    <s v="fiction"/>
  </r>
  <r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x v="503"/>
    <b v="1"/>
    <b v="1"/>
    <s v="film &amp; video/documentary"/>
    <x v="4"/>
    <s v="documentary"/>
  </r>
  <r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x v="504"/>
    <b v="0"/>
    <b v="0"/>
    <s v="games/mobile games"/>
    <x v="6"/>
    <s v="mobile games"/>
  </r>
  <r>
    <s v="Assimilated exuding toolset"/>
    <n v="9800"/>
    <n v="7120"/>
    <n v="0.72653061224489801"/>
    <x v="0"/>
    <n v="77"/>
    <n v="92.467532467532465"/>
    <s v="US"/>
    <s v="USD"/>
    <n v="1561957200"/>
    <n v="1562475600"/>
    <x v="503"/>
    <x v="505"/>
    <b v="0"/>
    <b v="1"/>
    <s v="food/food trucks"/>
    <x v="0"/>
    <s v="food trucks"/>
  </r>
  <r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x v="506"/>
    <b v="0"/>
    <b v="0"/>
    <s v="photography/photography books"/>
    <x v="7"/>
    <s v="photography books"/>
  </r>
  <r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x v="507"/>
    <b v="0"/>
    <b v="0"/>
    <s v="games/mobile games"/>
    <x v="6"/>
    <s v="mobile games"/>
  </r>
  <r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x v="508"/>
    <b v="0"/>
    <b v="0"/>
    <s v="music/indie rock"/>
    <x v="1"/>
    <s v="indie rock"/>
  </r>
  <r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x v="509"/>
    <b v="0"/>
    <b v="0"/>
    <s v="games/video games"/>
    <x v="6"/>
    <s v="video games"/>
  </r>
  <r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x v="510"/>
    <b v="0"/>
    <b v="0"/>
    <s v="music/rock"/>
    <x v="1"/>
    <s v="rock"/>
  </r>
  <r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x v="511"/>
    <b v="0"/>
    <b v="0"/>
    <s v="theater/plays"/>
    <x v="3"/>
    <s v="plays"/>
  </r>
  <r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x v="512"/>
    <b v="0"/>
    <b v="1"/>
    <s v="theater/plays"/>
    <x v="3"/>
    <s v="plays"/>
  </r>
  <r>
    <s v="Focused solution-oriented matrix"/>
    <n v="1300"/>
    <n v="12597"/>
    <n v="9.69"/>
    <x v="1"/>
    <n v="156"/>
    <n v="80.75"/>
    <s v="US"/>
    <s v="USD"/>
    <n v="1422165600"/>
    <n v="1423202400"/>
    <x v="511"/>
    <x v="513"/>
    <b v="0"/>
    <b v="0"/>
    <s v="film &amp; video/drama"/>
    <x v="4"/>
    <s v="drama"/>
  </r>
  <r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x v="514"/>
    <b v="0"/>
    <b v="0"/>
    <s v="theater/plays"/>
    <x v="3"/>
    <s v="plays"/>
  </r>
  <r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x v="515"/>
    <b v="0"/>
    <b v="0"/>
    <s v="technology/wearables"/>
    <x v="2"/>
    <s v="wearables"/>
  </r>
  <r>
    <s v="De-engineered disintermediate encoding"/>
    <n v="100"/>
    <n v="4"/>
    <n v="0.04"/>
    <x v="3"/>
    <n v="1"/>
    <n v="4"/>
    <s v="CH"/>
    <s v="CHF"/>
    <n v="1330495200"/>
    <n v="1332306000"/>
    <x v="514"/>
    <x v="516"/>
    <b v="0"/>
    <b v="0"/>
    <s v="music/indie rock"/>
    <x v="1"/>
    <s v="indie rock"/>
  </r>
  <r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x v="517"/>
    <b v="0"/>
    <b v="1"/>
    <s v="technology/web"/>
    <x v="2"/>
    <s v="web"/>
  </r>
  <r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x v="518"/>
    <b v="0"/>
    <b v="0"/>
    <s v="theater/plays"/>
    <x v="3"/>
    <s v="plays"/>
  </r>
  <r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x v="519"/>
    <b v="0"/>
    <b v="0"/>
    <s v="music/rock"/>
    <x v="1"/>
    <s v="rock"/>
  </r>
  <r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x v="520"/>
    <b v="0"/>
    <b v="0"/>
    <s v="music/indie rock"/>
    <x v="1"/>
    <s v="indie rock"/>
  </r>
  <r>
    <s v="Organic maximized database"/>
    <n v="6300"/>
    <n v="14089"/>
    <n v="2.2363492063492063"/>
    <x v="1"/>
    <n v="135"/>
    <n v="104.36296296296297"/>
    <s v="DK"/>
    <s v="DKK"/>
    <n v="1396414800"/>
    <n v="1399093200"/>
    <x v="519"/>
    <x v="219"/>
    <b v="0"/>
    <b v="0"/>
    <s v="music/rock"/>
    <x v="1"/>
    <s v="rock"/>
  </r>
  <r>
    <s v="Grass-roots 24/7 attitude"/>
    <n v="5200"/>
    <n v="12467"/>
    <n v="2.3975"/>
    <x v="1"/>
    <n v="122"/>
    <n v="102.18852459016394"/>
    <s v="US"/>
    <s v="USD"/>
    <n v="1315285200"/>
    <n v="1315890000"/>
    <x v="520"/>
    <x v="521"/>
    <b v="0"/>
    <b v="1"/>
    <s v="publishing/translations"/>
    <x v="5"/>
    <s v="translations"/>
  </r>
  <r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x v="522"/>
    <b v="0"/>
    <b v="1"/>
    <s v="film &amp; video/science fiction"/>
    <x v="4"/>
    <s v="science fiction"/>
  </r>
  <r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x v="523"/>
    <b v="0"/>
    <b v="0"/>
    <s v="theater/plays"/>
    <x v="3"/>
    <s v="plays"/>
  </r>
  <r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x v="524"/>
    <b v="0"/>
    <b v="0"/>
    <s v="theater/plays"/>
    <x v="3"/>
    <s v="plays"/>
  </r>
  <r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x v="348"/>
    <b v="0"/>
    <b v="0"/>
    <s v="film &amp; video/animation"/>
    <x v="4"/>
    <s v="animation"/>
  </r>
  <r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x v="280"/>
    <b v="0"/>
    <b v="0"/>
    <s v="theater/plays"/>
    <x v="3"/>
    <s v="plays"/>
  </r>
  <r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x v="525"/>
    <b v="0"/>
    <b v="0"/>
    <s v="music/rock"/>
    <x v="1"/>
    <s v="rock"/>
  </r>
  <r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x v="526"/>
    <b v="0"/>
    <b v="0"/>
    <s v="film &amp; video/documentary"/>
    <x v="4"/>
    <s v="documentary"/>
  </r>
  <r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x v="527"/>
    <b v="0"/>
    <b v="0"/>
    <s v="theater/plays"/>
    <x v="3"/>
    <s v="plays"/>
  </r>
  <r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x v="528"/>
    <b v="0"/>
    <b v="0"/>
    <s v="theater/plays"/>
    <x v="3"/>
    <s v="plays"/>
  </r>
  <r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x v="529"/>
    <b v="0"/>
    <b v="1"/>
    <s v="music/electric music"/>
    <x v="1"/>
    <s v="electric music"/>
  </r>
  <r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x v="360"/>
    <b v="0"/>
    <b v="0"/>
    <s v="music/rock"/>
    <x v="1"/>
    <s v="rock"/>
  </r>
  <r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x v="254"/>
    <b v="0"/>
    <b v="0"/>
    <s v="theater/plays"/>
    <x v="3"/>
    <s v="plays"/>
  </r>
  <r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x v="530"/>
    <b v="0"/>
    <b v="0"/>
    <s v="film &amp; video/animation"/>
    <x v="4"/>
    <s v="animation"/>
  </r>
  <r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x v="531"/>
    <b v="0"/>
    <b v="1"/>
    <s v="music/rock"/>
    <x v="1"/>
    <s v="rock"/>
  </r>
  <r>
    <s v="Monitored grid-enabled model"/>
    <n v="3500"/>
    <n v="3295"/>
    <n v="0.94142857142857139"/>
    <x v="0"/>
    <n v="35"/>
    <n v="94.142857142857139"/>
    <s v="IT"/>
    <s v="EUR"/>
    <n v="1434690000"/>
    <n v="1438750800"/>
    <x v="532"/>
    <x v="532"/>
    <b v="0"/>
    <b v="0"/>
    <s v="film &amp; video/shorts"/>
    <x v="4"/>
    <s v="shorts"/>
  </r>
  <r>
    <s v="Assimilated actuating policy"/>
    <n v="9000"/>
    <n v="4896"/>
    <n v="0.54400000000000004"/>
    <x v="3"/>
    <n v="94"/>
    <n v="52.085106382978722"/>
    <s v="US"/>
    <s v="USD"/>
    <n v="1443416400"/>
    <n v="1444798800"/>
    <x v="533"/>
    <x v="533"/>
    <b v="0"/>
    <b v="1"/>
    <s v="music/rock"/>
    <x v="1"/>
    <s v="rock"/>
  </r>
  <r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x v="534"/>
    <b v="0"/>
    <b v="0"/>
    <s v="journalism/audio"/>
    <x v="8"/>
    <s v="audio"/>
  </r>
  <r>
    <s v="Adaptive local task-force"/>
    <n v="2700"/>
    <n v="9967"/>
    <n v="3.6914814814814814"/>
    <x v="1"/>
    <n v="144"/>
    <n v="69.215277777777771"/>
    <s v="US"/>
    <s v="USD"/>
    <n v="1575698400"/>
    <n v="1576562400"/>
    <x v="534"/>
    <x v="535"/>
    <b v="0"/>
    <b v="1"/>
    <s v="food/food trucks"/>
    <x v="0"/>
    <s v="food trucks"/>
  </r>
  <r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x v="536"/>
    <b v="0"/>
    <b v="1"/>
    <s v="theater/plays"/>
    <x v="3"/>
    <s v="plays"/>
  </r>
  <r>
    <s v="Object-based bottom-line superstructure"/>
    <n v="9700"/>
    <n v="6298"/>
    <n v="0.6492783505154639"/>
    <x v="0"/>
    <n v="64"/>
    <n v="98.40625"/>
    <s v="US"/>
    <s v="USD"/>
    <n v="1509512400"/>
    <n v="1510984800"/>
    <x v="535"/>
    <x v="537"/>
    <b v="0"/>
    <b v="0"/>
    <s v="theater/plays"/>
    <x v="3"/>
    <s v="plays"/>
  </r>
  <r>
    <s v="Adaptive 24hour projection"/>
    <n v="8200"/>
    <n v="1546"/>
    <n v="0.18853658536585366"/>
    <x v="3"/>
    <n v="37"/>
    <n v="41.783783783783782"/>
    <s v="US"/>
    <s v="USD"/>
    <n v="1299823200"/>
    <n v="1302066000"/>
    <x v="536"/>
    <x v="538"/>
    <b v="0"/>
    <b v="0"/>
    <s v="music/jazz"/>
    <x v="1"/>
    <s v="jazz"/>
  </r>
  <r>
    <s v="Sharable radical toolset"/>
    <n v="96500"/>
    <n v="16168"/>
    <n v="0.1675440414507772"/>
    <x v="0"/>
    <n v="245"/>
    <n v="65.991836734693877"/>
    <s v="US"/>
    <s v="USD"/>
    <n v="1322719200"/>
    <n v="1322978400"/>
    <x v="537"/>
    <x v="539"/>
    <b v="0"/>
    <b v="0"/>
    <s v="film &amp; video/science fiction"/>
    <x v="4"/>
    <s v="science fiction"/>
  </r>
  <r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x v="540"/>
    <b v="0"/>
    <b v="0"/>
    <s v="music/jazz"/>
    <x v="1"/>
    <s v="jazz"/>
  </r>
  <r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x v="541"/>
    <b v="0"/>
    <b v="0"/>
    <s v="theater/plays"/>
    <x v="3"/>
    <s v="plays"/>
  </r>
  <r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x v="542"/>
    <b v="0"/>
    <b v="0"/>
    <s v="technology/web"/>
    <x v="2"/>
    <s v="web"/>
  </r>
  <r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x v="543"/>
    <b v="0"/>
    <b v="1"/>
    <s v="games/video games"/>
    <x v="6"/>
    <s v="video games"/>
  </r>
  <r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x v="544"/>
    <b v="0"/>
    <b v="0"/>
    <s v="film &amp; video/documentary"/>
    <x v="4"/>
    <s v="documentary"/>
  </r>
  <r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x v="545"/>
    <b v="0"/>
    <b v="0"/>
    <s v="technology/web"/>
    <x v="2"/>
    <s v="web"/>
  </r>
  <r>
    <s v="Reactive analyzing function"/>
    <n v="8900"/>
    <n v="13065"/>
    <n v="1.4679775280898877"/>
    <x v="1"/>
    <n v="136"/>
    <n v="96.066176470588232"/>
    <s v="US"/>
    <s v="USD"/>
    <n v="1268888400"/>
    <n v="1269752400"/>
    <x v="543"/>
    <x v="546"/>
    <b v="0"/>
    <b v="0"/>
    <s v="publishing/translations"/>
    <x v="5"/>
    <s v="translations"/>
  </r>
  <r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x v="547"/>
    <b v="0"/>
    <b v="0"/>
    <s v="music/rock"/>
    <x v="1"/>
    <s v="rock"/>
  </r>
  <r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x v="548"/>
    <b v="0"/>
    <b v="1"/>
    <s v="food/food trucks"/>
    <x v="0"/>
    <s v="food trucks"/>
  </r>
  <r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x v="298"/>
    <b v="0"/>
    <b v="0"/>
    <s v="theater/plays"/>
    <x v="3"/>
    <s v="plays"/>
  </r>
  <r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x v="549"/>
    <b v="0"/>
    <b v="0"/>
    <s v="film &amp; video/documentary"/>
    <x v="4"/>
    <s v="documentary"/>
  </r>
  <r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x v="550"/>
    <b v="0"/>
    <b v="0"/>
    <s v="publishing/radio &amp; podcasts"/>
    <x v="5"/>
    <s v="radio &amp; podcasts"/>
  </r>
  <r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x v="551"/>
    <b v="0"/>
    <b v="0"/>
    <s v="games/video games"/>
    <x v="6"/>
    <s v="video games"/>
  </r>
  <r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x v="552"/>
    <b v="0"/>
    <b v="0"/>
    <s v="theater/plays"/>
    <x v="3"/>
    <s v="plays"/>
  </r>
  <r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x v="238"/>
    <b v="0"/>
    <b v="0"/>
    <s v="film &amp; video/animation"/>
    <x v="4"/>
    <s v="animation"/>
  </r>
  <r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x v="553"/>
    <b v="0"/>
    <b v="1"/>
    <s v="theater/plays"/>
    <x v="3"/>
    <s v="plays"/>
  </r>
  <r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x v="554"/>
    <b v="0"/>
    <b v="1"/>
    <s v="theater/plays"/>
    <x v="3"/>
    <s v="plays"/>
  </r>
  <r>
    <s v="Managed optimizing archive"/>
    <n v="7900"/>
    <n v="7875"/>
    <n v="0.99683544303797467"/>
    <x v="0"/>
    <n v="183"/>
    <n v="43.032786885245905"/>
    <s v="US"/>
    <s v="USD"/>
    <n v="1457157600"/>
    <n v="1457762400"/>
    <x v="552"/>
    <x v="496"/>
    <b v="0"/>
    <b v="1"/>
    <s v="film &amp; video/drama"/>
    <x v="4"/>
    <s v="drama"/>
  </r>
  <r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x v="555"/>
    <b v="0"/>
    <b v="0"/>
    <s v="theater/plays"/>
    <x v="3"/>
    <s v="plays"/>
  </r>
  <r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x v="556"/>
    <b v="0"/>
    <b v="0"/>
    <s v="music/rock"/>
    <x v="1"/>
    <s v="rock"/>
  </r>
  <r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x v="557"/>
    <b v="0"/>
    <b v="0"/>
    <s v="film &amp; video/documentary"/>
    <x v="4"/>
    <s v="documentary"/>
  </r>
  <r>
    <s v="Cross-platform tertiary array"/>
    <n v="100"/>
    <n v="5"/>
    <n v="0.05"/>
    <x v="0"/>
    <n v="1"/>
    <n v="5"/>
    <s v="GB"/>
    <s v="GBP"/>
    <n v="1375160400"/>
    <n v="1376197200"/>
    <x v="555"/>
    <x v="558"/>
    <b v="0"/>
    <b v="0"/>
    <s v="food/food trucks"/>
    <x v="0"/>
    <s v="food trucks"/>
  </r>
  <r>
    <s v="Inverse neutral structure"/>
    <n v="6300"/>
    <n v="13018"/>
    <n v="2.0663492063492064"/>
    <x v="1"/>
    <n v="194"/>
    <n v="67.103092783505161"/>
    <s v="US"/>
    <s v="USD"/>
    <n v="1401426000"/>
    <n v="1402894800"/>
    <x v="548"/>
    <x v="559"/>
    <b v="1"/>
    <b v="0"/>
    <s v="technology/wearables"/>
    <x v="2"/>
    <s v="wearables"/>
  </r>
  <r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x v="560"/>
    <b v="0"/>
    <b v="0"/>
    <s v="theater/plays"/>
    <x v="3"/>
    <s v="plays"/>
  </r>
  <r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x v="561"/>
    <b v="0"/>
    <b v="0"/>
    <s v="theater/plays"/>
    <x v="3"/>
    <s v="plays"/>
  </r>
  <r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x v="562"/>
    <b v="0"/>
    <b v="0"/>
    <s v="theater/plays"/>
    <x v="3"/>
    <s v="plays"/>
  </r>
  <r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x v="563"/>
    <b v="0"/>
    <b v="0"/>
    <s v="publishing/nonfiction"/>
    <x v="5"/>
    <s v="nonfiction"/>
  </r>
  <r>
    <s v="Extended asynchronous initiative"/>
    <n v="3400"/>
    <n v="6405"/>
    <n v="1.8838235294117647"/>
    <x v="1"/>
    <n v="160"/>
    <n v="40.03125"/>
    <s v="GB"/>
    <s v="GBP"/>
    <n v="1457330400"/>
    <n v="1458277200"/>
    <x v="558"/>
    <x v="529"/>
    <b v="0"/>
    <b v="0"/>
    <s v="music/rock"/>
    <x v="1"/>
    <s v="rock"/>
  </r>
  <r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x v="564"/>
    <b v="0"/>
    <b v="0"/>
    <s v="food/food trucks"/>
    <x v="0"/>
    <s v="food trucks"/>
  </r>
  <r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x v="565"/>
    <b v="0"/>
    <b v="1"/>
    <s v="music/jazz"/>
    <x v="1"/>
    <s v="jazz"/>
  </r>
  <r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x v="566"/>
    <b v="0"/>
    <b v="0"/>
    <s v="film &amp; video/science fiction"/>
    <x v="4"/>
    <s v="science fiction"/>
  </r>
  <r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x v="567"/>
    <b v="0"/>
    <b v="0"/>
    <s v="theater/plays"/>
    <x v="3"/>
    <s v="plays"/>
  </r>
  <r>
    <s v="Multi-lateral maximized core"/>
    <n v="8200"/>
    <n v="1136"/>
    <n v="0.13853658536585367"/>
    <x v="3"/>
    <n v="15"/>
    <n v="75.733333333333334"/>
    <s v="US"/>
    <s v="USD"/>
    <n v="1374728400"/>
    <n v="1375765200"/>
    <x v="562"/>
    <x v="568"/>
    <b v="0"/>
    <b v="0"/>
    <s v="theater/plays"/>
    <x v="3"/>
    <s v="plays"/>
  </r>
  <r>
    <s v="Innovative holistic hub"/>
    <n v="6200"/>
    <n v="8645"/>
    <n v="1.3943548387096774"/>
    <x v="1"/>
    <n v="192"/>
    <n v="45.026041666666664"/>
    <s v="US"/>
    <s v="USD"/>
    <n v="1287810000"/>
    <n v="1289800800"/>
    <x v="563"/>
    <x v="569"/>
    <b v="0"/>
    <b v="0"/>
    <s v="music/electric music"/>
    <x v="1"/>
    <s v="electric music"/>
  </r>
  <r>
    <s v="Reverse-engineered 24/7 methodology"/>
    <n v="1100"/>
    <n v="1914"/>
    <n v="1.74"/>
    <x v="1"/>
    <n v="26"/>
    <n v="73.615384615384613"/>
    <s v="CA"/>
    <s v="CAD"/>
    <n v="1503723600"/>
    <n v="1504501200"/>
    <x v="564"/>
    <x v="570"/>
    <b v="0"/>
    <b v="0"/>
    <s v="theater/plays"/>
    <x v="3"/>
    <s v="plays"/>
  </r>
  <r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x v="571"/>
    <b v="0"/>
    <b v="0"/>
    <s v="theater/plays"/>
    <x v="3"/>
    <s v="plays"/>
  </r>
  <r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x v="572"/>
    <b v="0"/>
    <b v="0"/>
    <s v="theater/plays"/>
    <x v="3"/>
    <s v="plays"/>
  </r>
  <r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x v="573"/>
    <b v="0"/>
    <b v="1"/>
    <s v="music/indie rock"/>
    <x v="1"/>
    <s v="indie rock"/>
  </r>
  <r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x v="471"/>
    <b v="0"/>
    <b v="0"/>
    <s v="theater/plays"/>
    <x v="3"/>
    <s v="plays"/>
  </r>
  <r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x v="574"/>
    <b v="0"/>
    <b v="0"/>
    <s v="publishing/nonfiction"/>
    <x v="5"/>
    <s v="nonfiction"/>
  </r>
  <r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x v="575"/>
    <b v="1"/>
    <b v="1"/>
    <s v="theater/plays"/>
    <x v="3"/>
    <s v="plays"/>
  </r>
  <r>
    <s v="Synergized well-modulated project"/>
    <n v="4300"/>
    <n v="11525"/>
    <n v="2.6802325581395348"/>
    <x v="1"/>
    <n v="128"/>
    <n v="90.0390625"/>
    <s v="AU"/>
    <s v="AUD"/>
    <n v="1467954000"/>
    <n v="1468299600"/>
    <x v="571"/>
    <x v="576"/>
    <b v="0"/>
    <b v="0"/>
    <s v="photography/photography books"/>
    <x v="7"/>
    <s v="photography books"/>
  </r>
  <r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x v="577"/>
    <b v="0"/>
    <b v="0"/>
    <s v="theater/plays"/>
    <x v="3"/>
    <s v="plays"/>
  </r>
  <r>
    <s v="Total leadingedge neural-net"/>
    <n v="189000"/>
    <n v="5916"/>
    <n v="3.1301587301587303E-2"/>
    <x v="0"/>
    <n v="64"/>
    <n v="92.4375"/>
    <s v="US"/>
    <s v="USD"/>
    <n v="1523768400"/>
    <n v="1526014800"/>
    <x v="573"/>
    <x v="578"/>
    <b v="0"/>
    <b v="0"/>
    <s v="music/indie rock"/>
    <x v="1"/>
    <s v="indie rock"/>
  </r>
  <r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x v="477"/>
    <b v="0"/>
    <b v="0"/>
    <s v="theater/plays"/>
    <x v="3"/>
    <s v="plays"/>
  </r>
  <r>
    <s v="Down-sized national software"/>
    <n v="5100"/>
    <n v="14249"/>
    <n v="2.793921568627451"/>
    <x v="1"/>
    <n v="432"/>
    <n v="32.983796296296298"/>
    <s v="US"/>
    <s v="USD"/>
    <n v="1422165600"/>
    <n v="1422684000"/>
    <x v="511"/>
    <x v="579"/>
    <b v="0"/>
    <b v="0"/>
    <s v="photography/photography books"/>
    <x v="7"/>
    <s v="photography books"/>
  </r>
  <r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x v="580"/>
    <b v="0"/>
    <b v="0"/>
    <s v="theater/plays"/>
    <x v="3"/>
    <s v="plays"/>
  </r>
  <r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x v="581"/>
    <b v="0"/>
    <b v="1"/>
    <s v="theater/plays"/>
    <x v="3"/>
    <s v="plays"/>
  </r>
  <r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x v="582"/>
    <b v="1"/>
    <b v="0"/>
    <s v="food/food trucks"/>
    <x v="0"/>
    <s v="food trucks"/>
  </r>
  <r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x v="581"/>
    <b v="0"/>
    <b v="0"/>
    <s v="music/indie rock"/>
    <x v="1"/>
    <s v="indie rock"/>
  </r>
  <r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x v="583"/>
    <b v="0"/>
    <b v="1"/>
    <s v="theater/plays"/>
    <x v="3"/>
    <s v="plays"/>
  </r>
  <r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x v="584"/>
    <b v="0"/>
    <b v="1"/>
    <s v="theater/plays"/>
    <x v="3"/>
    <s v="plays"/>
  </r>
  <r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x v="585"/>
    <b v="0"/>
    <b v="0"/>
    <s v="theater/plays"/>
    <x v="3"/>
    <s v="plays"/>
  </r>
  <r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x v="586"/>
    <b v="0"/>
    <b v="0"/>
    <s v="theater/plays"/>
    <x v="3"/>
    <s v="plays"/>
  </r>
  <r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x v="587"/>
    <b v="0"/>
    <b v="0"/>
    <s v="film &amp; video/animation"/>
    <x v="4"/>
    <s v="animation"/>
  </r>
  <r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x v="588"/>
    <b v="0"/>
    <b v="0"/>
    <s v="film &amp; video/television"/>
    <x v="4"/>
    <s v="television"/>
  </r>
  <r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x v="589"/>
    <b v="0"/>
    <b v="0"/>
    <s v="film &amp; video/television"/>
    <x v="4"/>
    <s v="television"/>
  </r>
  <r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x v="590"/>
    <b v="0"/>
    <b v="1"/>
    <s v="film &amp; video/animation"/>
    <x v="4"/>
    <s v="animation"/>
  </r>
  <r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x v="591"/>
    <b v="0"/>
    <b v="0"/>
    <s v="theater/plays"/>
    <x v="3"/>
    <s v="plays"/>
  </r>
  <r>
    <s v="Monitored 24/7 approach"/>
    <n v="81600"/>
    <n v="9318"/>
    <n v="0.11419117647058824"/>
    <x v="0"/>
    <n v="94"/>
    <n v="99.127659574468083"/>
    <s v="US"/>
    <s v="USD"/>
    <n v="1280206800"/>
    <n v="1281243600"/>
    <x v="587"/>
    <x v="592"/>
    <b v="0"/>
    <b v="1"/>
    <s v="theater/plays"/>
    <x v="3"/>
    <s v="plays"/>
  </r>
  <r>
    <s v="Upgradable explicit forecast"/>
    <n v="8600"/>
    <n v="4832"/>
    <n v="0.56186046511627907"/>
    <x v="2"/>
    <n v="45"/>
    <n v="107.37777777777778"/>
    <s v="US"/>
    <s v="USD"/>
    <n v="1532754000"/>
    <n v="1532754000"/>
    <x v="588"/>
    <x v="593"/>
    <b v="0"/>
    <b v="1"/>
    <s v="film &amp; video/drama"/>
    <x v="4"/>
    <s v="drama"/>
  </r>
  <r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x v="510"/>
    <b v="0"/>
    <b v="0"/>
    <s v="theater/plays"/>
    <x v="3"/>
    <s v="plays"/>
  </r>
  <r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x v="594"/>
    <b v="0"/>
    <b v="0"/>
    <s v="theater/plays"/>
    <x v="3"/>
    <s v="plays"/>
  </r>
  <r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x v="595"/>
    <b v="0"/>
    <b v="0"/>
    <s v="technology/wearables"/>
    <x v="2"/>
    <s v="wearables"/>
  </r>
  <r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x v="596"/>
    <b v="0"/>
    <b v="0"/>
    <s v="theater/plays"/>
    <x v="3"/>
    <s v="plays"/>
  </r>
  <r>
    <s v="Distributed real-time algorithm"/>
    <n v="169400"/>
    <n v="81984"/>
    <n v="0.48396694214876035"/>
    <x v="0"/>
    <n v="2928"/>
    <n v="28"/>
    <s v="CA"/>
    <s v="CAD"/>
    <n v="1545112800"/>
    <n v="1546495200"/>
    <x v="593"/>
    <x v="597"/>
    <b v="0"/>
    <b v="0"/>
    <s v="theater/plays"/>
    <x v="3"/>
    <s v="plays"/>
  </r>
  <r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x v="598"/>
    <b v="0"/>
    <b v="1"/>
    <s v="music/rock"/>
    <x v="1"/>
    <s v="rock"/>
  </r>
  <r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x v="599"/>
    <b v="0"/>
    <b v="0"/>
    <s v="games/video games"/>
    <x v="6"/>
    <s v="video games"/>
  </r>
  <r>
    <s v="Inverse multimedia Graphic Interface"/>
    <n v="4500"/>
    <n v="1863"/>
    <n v="0.41399999999999998"/>
    <x v="0"/>
    <n v="18"/>
    <n v="103.5"/>
    <s v="US"/>
    <s v="USD"/>
    <n v="1523250000"/>
    <n v="1525323600"/>
    <x v="596"/>
    <x v="600"/>
    <b v="0"/>
    <b v="0"/>
    <s v="publishing/translations"/>
    <x v="5"/>
    <s v="translations"/>
  </r>
  <r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x v="601"/>
    <b v="1"/>
    <b v="0"/>
    <s v="food/food trucks"/>
    <x v="0"/>
    <s v="food trucks"/>
  </r>
  <r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x v="602"/>
    <b v="1"/>
    <b v="1"/>
    <s v="theater/plays"/>
    <x v="3"/>
    <s v="plays"/>
  </r>
  <r>
    <s v="Optional asymmetric success"/>
    <n v="100"/>
    <n v="2"/>
    <n v="0.02"/>
    <x v="0"/>
    <n v="1"/>
    <n v="2"/>
    <s v="US"/>
    <s v="USD"/>
    <n v="1404795600"/>
    <n v="1407128400"/>
    <x v="599"/>
    <x v="603"/>
    <b v="0"/>
    <b v="0"/>
    <s v="music/jazz"/>
    <x v="1"/>
    <s v="jazz"/>
  </r>
  <r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x v="604"/>
    <b v="0"/>
    <b v="0"/>
    <s v="film &amp; video/shorts"/>
    <x v="4"/>
    <s v="shorts"/>
  </r>
  <r>
    <s v="Vision-oriented regional hub"/>
    <n v="10000"/>
    <n v="12684"/>
    <n v="1.2684"/>
    <x v="1"/>
    <n v="409"/>
    <n v="31.012224938875306"/>
    <s v="US"/>
    <s v="USD"/>
    <n v="1470373200"/>
    <n v="1474088400"/>
    <x v="601"/>
    <x v="292"/>
    <b v="0"/>
    <b v="0"/>
    <s v="technology/web"/>
    <x v="2"/>
    <s v="web"/>
  </r>
  <r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x v="605"/>
    <b v="0"/>
    <b v="0"/>
    <s v="technology/web"/>
    <x v="2"/>
    <s v="web"/>
  </r>
  <r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x v="606"/>
    <b v="0"/>
    <b v="0"/>
    <s v="music/metal"/>
    <x v="1"/>
    <s v="metal"/>
  </r>
  <r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x v="607"/>
    <b v="1"/>
    <b v="0"/>
    <s v="photography/photography books"/>
    <x v="7"/>
    <s v="photography books"/>
  </r>
  <r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x v="608"/>
    <b v="0"/>
    <b v="0"/>
    <s v="food/food trucks"/>
    <x v="0"/>
    <s v="food trucks"/>
  </r>
  <r>
    <s v="Balanced optimal hardware"/>
    <n v="10000"/>
    <n v="824"/>
    <n v="8.2400000000000001E-2"/>
    <x v="0"/>
    <n v="14"/>
    <n v="58.857142857142854"/>
    <s v="US"/>
    <s v="USD"/>
    <n v="1514354400"/>
    <n v="1515736800"/>
    <x v="605"/>
    <x v="609"/>
    <b v="0"/>
    <b v="0"/>
    <s v="film &amp; video/science fiction"/>
    <x v="4"/>
    <s v="science fiction"/>
  </r>
  <r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x v="610"/>
    <b v="0"/>
    <b v="0"/>
    <s v="music/rock"/>
    <x v="1"/>
    <s v="rock"/>
  </r>
  <r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x v="611"/>
    <b v="0"/>
    <b v="0"/>
    <s v="film &amp; video/documentary"/>
    <x v="4"/>
    <s v="documentary"/>
  </r>
  <r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x v="612"/>
    <b v="1"/>
    <b v="0"/>
    <s v="theater/plays"/>
    <x v="3"/>
    <s v="plays"/>
  </r>
  <r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x v="613"/>
    <b v="0"/>
    <b v="0"/>
    <s v="music/jazz"/>
    <x v="1"/>
    <s v="jazz"/>
  </r>
  <r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x v="614"/>
    <b v="0"/>
    <b v="0"/>
    <s v="theater/plays"/>
    <x v="3"/>
    <s v="plays"/>
  </r>
  <r>
    <s v="Total optimizing software"/>
    <n v="10000"/>
    <n v="7724"/>
    <n v="0.77239999999999998"/>
    <x v="0"/>
    <n v="87"/>
    <n v="88.781609195402297"/>
    <s v="US"/>
    <s v="USD"/>
    <n v="1286427600"/>
    <n v="1288414800"/>
    <x v="610"/>
    <x v="615"/>
    <b v="0"/>
    <b v="0"/>
    <s v="theater/plays"/>
    <x v="3"/>
    <s v="plays"/>
  </r>
  <r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x v="616"/>
    <b v="0"/>
    <b v="0"/>
    <s v="music/jazz"/>
    <x v="1"/>
    <s v="jazz"/>
  </r>
  <r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x v="453"/>
    <b v="0"/>
    <b v="1"/>
    <s v="film &amp; video/documentary"/>
    <x v="4"/>
    <s v="documentary"/>
  </r>
  <r>
    <s v="Cloned bottom-line success"/>
    <n v="3100"/>
    <n v="1985"/>
    <n v="0.64032258064516134"/>
    <x v="3"/>
    <n v="25"/>
    <n v="79.400000000000006"/>
    <s v="US"/>
    <s v="USD"/>
    <n v="1377838800"/>
    <n v="1378357200"/>
    <x v="612"/>
    <x v="617"/>
    <b v="0"/>
    <b v="1"/>
    <s v="theater/plays"/>
    <x v="3"/>
    <s v="plays"/>
  </r>
  <r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x v="618"/>
    <b v="0"/>
    <b v="0"/>
    <s v="journalism/audio"/>
    <x v="8"/>
    <s v="audio"/>
  </r>
  <r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x v="619"/>
    <b v="0"/>
    <b v="0"/>
    <s v="theater/plays"/>
    <x v="3"/>
    <s v="plays"/>
  </r>
  <r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x v="620"/>
    <b v="0"/>
    <b v="0"/>
    <s v="theater/plays"/>
    <x v="3"/>
    <s v="plays"/>
  </r>
  <r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x v="621"/>
    <b v="0"/>
    <b v="0"/>
    <s v="music/indie rock"/>
    <x v="1"/>
    <s v="indie rock"/>
  </r>
  <r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x v="622"/>
    <b v="0"/>
    <b v="1"/>
    <s v="theater/plays"/>
    <x v="3"/>
    <s v="plays"/>
  </r>
  <r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x v="623"/>
    <b v="0"/>
    <b v="0"/>
    <s v="theater/plays"/>
    <x v="3"/>
    <s v="plays"/>
  </r>
  <r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x v="624"/>
    <b v="0"/>
    <b v="0"/>
    <s v="music/indie rock"/>
    <x v="1"/>
    <s v="indie rock"/>
  </r>
  <r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x v="625"/>
    <b v="0"/>
    <b v="0"/>
    <s v="photography/photography books"/>
    <x v="7"/>
    <s v="photography books"/>
  </r>
  <r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x v="626"/>
    <b v="0"/>
    <b v="0"/>
    <s v="journalism/audio"/>
    <x v="8"/>
    <s v="audio"/>
  </r>
  <r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x v="627"/>
    <b v="0"/>
    <b v="0"/>
    <s v="photography/photography books"/>
    <x v="7"/>
    <s v="photography books"/>
  </r>
  <r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x v="491"/>
    <b v="0"/>
    <b v="0"/>
    <s v="publishing/fiction"/>
    <x v="5"/>
    <s v="fiction"/>
  </r>
  <r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x v="628"/>
    <b v="0"/>
    <b v="0"/>
    <s v="film &amp; video/drama"/>
    <x v="4"/>
    <s v="drama"/>
  </r>
  <r>
    <s v="Synchronized motivating solution"/>
    <n v="1400"/>
    <n v="14511"/>
    <n v="10.365"/>
    <x v="1"/>
    <n v="363"/>
    <n v="39.97520661157025"/>
    <s v="US"/>
    <s v="USD"/>
    <n v="1571374800"/>
    <n v="1571806800"/>
    <x v="623"/>
    <x v="629"/>
    <b v="0"/>
    <b v="1"/>
    <s v="food/food trucks"/>
    <x v="0"/>
    <s v="food trucks"/>
  </r>
  <r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x v="630"/>
    <b v="0"/>
    <b v="1"/>
    <s v="games/mobile games"/>
    <x v="6"/>
    <s v="mobile games"/>
  </r>
  <r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x v="631"/>
    <b v="0"/>
    <b v="0"/>
    <s v="theater/plays"/>
    <x v="3"/>
    <s v="plays"/>
  </r>
  <r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x v="632"/>
    <b v="0"/>
    <b v="0"/>
    <s v="theater/plays"/>
    <x v="3"/>
    <s v="plays"/>
  </r>
  <r>
    <s v="Virtual systemic intranet"/>
    <n v="2300"/>
    <n v="8244"/>
    <n v="3.5843478260869563"/>
    <x v="1"/>
    <n v="147"/>
    <n v="56.081632653061227"/>
    <s v="US"/>
    <s v="USD"/>
    <n v="1537074000"/>
    <n v="1537246800"/>
    <x v="627"/>
    <x v="633"/>
    <b v="0"/>
    <b v="0"/>
    <s v="theater/plays"/>
    <x v="3"/>
    <s v="plays"/>
  </r>
  <r>
    <s v="Optimized systemic algorithm"/>
    <n v="1400"/>
    <n v="7600"/>
    <n v="5.4285714285714288"/>
    <x v="1"/>
    <n v="110"/>
    <n v="69.090909090909093"/>
    <s v="CA"/>
    <s v="CAD"/>
    <n v="1277787600"/>
    <n v="1279515600"/>
    <x v="628"/>
    <x v="634"/>
    <b v="0"/>
    <b v="0"/>
    <s v="publishing/nonfiction"/>
    <x v="5"/>
    <s v="nonfiction"/>
  </r>
  <r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x v="415"/>
    <b v="0"/>
    <b v="0"/>
    <s v="theater/plays"/>
    <x v="3"/>
    <s v="plays"/>
  </r>
  <r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x v="635"/>
    <b v="0"/>
    <b v="0"/>
    <s v="technology/wearables"/>
    <x v="2"/>
    <s v="wearables"/>
  </r>
  <r>
    <s v="Distributed holistic neural-net"/>
    <n v="1500"/>
    <n v="13980"/>
    <n v="9.32"/>
    <x v="1"/>
    <n v="269"/>
    <n v="51.970260223048328"/>
    <s v="US"/>
    <s v="USD"/>
    <n v="1489298400"/>
    <n v="1489554000"/>
    <x v="631"/>
    <x v="607"/>
    <b v="0"/>
    <b v="0"/>
    <s v="theater/plays"/>
    <x v="3"/>
    <s v="plays"/>
  </r>
  <r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x v="636"/>
    <b v="0"/>
    <b v="1"/>
    <s v="film &amp; video/television"/>
    <x v="4"/>
    <s v="television"/>
  </r>
  <r>
    <s v="Seamless directional capacity"/>
    <n v="7300"/>
    <n v="7348"/>
    <n v="1.0065753424657535"/>
    <x v="1"/>
    <n v="69"/>
    <n v="106.49275362318841"/>
    <s v="US"/>
    <s v="USD"/>
    <n v="1383022800"/>
    <n v="1384063200"/>
    <x v="633"/>
    <x v="637"/>
    <b v="0"/>
    <b v="0"/>
    <s v="technology/web"/>
    <x v="2"/>
    <s v="web"/>
  </r>
  <r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x v="638"/>
    <b v="0"/>
    <b v="1"/>
    <s v="film &amp; video/documentary"/>
    <x v="4"/>
    <s v="documentary"/>
  </r>
  <r>
    <s v="Front-line disintermediate hub"/>
    <n v="5000"/>
    <n v="7119"/>
    <n v="1.4238"/>
    <x v="1"/>
    <n v="237"/>
    <n v="30.037974683544302"/>
    <s v="US"/>
    <s v="USD"/>
    <n v="1349240400"/>
    <n v="1350709200"/>
    <x v="635"/>
    <x v="639"/>
    <b v="1"/>
    <b v="1"/>
    <s v="film &amp; video/documentary"/>
    <x v="4"/>
    <s v="documentary"/>
  </r>
  <r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x v="640"/>
    <b v="0"/>
    <b v="0"/>
    <s v="music/rock"/>
    <x v="1"/>
    <s v="rock"/>
  </r>
  <r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x v="641"/>
    <b v="0"/>
    <b v="0"/>
    <s v="theater/plays"/>
    <x v="3"/>
    <s v="plays"/>
  </r>
  <r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x v="642"/>
    <b v="0"/>
    <b v="0"/>
    <s v="theater/plays"/>
    <x v="3"/>
    <s v="plays"/>
  </r>
  <r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x v="445"/>
    <b v="1"/>
    <b v="0"/>
    <s v="music/rock"/>
    <x v="1"/>
    <s v="rock"/>
  </r>
  <r>
    <s v="Total real-time hardware"/>
    <n v="164100"/>
    <n v="96888"/>
    <n v="0.59042047531992692"/>
    <x v="0"/>
    <n v="889"/>
    <n v="108.98537682789652"/>
    <s v="US"/>
    <s v="USD"/>
    <n v="1429506000"/>
    <n v="1429592400"/>
    <x v="640"/>
    <x v="116"/>
    <b v="0"/>
    <b v="1"/>
    <s v="theater/plays"/>
    <x v="3"/>
    <s v="plays"/>
  </r>
  <r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x v="643"/>
    <b v="0"/>
    <b v="0"/>
    <s v="music/electric music"/>
    <x v="1"/>
    <s v="electric music"/>
  </r>
  <r>
    <s v="Cloned hybrid focus group"/>
    <n v="42100"/>
    <n v="188057"/>
    <n v="4.466912114014252"/>
    <x v="1"/>
    <n v="2893"/>
    <n v="65.004147943311438"/>
    <s v="CA"/>
    <s v="CAD"/>
    <n v="1322114400"/>
    <n v="1323324000"/>
    <x v="642"/>
    <x v="644"/>
    <b v="0"/>
    <b v="0"/>
    <s v="technology/wearables"/>
    <x v="2"/>
    <s v="wearables"/>
  </r>
  <r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x v="645"/>
    <b v="0"/>
    <b v="0"/>
    <s v="film &amp; video/drama"/>
    <x v="4"/>
    <s v="drama"/>
  </r>
  <r>
    <s v="Realigned zero administration paradigm"/>
    <n v="100"/>
    <n v="3"/>
    <n v="0.03"/>
    <x v="0"/>
    <n v="1"/>
    <n v="3"/>
    <s v="US"/>
    <s v="USD"/>
    <n v="1264399200"/>
    <n v="1265695200"/>
    <x v="67"/>
    <x v="646"/>
    <b v="0"/>
    <b v="0"/>
    <s v="technology/wearables"/>
    <x v="2"/>
    <s v="wearables"/>
  </r>
  <r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x v="647"/>
    <b v="1"/>
    <b v="0"/>
    <s v="theater/plays"/>
    <x v="3"/>
    <s v="plays"/>
  </r>
  <r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x v="467"/>
    <b v="0"/>
    <b v="0"/>
    <s v="technology/wearables"/>
    <x v="2"/>
    <s v="wearables"/>
  </r>
  <r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x v="648"/>
    <b v="1"/>
    <b v="1"/>
    <s v="publishing/translations"/>
    <x v="5"/>
    <s v="translations"/>
  </r>
  <r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x v="649"/>
    <b v="0"/>
    <b v="0"/>
    <s v="film &amp; video/animation"/>
    <x v="4"/>
    <s v="animation"/>
  </r>
  <r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x v="650"/>
    <b v="0"/>
    <b v="0"/>
    <s v="publishing/nonfiction"/>
    <x v="5"/>
    <s v="nonfiction"/>
  </r>
  <r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x v="651"/>
    <b v="0"/>
    <b v="1"/>
    <s v="technology/web"/>
    <x v="2"/>
    <s v="web"/>
  </r>
  <r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x v="652"/>
    <b v="0"/>
    <b v="0"/>
    <s v="film &amp; video/drama"/>
    <x v="4"/>
    <s v="drama"/>
  </r>
  <r>
    <s v="Secured bifurcated intranet"/>
    <n v="1700"/>
    <n v="12020"/>
    <n v="7.0705882352941174"/>
    <x v="1"/>
    <n v="137"/>
    <n v="87.737226277372258"/>
    <s v="CH"/>
    <s v="CHF"/>
    <n v="1495429200"/>
    <n v="1496293200"/>
    <x v="648"/>
    <x v="653"/>
    <b v="0"/>
    <b v="0"/>
    <s v="theater/plays"/>
    <x v="3"/>
    <s v="plays"/>
  </r>
  <r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x v="654"/>
    <b v="0"/>
    <b v="0"/>
    <s v="theater/plays"/>
    <x v="3"/>
    <s v="plays"/>
  </r>
  <r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x v="655"/>
    <b v="0"/>
    <b v="1"/>
    <s v="theater/plays"/>
    <x v="3"/>
    <s v="plays"/>
  </r>
  <r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x v="656"/>
    <b v="1"/>
    <b v="1"/>
    <s v="theater/plays"/>
    <x v="3"/>
    <s v="plays"/>
  </r>
  <r>
    <s v="Programmable leadingedge contingency"/>
    <n v="800"/>
    <n v="14725"/>
    <n v="18.40625"/>
    <x v="1"/>
    <n v="202"/>
    <n v="72.896039603960389"/>
    <s v="US"/>
    <s v="USD"/>
    <n v="1467954000"/>
    <n v="1471496400"/>
    <x v="571"/>
    <x v="657"/>
    <b v="0"/>
    <b v="0"/>
    <s v="theater/plays"/>
    <x v="3"/>
    <s v="plays"/>
  </r>
  <r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x v="89"/>
    <b v="0"/>
    <b v="0"/>
    <s v="publishing/radio &amp; podcasts"/>
    <x v="5"/>
    <s v="radio &amp; podcasts"/>
  </r>
  <r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x v="658"/>
    <b v="0"/>
    <b v="0"/>
    <s v="music/rock"/>
    <x v="1"/>
    <s v="rock"/>
  </r>
  <r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x v="438"/>
    <b v="0"/>
    <b v="0"/>
    <s v="games/mobile games"/>
    <x v="6"/>
    <s v="mobile games"/>
  </r>
  <r>
    <s v="Advanced modular moderator"/>
    <n v="2000"/>
    <n v="10353"/>
    <n v="5.1764999999999999"/>
    <x v="1"/>
    <n v="157"/>
    <n v="65.942675159235662"/>
    <s v="US"/>
    <s v="USD"/>
    <n v="1373432400"/>
    <n v="1375851600"/>
    <x v="652"/>
    <x v="659"/>
    <b v="0"/>
    <b v="1"/>
    <s v="theater/plays"/>
    <x v="3"/>
    <s v="plays"/>
  </r>
  <r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x v="660"/>
    <b v="0"/>
    <b v="0"/>
    <s v="film &amp; video/documentary"/>
    <x v="4"/>
    <s v="documentary"/>
  </r>
  <r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x v="661"/>
    <b v="0"/>
    <b v="0"/>
    <s v="technology/wearables"/>
    <x v="2"/>
    <s v="wearables"/>
  </r>
  <r>
    <s v="Down-sized uniform ability"/>
    <n v="6900"/>
    <n v="10557"/>
    <n v="1.53"/>
    <x v="1"/>
    <n v="123"/>
    <n v="85.829268292682926"/>
    <s v="US"/>
    <s v="USD"/>
    <n v="1338267600"/>
    <n v="1339218000"/>
    <x v="655"/>
    <x v="662"/>
    <b v="0"/>
    <b v="0"/>
    <s v="publishing/fiction"/>
    <x v="5"/>
    <s v="fiction"/>
  </r>
  <r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x v="236"/>
    <b v="0"/>
    <b v="1"/>
    <s v="theater/plays"/>
    <x v="3"/>
    <s v="plays"/>
  </r>
  <r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x v="663"/>
    <b v="0"/>
    <b v="0"/>
    <s v="music/rock"/>
    <x v="1"/>
    <s v="rock"/>
  </r>
  <r>
    <s v="Proactive 24hour frame"/>
    <n v="48500"/>
    <n v="75906"/>
    <n v="1.5650721649484536"/>
    <x v="1"/>
    <n v="3036"/>
    <n v="25.00197628458498"/>
    <s v="US"/>
    <s v="USD"/>
    <n v="1509948000"/>
    <n v="1512280800"/>
    <x v="265"/>
    <x v="202"/>
    <b v="0"/>
    <b v="0"/>
    <s v="film &amp; video/documentary"/>
    <x v="4"/>
    <s v="documentary"/>
  </r>
  <r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x v="664"/>
    <b v="0"/>
    <b v="0"/>
    <s v="theater/plays"/>
    <x v="3"/>
    <s v="plays"/>
  </r>
  <r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x v="665"/>
    <b v="0"/>
    <b v="1"/>
    <s v="theater/plays"/>
    <x v="3"/>
    <s v="plays"/>
  </r>
  <r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x v="666"/>
    <b v="0"/>
    <b v="0"/>
    <s v="games/mobile games"/>
    <x v="6"/>
    <s v="mobile games"/>
  </r>
  <r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x v="602"/>
    <b v="0"/>
    <b v="1"/>
    <s v="theater/plays"/>
    <x v="3"/>
    <s v="plays"/>
  </r>
  <r>
    <s v="Enterprise-wide multimedia software"/>
    <n v="8900"/>
    <n v="14685"/>
    <n v="1.65"/>
    <x v="1"/>
    <n v="181"/>
    <n v="81.132596685082873"/>
    <s v="US"/>
    <s v="USD"/>
    <n v="1547964000"/>
    <n v="1552971600"/>
    <x v="4"/>
    <x v="667"/>
    <b v="0"/>
    <b v="0"/>
    <s v="technology/web"/>
    <x v="2"/>
    <s v="web"/>
  </r>
  <r>
    <s v="Versatile mission-critical knowledgebase"/>
    <n v="4200"/>
    <n v="735"/>
    <n v="0.17499999999999999"/>
    <x v="0"/>
    <n v="10"/>
    <n v="73.5"/>
    <s v="US"/>
    <s v="USD"/>
    <n v="1464152400"/>
    <n v="1465102800"/>
    <x v="662"/>
    <x v="668"/>
    <b v="0"/>
    <b v="0"/>
    <s v="theater/plays"/>
    <x v="3"/>
    <s v="plays"/>
  </r>
  <r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x v="669"/>
    <b v="0"/>
    <b v="0"/>
    <s v="film &amp; video/drama"/>
    <x v="4"/>
    <s v="drama"/>
  </r>
  <r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x v="670"/>
    <b v="0"/>
    <b v="0"/>
    <s v="technology/wearables"/>
    <x v="2"/>
    <s v="wearables"/>
  </r>
  <r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x v="601"/>
    <b v="0"/>
    <b v="0"/>
    <s v="technology/web"/>
    <x v="2"/>
    <s v="web"/>
  </r>
  <r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x v="671"/>
    <b v="0"/>
    <b v="1"/>
    <s v="music/rock"/>
    <x v="1"/>
    <s v="rock"/>
  </r>
  <r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x v="672"/>
    <b v="0"/>
    <b v="0"/>
    <s v="music/metal"/>
    <x v="1"/>
    <s v="metal"/>
  </r>
  <r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x v="673"/>
    <b v="0"/>
    <b v="1"/>
    <s v="theater/plays"/>
    <x v="3"/>
    <s v="plays"/>
  </r>
  <r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x v="674"/>
    <b v="0"/>
    <b v="0"/>
    <s v="photography/photography books"/>
    <x v="7"/>
    <s v="photography books"/>
  </r>
  <r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x v="675"/>
    <b v="0"/>
    <b v="0"/>
    <s v="publishing/nonfiction"/>
    <x v="5"/>
    <s v="nonfiction"/>
  </r>
  <r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x v="676"/>
    <b v="0"/>
    <b v="0"/>
    <s v="music/indie rock"/>
    <x v="1"/>
    <s v="indie rock"/>
  </r>
  <r>
    <s v="Extended zero administration software"/>
    <n v="74700"/>
    <n v="1557"/>
    <n v="2.0843373493975904E-2"/>
    <x v="0"/>
    <n v="15"/>
    <n v="103.8"/>
    <s v="US"/>
    <s v="USD"/>
    <n v="1416117600"/>
    <n v="1418018400"/>
    <x v="671"/>
    <x v="677"/>
    <b v="0"/>
    <b v="1"/>
    <s v="theater/plays"/>
    <x v="3"/>
    <s v="plays"/>
  </r>
  <r>
    <s v="Multi-tiered discrete support"/>
    <n v="10000"/>
    <n v="6100"/>
    <n v="0.61"/>
    <x v="0"/>
    <n v="191"/>
    <n v="31.937172774869111"/>
    <s v="US"/>
    <s v="USD"/>
    <n v="1340946000"/>
    <n v="1341032400"/>
    <x v="672"/>
    <x v="678"/>
    <b v="0"/>
    <b v="0"/>
    <s v="music/indie rock"/>
    <x v="1"/>
    <s v="indie rock"/>
  </r>
  <r>
    <s v="Phased system-worthy conglomeration"/>
    <n v="5300"/>
    <n v="1592"/>
    <n v="0.30037735849056602"/>
    <x v="0"/>
    <n v="16"/>
    <n v="99.5"/>
    <s v="US"/>
    <s v="USD"/>
    <n v="1486101600"/>
    <n v="1486360800"/>
    <x v="673"/>
    <x v="679"/>
    <b v="0"/>
    <b v="0"/>
    <s v="theater/plays"/>
    <x v="3"/>
    <s v="plays"/>
  </r>
  <r>
    <s v="Balanced mobile alliance"/>
    <n v="1200"/>
    <n v="14150"/>
    <n v="11.791666666666666"/>
    <x v="1"/>
    <n v="130"/>
    <n v="108.84615384615384"/>
    <s v="US"/>
    <s v="USD"/>
    <n v="1274590800"/>
    <n v="1274677200"/>
    <x v="674"/>
    <x v="680"/>
    <b v="0"/>
    <b v="0"/>
    <s v="theater/plays"/>
    <x v="3"/>
    <s v="plays"/>
  </r>
  <r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x v="681"/>
    <b v="0"/>
    <b v="0"/>
    <s v="music/electric music"/>
    <x v="1"/>
    <s v="electric music"/>
  </r>
  <r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x v="682"/>
    <b v="0"/>
    <b v="1"/>
    <s v="theater/plays"/>
    <x v="3"/>
    <s v="plays"/>
  </r>
  <r>
    <s v="Intuitive exuding initiative"/>
    <n v="2000"/>
    <n v="14240"/>
    <n v="7.12"/>
    <x v="1"/>
    <n v="140"/>
    <n v="101.71428571428571"/>
    <s v="US"/>
    <s v="USD"/>
    <n v="1533877200"/>
    <n v="1534050000"/>
    <x v="342"/>
    <x v="683"/>
    <b v="0"/>
    <b v="1"/>
    <s v="theater/plays"/>
    <x v="3"/>
    <s v="plays"/>
  </r>
  <r>
    <s v="Streamlined needs-based knowledge user"/>
    <n v="6900"/>
    <n v="2091"/>
    <n v="0.30304347826086958"/>
    <x v="0"/>
    <n v="34"/>
    <n v="61.5"/>
    <s v="US"/>
    <s v="USD"/>
    <n v="1275195600"/>
    <n v="1277528400"/>
    <x v="677"/>
    <x v="684"/>
    <b v="0"/>
    <b v="0"/>
    <s v="technology/wearables"/>
    <x v="2"/>
    <s v="wearables"/>
  </r>
  <r>
    <s v="Automated system-worthy structure"/>
    <n v="55800"/>
    <n v="118580"/>
    <n v="2.1250896057347672"/>
    <x v="1"/>
    <n v="3388"/>
    <n v="35"/>
    <s v="US"/>
    <s v="USD"/>
    <n v="1318136400"/>
    <n v="1318568400"/>
    <x v="678"/>
    <x v="685"/>
    <b v="0"/>
    <b v="0"/>
    <s v="technology/web"/>
    <x v="2"/>
    <s v="web"/>
  </r>
  <r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x v="488"/>
    <b v="0"/>
    <b v="0"/>
    <s v="theater/plays"/>
    <x v="3"/>
    <s v="plays"/>
  </r>
  <r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x v="686"/>
    <b v="0"/>
    <b v="1"/>
    <s v="film &amp; video/animation"/>
    <x v="4"/>
    <s v="animation"/>
  </r>
  <r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x v="687"/>
    <b v="0"/>
    <b v="1"/>
    <s v="technology/wearables"/>
    <x v="2"/>
    <s v="wearables"/>
  </r>
  <r>
    <s v="Extended responsive Internet solution"/>
    <n v="100"/>
    <n v="1"/>
    <n v="0.01"/>
    <x v="0"/>
    <n v="1"/>
    <n v="1"/>
    <s v="GB"/>
    <s v="GBP"/>
    <n v="1277960400"/>
    <n v="1280120400"/>
    <x v="682"/>
    <x v="688"/>
    <b v="0"/>
    <b v="0"/>
    <s v="music/electric music"/>
    <x v="1"/>
    <s v="electric music"/>
  </r>
  <r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x v="689"/>
    <b v="1"/>
    <b v="1"/>
    <s v="publishing/nonfiction"/>
    <x v="5"/>
    <s v="nonfiction"/>
  </r>
  <r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x v="690"/>
    <b v="0"/>
    <b v="1"/>
    <s v="theater/plays"/>
    <x v="3"/>
    <s v="plays"/>
  </r>
  <r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x v="691"/>
    <b v="0"/>
    <b v="0"/>
    <s v="photography/photography books"/>
    <x v="7"/>
    <s v="photography books"/>
  </r>
  <r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x v="424"/>
    <b v="0"/>
    <b v="0"/>
    <s v="theater/plays"/>
    <x v="3"/>
    <s v="plays"/>
  </r>
  <r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x v="231"/>
    <b v="0"/>
    <b v="1"/>
    <s v="theater/plays"/>
    <x v="3"/>
    <s v="plays"/>
  </r>
  <r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x v="692"/>
    <b v="0"/>
    <b v="0"/>
    <s v="theater/plays"/>
    <x v="3"/>
    <s v="plays"/>
  </r>
  <r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x v="693"/>
    <b v="0"/>
    <b v="0"/>
    <s v="film &amp; video/drama"/>
    <x v="4"/>
    <s v="drama"/>
  </r>
  <r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x v="694"/>
    <b v="0"/>
    <b v="0"/>
    <s v="music/rock"/>
    <x v="1"/>
    <s v="rock"/>
  </r>
  <r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x v="236"/>
    <b v="0"/>
    <b v="0"/>
    <s v="music/electric music"/>
    <x v="1"/>
    <s v="electric music"/>
  </r>
  <r>
    <s v="Virtual heuristic hub"/>
    <n v="48300"/>
    <n v="16592"/>
    <n v="0.34351966873706002"/>
    <x v="0"/>
    <n v="210"/>
    <n v="79.009523809523813"/>
    <s v="IT"/>
    <s v="EUR"/>
    <n v="1564635600"/>
    <n v="1567141200"/>
    <x v="690"/>
    <x v="695"/>
    <b v="0"/>
    <b v="1"/>
    <s v="games/video games"/>
    <x v="6"/>
    <s v="video games"/>
  </r>
  <r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x v="696"/>
    <b v="0"/>
    <b v="0"/>
    <s v="music/rock"/>
    <x v="1"/>
    <s v="rock"/>
  </r>
  <r>
    <s v="Upgradable uniform service-desk"/>
    <n v="3500"/>
    <n v="6204"/>
    <n v="1.7725714285714285"/>
    <x v="1"/>
    <n v="100"/>
    <n v="62.04"/>
    <s v="AU"/>
    <s v="AUD"/>
    <n v="1354082400"/>
    <n v="1355032800"/>
    <x v="692"/>
    <x v="697"/>
    <b v="0"/>
    <b v="0"/>
    <s v="music/jazz"/>
    <x v="1"/>
    <s v="jazz"/>
  </r>
  <r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x v="698"/>
    <b v="0"/>
    <b v="1"/>
    <s v="theater/plays"/>
    <x v="3"/>
    <s v="plays"/>
  </r>
  <r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x v="699"/>
    <b v="0"/>
    <b v="0"/>
    <s v="music/rock"/>
    <x v="1"/>
    <s v="rock"/>
  </r>
  <r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x v="489"/>
    <b v="1"/>
    <b v="1"/>
    <s v="music/indie rock"/>
    <x v="1"/>
    <s v="indie rock"/>
  </r>
  <r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x v="512"/>
    <b v="0"/>
    <b v="0"/>
    <s v="film &amp; video/science fiction"/>
    <x v="4"/>
    <s v="science fiction"/>
  </r>
  <r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x v="700"/>
    <b v="0"/>
    <b v="0"/>
    <s v="publishing/translations"/>
    <x v="5"/>
    <s v="translations"/>
  </r>
  <r>
    <s v="Fundamental zero tolerance alliance"/>
    <n v="4800"/>
    <n v="11088"/>
    <n v="2.31"/>
    <x v="1"/>
    <n v="150"/>
    <n v="73.92"/>
    <s v="US"/>
    <s v="USD"/>
    <n v="1386741600"/>
    <n v="1388037600"/>
    <x v="626"/>
    <x v="701"/>
    <b v="0"/>
    <b v="0"/>
    <s v="theater/plays"/>
    <x v="3"/>
    <s v="plays"/>
  </r>
  <r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x v="340"/>
    <b v="0"/>
    <b v="0"/>
    <s v="games/video games"/>
    <x v="6"/>
    <s v="video games"/>
  </r>
  <r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x v="702"/>
    <b v="0"/>
    <b v="1"/>
    <s v="theater/plays"/>
    <x v="3"/>
    <s v="plays"/>
  </r>
  <r>
    <s v="Self-enabling 5thgeneration paradigm"/>
    <n v="5600"/>
    <n v="2769"/>
    <n v="0.49446428571428569"/>
    <x v="3"/>
    <n v="26"/>
    <n v="106.5"/>
    <s v="US"/>
    <s v="USD"/>
    <n v="1548482400"/>
    <n v="1550815200"/>
    <x v="699"/>
    <x v="703"/>
    <b v="0"/>
    <b v="0"/>
    <s v="theater/plays"/>
    <x v="3"/>
    <s v="plays"/>
  </r>
  <r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x v="704"/>
    <b v="0"/>
    <b v="0"/>
    <s v="music/indie rock"/>
    <x v="1"/>
    <s v="indie rock"/>
  </r>
  <r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x v="705"/>
    <b v="0"/>
    <b v="0"/>
    <s v="theater/plays"/>
    <x v="3"/>
    <s v="plays"/>
  </r>
  <r>
    <s v="Polarized user-facing interface"/>
    <n v="5000"/>
    <n v="6775"/>
    <n v="1.355"/>
    <x v="1"/>
    <n v="78"/>
    <n v="86.858974358974365"/>
    <s v="IT"/>
    <s v="EUR"/>
    <n v="1463979600"/>
    <n v="1467522000"/>
    <x v="702"/>
    <x v="706"/>
    <b v="0"/>
    <b v="0"/>
    <s v="technology/web"/>
    <x v="2"/>
    <s v="web"/>
  </r>
  <r>
    <s v="Customer-focused non-volatile framework"/>
    <n v="9400"/>
    <n v="968"/>
    <n v="0.10297872340425532"/>
    <x v="0"/>
    <n v="10"/>
    <n v="96.8"/>
    <s v="US"/>
    <s v="USD"/>
    <n v="1415253600"/>
    <n v="1416117600"/>
    <x v="703"/>
    <x v="707"/>
    <b v="0"/>
    <b v="0"/>
    <s v="music/rock"/>
    <x v="1"/>
    <s v="rock"/>
  </r>
  <r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x v="708"/>
    <b v="0"/>
    <b v="0"/>
    <s v="theater/plays"/>
    <x v="3"/>
    <s v="plays"/>
  </r>
  <r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x v="709"/>
    <b v="0"/>
    <b v="0"/>
    <s v="theater/plays"/>
    <x v="3"/>
    <s v="plays"/>
  </r>
  <r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x v="710"/>
    <b v="0"/>
    <b v="0"/>
    <s v="film &amp; video/animation"/>
    <x v="4"/>
    <s v="animation"/>
  </r>
  <r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x v="711"/>
    <b v="0"/>
    <b v="1"/>
    <s v="theater/plays"/>
    <x v="3"/>
    <s v="plays"/>
  </r>
  <r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x v="712"/>
    <b v="0"/>
    <b v="1"/>
    <s v="film &amp; video/drama"/>
    <x v="4"/>
    <s v="drama"/>
  </r>
  <r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x v="70"/>
    <b v="0"/>
    <b v="0"/>
    <s v="theater/plays"/>
    <x v="3"/>
    <s v="plays"/>
  </r>
  <r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x v="713"/>
    <b v="0"/>
    <b v="1"/>
    <s v="film &amp; video/animation"/>
    <x v="4"/>
    <s v="animation"/>
  </r>
  <r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x v="714"/>
    <b v="0"/>
    <b v="0"/>
    <s v="music/rock"/>
    <x v="1"/>
    <s v="rock"/>
  </r>
  <r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x v="715"/>
    <b v="0"/>
    <b v="0"/>
    <s v="technology/web"/>
    <x v="2"/>
    <s v="web"/>
  </r>
  <r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x v="716"/>
    <b v="0"/>
    <b v="1"/>
    <s v="film &amp; video/animation"/>
    <x v="4"/>
    <s v="animation"/>
  </r>
  <r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x v="717"/>
    <b v="0"/>
    <b v="1"/>
    <s v="music/jazz"/>
    <x v="1"/>
    <s v="jazz"/>
  </r>
  <r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x v="718"/>
    <b v="0"/>
    <b v="0"/>
    <s v="music/rock"/>
    <x v="1"/>
    <s v="rock"/>
  </r>
  <r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x v="719"/>
    <b v="0"/>
    <b v="0"/>
    <s v="film &amp; video/animation"/>
    <x v="4"/>
    <s v="animation"/>
  </r>
  <r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x v="115"/>
    <b v="0"/>
    <b v="0"/>
    <s v="theater/plays"/>
    <x v="3"/>
    <s v="plays"/>
  </r>
  <r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x v="720"/>
    <b v="0"/>
    <b v="0"/>
    <s v="theater/plays"/>
    <x v="3"/>
    <s v="plays"/>
  </r>
  <r>
    <s v="Optional web-enabled extranet"/>
    <n v="2100"/>
    <n v="540"/>
    <n v="0.25714285714285712"/>
    <x v="0"/>
    <n v="6"/>
    <n v="90"/>
    <s v="US"/>
    <s v="USD"/>
    <n v="1481436000"/>
    <n v="1482818400"/>
    <x v="715"/>
    <x v="721"/>
    <b v="0"/>
    <b v="0"/>
    <s v="food/food trucks"/>
    <x v="0"/>
    <s v="food trucks"/>
  </r>
  <r>
    <s v="Reduced 6thgeneration intranet"/>
    <n v="2000"/>
    <n v="680"/>
    <n v="0.34"/>
    <x v="0"/>
    <n v="7"/>
    <n v="97.142857142857139"/>
    <s v="US"/>
    <s v="USD"/>
    <n v="1372222800"/>
    <n v="1374642000"/>
    <x v="716"/>
    <x v="722"/>
    <b v="0"/>
    <b v="1"/>
    <s v="theater/plays"/>
    <x v="3"/>
    <s v="plays"/>
  </r>
  <r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x v="451"/>
    <b v="0"/>
    <b v="0"/>
    <s v="publishing/nonfiction"/>
    <x v="5"/>
    <s v="nonfiction"/>
  </r>
  <r>
    <s v="Optional optimal website"/>
    <n v="6600"/>
    <n v="8276"/>
    <n v="1.2539393939393939"/>
    <x v="1"/>
    <n v="110"/>
    <n v="75.236363636363635"/>
    <s v="US"/>
    <s v="USD"/>
    <n v="1513922400"/>
    <n v="1514959200"/>
    <x v="717"/>
    <x v="642"/>
    <b v="0"/>
    <b v="0"/>
    <s v="music/rock"/>
    <x v="1"/>
    <s v="rock"/>
  </r>
  <r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x v="723"/>
    <b v="0"/>
    <b v="0"/>
    <s v="film &amp; video/drama"/>
    <x v="4"/>
    <s v="drama"/>
  </r>
  <r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x v="724"/>
    <b v="0"/>
    <b v="1"/>
    <s v="games/mobile games"/>
    <x v="6"/>
    <s v="mobile games"/>
  </r>
  <r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x v="725"/>
    <b v="0"/>
    <b v="0"/>
    <s v="technology/web"/>
    <x v="2"/>
    <s v="web"/>
  </r>
  <r>
    <s v="Seamless maximized product"/>
    <n v="3400"/>
    <n v="6408"/>
    <n v="1.8847058823529412"/>
    <x v="1"/>
    <n v="121"/>
    <n v="52.958677685950413"/>
    <s v="US"/>
    <s v="USD"/>
    <n v="1338440400"/>
    <n v="1340859600"/>
    <x v="721"/>
    <x v="726"/>
    <b v="0"/>
    <b v="1"/>
    <s v="theater/plays"/>
    <x v="3"/>
    <s v="plays"/>
  </r>
  <r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x v="727"/>
    <b v="0"/>
    <b v="0"/>
    <s v="theater/plays"/>
    <x v="3"/>
    <s v="plays"/>
  </r>
  <r>
    <s v="Centralized regional function"/>
    <n v="100"/>
    <n v="1"/>
    <n v="0.01"/>
    <x v="0"/>
    <n v="1"/>
    <n v="1"/>
    <s v="CH"/>
    <s v="CHF"/>
    <n v="1434085200"/>
    <n v="1434430800"/>
    <x v="139"/>
    <x v="560"/>
    <b v="0"/>
    <b v="0"/>
    <s v="music/rock"/>
    <x v="1"/>
    <s v="rock"/>
  </r>
  <r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x v="728"/>
    <b v="0"/>
    <b v="1"/>
    <s v="photography/photography books"/>
    <x v="7"/>
    <s v="photography books"/>
  </r>
  <r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x v="339"/>
    <b v="0"/>
    <b v="0"/>
    <s v="photography/photography books"/>
    <x v="7"/>
    <s v="photography books"/>
  </r>
  <r>
    <s v="Stand-alone background customer loyalty"/>
    <n v="6100"/>
    <n v="6527"/>
    <n v="1.07"/>
    <x v="1"/>
    <n v="233"/>
    <n v="28.012875536480685"/>
    <s v="US"/>
    <s v="USD"/>
    <n v="1548568800"/>
    <n v="1551506400"/>
    <x v="724"/>
    <x v="35"/>
    <b v="0"/>
    <b v="0"/>
    <s v="theater/plays"/>
    <x v="3"/>
    <s v="plays"/>
  </r>
  <r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x v="729"/>
    <b v="0"/>
    <b v="0"/>
    <s v="music/rock"/>
    <x v="1"/>
    <s v="rock"/>
  </r>
  <r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x v="241"/>
    <b v="0"/>
    <b v="0"/>
    <s v="film &amp; video/documentary"/>
    <x v="4"/>
    <s v="documentary"/>
  </r>
  <r>
    <s v="Adaptive holistic hub"/>
    <n v="700"/>
    <n v="8262"/>
    <n v="11.802857142857142"/>
    <x v="1"/>
    <n v="76"/>
    <n v="108.71052631578948"/>
    <s v="US"/>
    <s v="USD"/>
    <n v="1330927200"/>
    <n v="1332997200"/>
    <x v="726"/>
    <x v="730"/>
    <b v="0"/>
    <b v="1"/>
    <s v="film &amp; video/drama"/>
    <x v="4"/>
    <s v="drama"/>
  </r>
  <r>
    <s v="Automated uniform concept"/>
    <n v="700"/>
    <n v="1848"/>
    <n v="2.64"/>
    <x v="1"/>
    <n v="43"/>
    <n v="42.97674418604651"/>
    <s v="US"/>
    <s v="USD"/>
    <n v="1571115600"/>
    <n v="1574920800"/>
    <x v="727"/>
    <x v="322"/>
    <b v="0"/>
    <b v="1"/>
    <s v="theater/plays"/>
    <x v="3"/>
    <s v="plays"/>
  </r>
  <r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x v="731"/>
    <b v="0"/>
    <b v="0"/>
    <s v="food/food trucks"/>
    <x v="0"/>
    <s v="food trucks"/>
  </r>
  <r>
    <s v="Public-key bottom-line algorithm"/>
    <n v="140800"/>
    <n v="88536"/>
    <n v="0.62880681818181816"/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</r>
  <r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x v="157"/>
    <b v="0"/>
    <b v="1"/>
    <s v="theater/plays"/>
    <x v="3"/>
    <s v="plays"/>
  </r>
  <r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x v="733"/>
    <b v="0"/>
    <b v="1"/>
    <s v="games/video games"/>
    <x v="6"/>
    <s v="video games"/>
  </r>
  <r>
    <s v="Expanded value-added hardware"/>
    <n v="59700"/>
    <n v="134640"/>
    <n v="2.2552763819095478"/>
    <x v="1"/>
    <n v="2805"/>
    <n v="48"/>
    <s v="CA"/>
    <s v="CAD"/>
    <n v="1523854800"/>
    <n v="1524286800"/>
    <x v="78"/>
    <x v="734"/>
    <b v="0"/>
    <b v="0"/>
    <s v="publishing/nonfiction"/>
    <x v="5"/>
    <s v="nonfiction"/>
  </r>
  <r>
    <s v="Diverse high-level attitude"/>
    <n v="3200"/>
    <n v="7661"/>
    <n v="2.3940625"/>
    <x v="1"/>
    <n v="68"/>
    <n v="112.66176470588235"/>
    <s v="US"/>
    <s v="USD"/>
    <n v="1346043600"/>
    <n v="1346907600"/>
    <x v="732"/>
    <x v="735"/>
    <b v="0"/>
    <b v="0"/>
    <s v="games/video games"/>
    <x v="6"/>
    <s v="video games"/>
  </r>
  <r>
    <s v="Visionary 24hour analyzer"/>
    <n v="3200"/>
    <n v="2950"/>
    <n v="0.921875"/>
    <x v="0"/>
    <n v="36"/>
    <n v="81.944444444444443"/>
    <s v="DK"/>
    <s v="DKK"/>
    <n v="1464325200"/>
    <n v="1464498000"/>
    <x v="733"/>
    <x v="736"/>
    <b v="0"/>
    <b v="1"/>
    <s v="music/rock"/>
    <x v="1"/>
    <s v="rock"/>
  </r>
  <r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x v="737"/>
    <b v="0"/>
    <b v="0"/>
    <s v="music/rock"/>
    <x v="1"/>
    <s v="rock"/>
  </r>
  <r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x v="738"/>
    <b v="1"/>
    <b v="1"/>
    <s v="theater/plays"/>
    <x v="3"/>
    <s v="plays"/>
  </r>
  <r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x v="739"/>
    <b v="0"/>
    <b v="1"/>
    <s v="publishing/nonfiction"/>
    <x v="5"/>
    <s v="nonfiction"/>
  </r>
  <r>
    <s v="Automated local secured line"/>
    <n v="700"/>
    <n v="7664"/>
    <n v="10.948571428571428"/>
    <x v="1"/>
    <n v="69"/>
    <n v="111.07246376811594"/>
    <s v="US"/>
    <s v="USD"/>
    <n v="1548050400"/>
    <n v="1549173600"/>
    <x v="736"/>
    <x v="740"/>
    <b v="0"/>
    <b v="1"/>
    <s v="theater/plays"/>
    <x v="3"/>
    <s v="plays"/>
  </r>
  <r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x v="697"/>
    <b v="1"/>
    <b v="0"/>
    <s v="games/video games"/>
    <x v="6"/>
    <s v="video games"/>
  </r>
  <r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x v="741"/>
    <b v="0"/>
    <b v="1"/>
    <s v="music/rock"/>
    <x v="1"/>
    <s v="rock"/>
  </r>
  <r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x v="742"/>
    <b v="0"/>
    <b v="0"/>
    <s v="film &amp; video/documentary"/>
    <x v="4"/>
    <s v="documentary"/>
  </r>
  <r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x v="743"/>
    <b v="0"/>
    <b v="0"/>
    <s v="music/rock"/>
    <x v="1"/>
    <s v="rock"/>
  </r>
  <r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x v="744"/>
    <b v="1"/>
    <b v="1"/>
    <s v="music/rock"/>
    <x v="1"/>
    <s v="rock"/>
  </r>
  <r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x v="269"/>
    <b v="0"/>
    <b v="1"/>
    <s v="publishing/nonfiction"/>
    <x v="5"/>
    <s v="nonfiction"/>
  </r>
  <r>
    <s v="Open-architected 24/7 infrastructure"/>
    <n v="3600"/>
    <n v="13950"/>
    <n v="3.875"/>
    <x v="1"/>
    <n v="157"/>
    <n v="88.853503184713375"/>
    <s v="GB"/>
    <s v="GBP"/>
    <n v="1500958800"/>
    <n v="1501995600"/>
    <x v="145"/>
    <x v="745"/>
    <b v="0"/>
    <b v="0"/>
    <s v="film &amp; video/shorts"/>
    <x v="4"/>
    <s v="shorts"/>
  </r>
  <r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x v="746"/>
    <b v="0"/>
    <b v="1"/>
    <s v="theater/plays"/>
    <x v="3"/>
    <s v="plays"/>
  </r>
  <r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x v="747"/>
    <b v="0"/>
    <b v="1"/>
    <s v="film &amp; video/drama"/>
    <x v="4"/>
    <s v="drama"/>
  </r>
  <r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x v="503"/>
    <b v="0"/>
    <b v="0"/>
    <s v="theater/plays"/>
    <x v="3"/>
    <s v="plays"/>
  </r>
  <r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x v="748"/>
    <b v="0"/>
    <b v="0"/>
    <s v="theater/plays"/>
    <x v="3"/>
    <s v="plays"/>
  </r>
  <r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x v="330"/>
    <b v="0"/>
    <b v="0"/>
    <s v="theater/plays"/>
    <x v="3"/>
    <s v="plays"/>
  </r>
  <r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x v="749"/>
    <b v="0"/>
    <b v="0"/>
    <s v="photography/photography books"/>
    <x v="7"/>
    <s v="photography books"/>
  </r>
  <r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x v="750"/>
    <b v="1"/>
    <b v="0"/>
    <s v="publishing/translations"/>
    <x v="5"/>
    <s v="translations"/>
  </r>
  <r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x v="751"/>
    <b v="0"/>
    <b v="0"/>
    <s v="publishing/translations"/>
    <x v="5"/>
    <s v="translations"/>
  </r>
  <r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x v="451"/>
    <b v="0"/>
    <b v="0"/>
    <s v="theater/plays"/>
    <x v="3"/>
    <s v="plays"/>
  </r>
  <r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x v="752"/>
    <b v="0"/>
    <b v="0"/>
    <s v="technology/web"/>
    <x v="2"/>
    <s v="web"/>
  </r>
  <r>
    <s v="Optimized didactic intranet"/>
    <n v="8100"/>
    <n v="6086"/>
    <n v="0.75135802469135804"/>
    <x v="0"/>
    <n v="94"/>
    <n v="64.744680851063833"/>
    <s v="US"/>
    <s v="USD"/>
    <n v="1265349600"/>
    <n v="1266300000"/>
    <x v="749"/>
    <x v="753"/>
    <b v="0"/>
    <b v="0"/>
    <s v="music/indie rock"/>
    <x v="1"/>
    <s v="indie rock"/>
  </r>
  <r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x v="754"/>
    <b v="0"/>
    <b v="0"/>
    <s v="music/jazz"/>
    <x v="1"/>
    <s v="jazz"/>
  </r>
  <r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x v="755"/>
    <b v="0"/>
    <b v="0"/>
    <s v="theater/plays"/>
    <x v="3"/>
    <s v="plays"/>
  </r>
  <r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x v="756"/>
    <b v="0"/>
    <b v="1"/>
    <s v="film &amp; video/documentary"/>
    <x v="4"/>
    <s v="documentary"/>
  </r>
  <r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x v="757"/>
    <b v="0"/>
    <b v="1"/>
    <s v="theater/plays"/>
    <x v="3"/>
    <s v="plays"/>
  </r>
  <r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x v="758"/>
    <b v="0"/>
    <b v="0"/>
    <s v="technology/web"/>
    <x v="2"/>
    <s v="web"/>
  </r>
  <r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x v="759"/>
    <b v="0"/>
    <b v="0"/>
    <s v="technology/wearables"/>
    <x v="2"/>
    <s v="wearables"/>
  </r>
  <r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x v="760"/>
    <b v="0"/>
    <b v="0"/>
    <s v="photography/photography books"/>
    <x v="7"/>
    <s v="photography books"/>
  </r>
  <r>
    <s v="Intuitive cohesive groupware"/>
    <n v="8800"/>
    <n v="8747"/>
    <n v="0.99397727272727276"/>
    <x v="3"/>
    <n v="94"/>
    <n v="93.053191489361708"/>
    <s v="US"/>
    <s v="USD"/>
    <n v="1327212000"/>
    <n v="1327471200"/>
    <x v="756"/>
    <x v="761"/>
    <b v="0"/>
    <b v="0"/>
    <s v="film &amp; video/documentary"/>
    <x v="4"/>
    <s v="documentary"/>
  </r>
  <r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x v="78"/>
    <b v="0"/>
    <b v="0"/>
    <s v="technology/web"/>
    <x v="2"/>
    <s v="web"/>
  </r>
  <r>
    <s v="Phased empowering success"/>
    <n v="1000"/>
    <n v="5085"/>
    <n v="5.085"/>
    <x v="1"/>
    <n v="48"/>
    <n v="105.9375"/>
    <s v="US"/>
    <s v="USD"/>
    <n v="1532149200"/>
    <n v="1535259600"/>
    <x v="758"/>
    <x v="762"/>
    <b v="1"/>
    <b v="1"/>
    <s v="technology/web"/>
    <x v="2"/>
    <s v="web"/>
  </r>
  <r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x v="763"/>
    <b v="0"/>
    <b v="0"/>
    <s v="food/food trucks"/>
    <x v="0"/>
    <s v="food trucks"/>
  </r>
  <r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x v="764"/>
    <b v="0"/>
    <b v="0"/>
    <s v="film &amp; video/drama"/>
    <x v="4"/>
    <s v="drama"/>
  </r>
  <r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x v="765"/>
    <b v="0"/>
    <b v="1"/>
    <s v="music/indie rock"/>
    <x v="1"/>
    <s v="indie rock"/>
  </r>
  <r>
    <s v="Cross-group upward-trending hierarchy"/>
    <n v="100"/>
    <n v="1"/>
    <n v="0.01"/>
    <x v="0"/>
    <n v="1"/>
    <n v="1"/>
    <s v="US"/>
    <s v="USD"/>
    <n v="1321682400"/>
    <n v="1322978400"/>
    <x v="762"/>
    <x v="539"/>
    <b v="1"/>
    <b v="0"/>
    <s v="music/rock"/>
    <x v="1"/>
    <s v="rock"/>
  </r>
  <r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x v="766"/>
    <b v="0"/>
    <b v="0"/>
    <s v="music/electric music"/>
    <x v="1"/>
    <s v="electric music"/>
  </r>
  <r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x v="422"/>
    <b v="0"/>
    <b v="1"/>
    <s v="games/video games"/>
    <x v="6"/>
    <s v="video games"/>
  </r>
  <r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x v="767"/>
    <b v="0"/>
    <b v="1"/>
    <s v="music/indie rock"/>
    <x v="1"/>
    <s v="indie rock"/>
  </r>
  <r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x v="768"/>
    <b v="0"/>
    <b v="0"/>
    <s v="publishing/fiction"/>
    <x v="5"/>
    <s v="fiction"/>
  </r>
  <r>
    <s v="Horizontal clear-thinking framework"/>
    <n v="23400"/>
    <n v="23956"/>
    <n v="1.0237606837606839"/>
    <x v="1"/>
    <n v="452"/>
    <n v="53"/>
    <s v="AU"/>
    <s v="AUD"/>
    <n v="1308373200"/>
    <n v="1311051600"/>
    <x v="766"/>
    <x v="214"/>
    <b v="0"/>
    <b v="0"/>
    <s v="theater/plays"/>
    <x v="3"/>
    <s v="plays"/>
  </r>
  <r>
    <s v="Profound composite core"/>
    <n v="2400"/>
    <n v="8558"/>
    <n v="3.5658333333333334"/>
    <x v="1"/>
    <n v="158"/>
    <n v="54.164556962025316"/>
    <s v="US"/>
    <s v="USD"/>
    <n v="1335243600"/>
    <n v="1336712400"/>
    <x v="767"/>
    <x v="769"/>
    <b v="0"/>
    <b v="0"/>
    <s v="food/food trucks"/>
    <x v="0"/>
    <s v="food trucks"/>
  </r>
  <r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x v="770"/>
    <b v="1"/>
    <b v="0"/>
    <s v="film &amp; video/shorts"/>
    <x v="4"/>
    <s v="shorts"/>
  </r>
  <r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x v="771"/>
    <b v="1"/>
    <b v="0"/>
    <s v="food/food trucks"/>
    <x v="0"/>
    <s v="food trucks"/>
  </r>
  <r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x v="250"/>
    <b v="0"/>
    <b v="1"/>
    <s v="theater/plays"/>
    <x v="3"/>
    <s v="plays"/>
  </r>
  <r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x v="772"/>
    <b v="0"/>
    <b v="1"/>
    <s v="technology/wearables"/>
    <x v="2"/>
    <s v="wearables"/>
  </r>
  <r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x v="773"/>
    <b v="0"/>
    <b v="0"/>
    <s v="theater/plays"/>
    <x v="3"/>
    <s v="plays"/>
  </r>
  <r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x v="774"/>
    <b v="0"/>
    <b v="0"/>
    <s v="theater/plays"/>
    <x v="3"/>
    <s v="plays"/>
  </r>
  <r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x v="331"/>
    <b v="0"/>
    <b v="1"/>
    <s v="film &amp; video/television"/>
    <x v="4"/>
    <s v="television"/>
  </r>
  <r>
    <s v="Automated static workforce"/>
    <n v="4200"/>
    <n v="14577"/>
    <n v="3.4707142857142856"/>
    <x v="1"/>
    <n v="150"/>
    <n v="97.18"/>
    <s v="US"/>
    <s v="USD"/>
    <n v="1471582800"/>
    <n v="1472014800"/>
    <x v="775"/>
    <x v="775"/>
    <b v="0"/>
    <b v="0"/>
    <s v="film &amp; video/shorts"/>
    <x v="4"/>
    <s v="shorts"/>
  </r>
  <r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x v="776"/>
    <b v="0"/>
    <b v="0"/>
    <s v="theater/plays"/>
    <x v="3"/>
    <s v="plays"/>
  </r>
  <r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x v="777"/>
    <b v="0"/>
    <b v="0"/>
    <s v="photography/photography books"/>
    <x v="7"/>
    <s v="photography books"/>
  </r>
  <r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x v="778"/>
    <b v="0"/>
    <b v="0"/>
    <s v="food/food trucks"/>
    <x v="0"/>
    <s v="food trucks"/>
  </r>
  <r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x v="779"/>
    <b v="0"/>
    <b v="0"/>
    <s v="theater/plays"/>
    <x v="3"/>
    <s v="plays"/>
  </r>
  <r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x v="780"/>
    <b v="0"/>
    <b v="0"/>
    <s v="film &amp; video/drama"/>
    <x v="4"/>
    <s v="drama"/>
  </r>
  <r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x v="781"/>
    <b v="0"/>
    <b v="0"/>
    <s v="theater/plays"/>
    <x v="3"/>
    <s v="plays"/>
  </r>
  <r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x v="782"/>
    <b v="0"/>
    <b v="1"/>
    <s v="theater/plays"/>
    <x v="3"/>
    <s v="plays"/>
  </r>
  <r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x v="783"/>
    <b v="0"/>
    <b v="0"/>
    <s v="film &amp; video/science fiction"/>
    <x v="4"/>
    <s v="science fiction"/>
  </r>
  <r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x v="393"/>
    <b v="0"/>
    <b v="0"/>
    <s v="photography/photography books"/>
    <x v="7"/>
    <s v="photography books"/>
  </r>
  <r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x v="784"/>
    <b v="0"/>
    <b v="1"/>
    <s v="photography/photography books"/>
    <x v="7"/>
    <s v="photography books"/>
  </r>
  <r>
    <s v="Implemented tangible approach"/>
    <n v="7900"/>
    <n v="5465"/>
    <n v="0.6917721518987342"/>
    <x v="0"/>
    <n v="67"/>
    <n v="81.567164179104481"/>
    <s v="US"/>
    <s v="USD"/>
    <n v="1294898400"/>
    <n v="1294984800"/>
    <x v="783"/>
    <x v="785"/>
    <b v="0"/>
    <b v="0"/>
    <s v="music/rock"/>
    <x v="1"/>
    <s v="rock"/>
  </r>
  <r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x v="229"/>
    <b v="0"/>
    <b v="0"/>
    <s v="photography/photography books"/>
    <x v="7"/>
    <s v="photography books"/>
  </r>
  <r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x v="786"/>
    <b v="0"/>
    <b v="0"/>
    <s v="food/food trucks"/>
    <x v="0"/>
    <s v="food trucks"/>
  </r>
  <r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x v="787"/>
    <b v="0"/>
    <b v="0"/>
    <s v="music/metal"/>
    <x v="1"/>
    <s v="metal"/>
  </r>
  <r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x v="341"/>
    <b v="0"/>
    <b v="0"/>
    <s v="publishing/nonfiction"/>
    <x v="5"/>
    <s v="nonfiction"/>
  </r>
  <r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x v="788"/>
    <b v="0"/>
    <b v="0"/>
    <s v="music/electric music"/>
    <x v="1"/>
    <s v="electric music"/>
  </r>
  <r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x v="789"/>
    <b v="0"/>
    <b v="1"/>
    <s v="theater/plays"/>
    <x v="3"/>
    <s v="plays"/>
  </r>
  <r>
    <s v="Balanced demand-driven definition"/>
    <n v="800"/>
    <n v="2960"/>
    <n v="3.7"/>
    <x v="1"/>
    <n v="80"/>
    <n v="37"/>
    <s v="US"/>
    <s v="USD"/>
    <n v="1421820000"/>
    <n v="1422165600"/>
    <x v="789"/>
    <x v="790"/>
    <b v="0"/>
    <b v="0"/>
    <s v="theater/plays"/>
    <x v="3"/>
    <s v="plays"/>
  </r>
  <r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x v="791"/>
    <b v="0"/>
    <b v="0"/>
    <s v="film &amp; video/shorts"/>
    <x v="4"/>
    <s v="shorts"/>
  </r>
  <r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x v="792"/>
    <b v="0"/>
    <b v="1"/>
    <s v="theater/plays"/>
    <x v="3"/>
    <s v="plays"/>
  </r>
  <r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x v="556"/>
    <b v="0"/>
    <b v="0"/>
    <s v="theater/plays"/>
    <x v="3"/>
    <s v="plays"/>
  </r>
  <r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x v="488"/>
    <b v="0"/>
    <b v="0"/>
    <s v="music/indie rock"/>
    <x v="1"/>
    <s v="indie rock"/>
  </r>
  <r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x v="232"/>
    <b v="0"/>
    <b v="1"/>
    <s v="theater/plays"/>
    <x v="3"/>
    <s v="plays"/>
  </r>
  <r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x v="793"/>
    <b v="0"/>
    <b v="0"/>
    <s v="theater/plays"/>
    <x v="3"/>
    <s v="plays"/>
  </r>
  <r>
    <s v="Secured dynamic capacity"/>
    <n v="5600"/>
    <n v="9508"/>
    <n v="1.697857142857143"/>
    <x v="1"/>
    <n v="122"/>
    <n v="77.93442622950819"/>
    <s v="US"/>
    <s v="USD"/>
    <n v="1394600400"/>
    <n v="1395205200"/>
    <x v="796"/>
    <x v="794"/>
    <b v="0"/>
    <b v="1"/>
    <s v="music/electric music"/>
    <x v="1"/>
    <s v="electric music"/>
  </r>
  <r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x v="138"/>
    <b v="0"/>
    <b v="0"/>
    <s v="music/indie rock"/>
    <x v="1"/>
    <s v="indie rock"/>
  </r>
  <r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x v="795"/>
    <b v="0"/>
    <b v="0"/>
    <s v="film &amp; video/documentary"/>
    <x v="4"/>
    <s v="documentary"/>
  </r>
  <r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x v="796"/>
    <b v="0"/>
    <b v="0"/>
    <s v="publishing/translations"/>
    <x v="5"/>
    <s v="translations"/>
  </r>
  <r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x v="797"/>
    <b v="0"/>
    <b v="1"/>
    <s v="film &amp; video/documentary"/>
    <x v="4"/>
    <s v="documentary"/>
  </r>
  <r>
    <s v="Organic cohesive neural-net"/>
    <n v="1700"/>
    <n v="3208"/>
    <n v="1.8870588235294117"/>
    <x v="1"/>
    <n v="56"/>
    <n v="57.285714285714285"/>
    <s v="GB"/>
    <s v="GBP"/>
    <n v="1373518800"/>
    <n v="1376110800"/>
    <x v="801"/>
    <x v="798"/>
    <b v="0"/>
    <b v="1"/>
    <s v="film &amp; video/television"/>
    <x v="4"/>
    <s v="television"/>
  </r>
  <r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x v="799"/>
    <b v="0"/>
    <b v="0"/>
    <s v="theater/plays"/>
    <x v="3"/>
    <s v="plays"/>
  </r>
  <r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x v="800"/>
    <b v="0"/>
    <b v="1"/>
    <s v="food/food trucks"/>
    <x v="0"/>
    <s v="food trucks"/>
  </r>
  <r>
    <s v="Organized discrete encoding"/>
    <n v="8800"/>
    <n v="2437"/>
    <n v="0.27693181818181817"/>
    <x v="0"/>
    <n v="27"/>
    <n v="90.259259259259252"/>
    <s v="US"/>
    <s v="USD"/>
    <n v="1556427600"/>
    <n v="1556600400"/>
    <x v="212"/>
    <x v="368"/>
    <b v="0"/>
    <b v="0"/>
    <s v="theater/plays"/>
    <x v="3"/>
    <s v="plays"/>
  </r>
  <r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x v="801"/>
    <b v="0"/>
    <b v="0"/>
    <s v="film &amp; video/documentary"/>
    <x v="4"/>
    <s v="documentary"/>
  </r>
  <r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x v="802"/>
    <b v="0"/>
    <b v="0"/>
    <s v="music/jazz"/>
    <x v="1"/>
    <s v="jazz"/>
  </r>
  <r>
    <s v="Enhanced uniform service-desk"/>
    <n v="100"/>
    <n v="2"/>
    <n v="0.02"/>
    <x v="0"/>
    <n v="1"/>
    <n v="2"/>
    <s v="US"/>
    <s v="USD"/>
    <n v="1411102800"/>
    <n v="1411189200"/>
    <x v="806"/>
    <x v="803"/>
    <b v="0"/>
    <b v="1"/>
    <s v="technology/web"/>
    <x v="2"/>
    <s v="web"/>
  </r>
  <r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x v="482"/>
    <b v="0"/>
    <b v="1"/>
    <s v="music/rock"/>
    <x v="1"/>
    <s v="rock"/>
  </r>
  <r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x v="496"/>
    <b v="0"/>
    <b v="0"/>
    <s v="technology/web"/>
    <x v="2"/>
    <s v="web"/>
  </r>
  <r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x v="804"/>
    <b v="0"/>
    <b v="1"/>
    <s v="publishing/nonfiction"/>
    <x v="5"/>
    <s v="nonfiction"/>
  </r>
  <r>
    <s v="Digitized foreground array"/>
    <n v="6500"/>
    <n v="795"/>
    <n v="0.12230769230769231"/>
    <x v="0"/>
    <n v="16"/>
    <n v="49.6875"/>
    <s v="US"/>
    <s v="USD"/>
    <n v="1349326800"/>
    <n v="1349672400"/>
    <x v="259"/>
    <x v="805"/>
    <b v="0"/>
    <b v="0"/>
    <s v="publishing/radio &amp; podcasts"/>
    <x v="5"/>
    <s v="radio &amp; podcasts"/>
  </r>
  <r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x v="806"/>
    <b v="0"/>
    <b v="0"/>
    <s v="theater/plays"/>
    <x v="3"/>
    <s v="plays"/>
  </r>
  <r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x v="807"/>
    <b v="1"/>
    <b v="1"/>
    <s v="film &amp; video/documentary"/>
    <x v="4"/>
    <s v="documentary"/>
  </r>
  <r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x v="808"/>
    <b v="0"/>
    <b v="0"/>
    <s v="theater/plays"/>
    <x v="3"/>
    <s v="plays"/>
  </r>
  <r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x v="104"/>
    <b v="0"/>
    <b v="0"/>
    <s v="games/video games"/>
    <x v="6"/>
    <s v="video games"/>
  </r>
  <r>
    <s v="Synchronized attitude-oriented frame"/>
    <n v="1800"/>
    <n v="8621"/>
    <n v="4.7894444444444444"/>
    <x v="1"/>
    <n v="80"/>
    <n v="107.7625"/>
    <s v="CA"/>
    <s v="CAD"/>
    <n v="1528088400"/>
    <n v="1530421200"/>
    <x v="384"/>
    <x v="809"/>
    <b v="0"/>
    <b v="1"/>
    <s v="theater/plays"/>
    <x v="3"/>
    <s v="plays"/>
  </r>
  <r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x v="810"/>
    <b v="0"/>
    <b v="0"/>
    <s v="theater/plays"/>
    <x v="3"/>
    <s v="plays"/>
  </r>
  <r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x v="811"/>
    <b v="1"/>
    <b v="0"/>
    <s v="technology/web"/>
    <x v="2"/>
    <s v="web"/>
  </r>
  <r>
    <s v="Reduced bifurcated pricing structure"/>
    <n v="1800"/>
    <n v="14310"/>
    <n v="7.95"/>
    <x v="1"/>
    <n v="179"/>
    <n v="79.944134078212286"/>
    <s v="US"/>
    <s v="USD"/>
    <n v="1346821200"/>
    <n v="1347944400"/>
    <x v="812"/>
    <x v="812"/>
    <b v="1"/>
    <b v="0"/>
    <s v="film &amp; video/drama"/>
    <x v="4"/>
    <s v="drama"/>
  </r>
  <r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x v="813"/>
    <b v="0"/>
    <b v="0"/>
    <s v="film &amp; video/drama"/>
    <x v="4"/>
    <s v="drama"/>
  </r>
  <r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x v="814"/>
    <b v="0"/>
    <b v="0"/>
    <s v="theater/plays"/>
    <x v="3"/>
    <s v="plays"/>
  </r>
  <r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x v="815"/>
    <b v="0"/>
    <b v="0"/>
    <s v="film &amp; video/television"/>
    <x v="4"/>
    <s v="television"/>
  </r>
  <r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x v="414"/>
    <b v="0"/>
    <b v="0"/>
    <s v="photography/photography books"/>
    <x v="7"/>
    <s v="photography books"/>
  </r>
  <r>
    <s v="Polarized discrete product"/>
    <n v="3600"/>
    <n v="2097"/>
    <n v="0.58250000000000002"/>
    <x v="2"/>
    <n v="27"/>
    <n v="77.666666666666671"/>
    <s v="GB"/>
    <s v="GBP"/>
    <n v="1309237200"/>
    <n v="1311310800"/>
    <x v="816"/>
    <x v="816"/>
    <b v="0"/>
    <b v="1"/>
    <s v="film &amp; video/shorts"/>
    <x v="4"/>
    <s v="shorts"/>
  </r>
  <r>
    <s v="Seamless dynamic website"/>
    <n v="3800"/>
    <n v="9021"/>
    <n v="2.3739473684210526"/>
    <x v="1"/>
    <n v="156"/>
    <n v="57.82692307692308"/>
    <s v="CH"/>
    <s v="CHF"/>
    <n v="1343365200"/>
    <n v="1344315600"/>
    <x v="474"/>
    <x v="82"/>
    <b v="0"/>
    <b v="0"/>
    <s v="publishing/radio &amp; podcasts"/>
    <x v="5"/>
    <s v="radio &amp; podcasts"/>
  </r>
  <r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x v="817"/>
    <b v="0"/>
    <b v="1"/>
    <s v="theater/plays"/>
    <x v="3"/>
    <s v="plays"/>
  </r>
  <r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x v="818"/>
    <b v="1"/>
    <b v="0"/>
    <s v="film &amp; video/animation"/>
    <x v="4"/>
    <s v="animation"/>
  </r>
  <r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x v="819"/>
    <b v="0"/>
    <b v="0"/>
    <s v="technology/web"/>
    <x v="2"/>
    <s v="web"/>
  </r>
  <r>
    <s v="Ameliorated logistical capability"/>
    <n v="51400"/>
    <n v="90440"/>
    <n v="1.7595330739299611"/>
    <x v="1"/>
    <n v="2261"/>
    <n v="40"/>
    <s v="US"/>
    <s v="USD"/>
    <n v="1544335200"/>
    <n v="1545112800"/>
    <x v="609"/>
    <x v="320"/>
    <b v="0"/>
    <b v="1"/>
    <s v="music/world music"/>
    <x v="1"/>
    <s v="world music"/>
  </r>
  <r>
    <s v="Sharable discrete definition"/>
    <n v="1700"/>
    <n v="4044"/>
    <n v="2.3788235294117648"/>
    <x v="1"/>
    <n v="40"/>
    <n v="101.1"/>
    <s v="US"/>
    <s v="USD"/>
    <n v="1279083600"/>
    <n v="1279170000"/>
    <x v="547"/>
    <x v="820"/>
    <b v="0"/>
    <b v="0"/>
    <s v="theater/plays"/>
    <x v="3"/>
    <s v="plays"/>
  </r>
  <r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x v="821"/>
    <b v="0"/>
    <b v="0"/>
    <s v="theater/plays"/>
    <x v="3"/>
    <s v="plays"/>
  </r>
  <r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x v="822"/>
    <b v="0"/>
    <b v="0"/>
    <s v="theater/plays"/>
    <x v="3"/>
    <s v="plays"/>
  </r>
  <r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x v="823"/>
    <b v="0"/>
    <b v="0"/>
    <s v="food/food trucks"/>
    <x v="0"/>
    <s v="food trucks"/>
  </r>
  <r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x v="824"/>
    <b v="0"/>
    <b v="0"/>
    <s v="theater/plays"/>
    <x v="3"/>
    <s v="plays"/>
  </r>
  <r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x v="497"/>
    <b v="0"/>
    <b v="0"/>
    <s v="technology/web"/>
    <x v="2"/>
    <s v="web"/>
  </r>
  <r>
    <s v="Polarized tertiary function"/>
    <n v="5500"/>
    <n v="11952"/>
    <n v="2.173090909090909"/>
    <x v="1"/>
    <n v="184"/>
    <n v="64.956521739130437"/>
    <s v="GB"/>
    <s v="GBP"/>
    <n v="1493787600"/>
    <n v="1494997200"/>
    <x v="824"/>
    <x v="825"/>
    <b v="0"/>
    <b v="0"/>
    <s v="theater/plays"/>
    <x v="3"/>
    <s v="plays"/>
  </r>
  <r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x v="826"/>
    <b v="0"/>
    <b v="1"/>
    <s v="theater/plays"/>
    <x v="3"/>
    <s v="plays"/>
  </r>
  <r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x v="827"/>
    <b v="0"/>
    <b v="1"/>
    <s v="theater/plays"/>
    <x v="3"/>
    <s v="plays"/>
  </r>
  <r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x v="828"/>
    <b v="0"/>
    <b v="0"/>
    <s v="music/rock"/>
    <x v="1"/>
    <s v="rock"/>
  </r>
  <r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x v="829"/>
    <b v="0"/>
    <b v="0"/>
    <s v="theater/plays"/>
    <x v="3"/>
    <s v="plays"/>
  </r>
  <r>
    <s v="Reactive radical framework"/>
    <n v="6200"/>
    <n v="11280"/>
    <n v="1.8193548387096774"/>
    <x v="1"/>
    <n v="105"/>
    <n v="107.42857142857143"/>
    <s v="US"/>
    <s v="USD"/>
    <n v="1456120800"/>
    <n v="1456639200"/>
    <x v="829"/>
    <x v="830"/>
    <b v="0"/>
    <b v="0"/>
    <s v="theater/plays"/>
    <x v="3"/>
    <s v="plays"/>
  </r>
  <r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x v="94"/>
    <b v="0"/>
    <b v="0"/>
    <s v="theater/plays"/>
    <x v="3"/>
    <s v="plays"/>
  </r>
  <r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x v="831"/>
    <b v="1"/>
    <b v="0"/>
    <s v="theater/plays"/>
    <x v="3"/>
    <s v="plays"/>
  </r>
  <r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x v="832"/>
    <b v="0"/>
    <b v="0"/>
    <s v="film &amp; video/documentary"/>
    <x v="4"/>
    <s v="documentary"/>
  </r>
  <r>
    <s v="Total dedicated benchmark"/>
    <n v="9200"/>
    <n v="10093"/>
    <n v="1.0970652173913042"/>
    <x v="1"/>
    <n v="96"/>
    <n v="105.13541666666667"/>
    <s v="US"/>
    <s v="USD"/>
    <n v="1528779600"/>
    <n v="1531890000"/>
    <x v="833"/>
    <x v="833"/>
    <b v="0"/>
    <b v="1"/>
    <s v="publishing/fiction"/>
    <x v="5"/>
    <s v="fiction"/>
  </r>
  <r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x v="834"/>
    <b v="0"/>
    <b v="1"/>
    <s v="games/video games"/>
    <x v="6"/>
    <s v="video games"/>
  </r>
  <r>
    <s v="Upgradable analyzing core"/>
    <n v="9900"/>
    <n v="6161"/>
    <n v="0.62232323232323228"/>
    <x v="2"/>
    <n v="66"/>
    <n v="93.348484848484844"/>
    <s v="CA"/>
    <s v="CAD"/>
    <n v="1354341600"/>
    <n v="1356242400"/>
    <x v="835"/>
    <x v="835"/>
    <b v="0"/>
    <b v="0"/>
    <s v="technology/web"/>
    <x v="2"/>
    <s v="web"/>
  </r>
  <r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x v="836"/>
    <b v="1"/>
    <b v="0"/>
    <s v="theater/plays"/>
    <x v="3"/>
    <s v="plays"/>
  </r>
  <r>
    <s v="Horizontal optimizing model"/>
    <n v="9600"/>
    <n v="6205"/>
    <n v="0.64635416666666667"/>
    <x v="0"/>
    <n v="67"/>
    <n v="92.611940298507463"/>
    <s v="AU"/>
    <s v="AUD"/>
    <n v="1295935200"/>
    <n v="1296194400"/>
    <x v="837"/>
    <x v="611"/>
    <b v="0"/>
    <b v="0"/>
    <s v="theater/plays"/>
    <x v="3"/>
    <s v="plays"/>
  </r>
  <r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x v="837"/>
    <b v="0"/>
    <b v="0"/>
    <s v="food/food trucks"/>
    <x v="0"/>
    <s v="food trucks"/>
  </r>
  <r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x v="334"/>
    <b v="0"/>
    <b v="0"/>
    <s v="photography/photography books"/>
    <x v="7"/>
    <s v="photography books"/>
  </r>
  <r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x v="838"/>
    <b v="1"/>
    <b v="0"/>
    <s v="photography/photography books"/>
    <x v="7"/>
    <s v="photography books"/>
  </r>
  <r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x v="839"/>
    <b v="0"/>
    <b v="0"/>
    <s v="theater/plays"/>
    <x v="3"/>
    <s v="plays"/>
  </r>
  <r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x v="216"/>
    <b v="0"/>
    <b v="0"/>
    <s v="theater/plays"/>
    <x v="3"/>
    <s v="plays"/>
  </r>
  <r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x v="840"/>
    <b v="1"/>
    <b v="1"/>
    <s v="film &amp; video/documentary"/>
    <x v="4"/>
    <s v="documentary"/>
  </r>
  <r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x v="133"/>
    <b v="0"/>
    <b v="0"/>
    <s v="technology/web"/>
    <x v="2"/>
    <s v="web"/>
  </r>
  <r>
    <s v="Persistent content-based methodology"/>
    <n v="100"/>
    <n v="5"/>
    <n v="0.05"/>
    <x v="0"/>
    <n v="1"/>
    <n v="5"/>
    <s v="US"/>
    <s v="USD"/>
    <n v="1555390800"/>
    <n v="1555822800"/>
    <x v="843"/>
    <x v="354"/>
    <b v="0"/>
    <b v="1"/>
    <s v="theater/plays"/>
    <x v="3"/>
    <s v="plays"/>
  </r>
  <r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x v="721"/>
    <b v="0"/>
    <b v="1"/>
    <s v="music/rock"/>
    <x v="1"/>
    <s v="rock"/>
  </r>
  <r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x v="841"/>
    <b v="0"/>
    <b v="0"/>
    <s v="film &amp; video/documentary"/>
    <x v="4"/>
    <s v="documentary"/>
  </r>
  <r>
    <s v="Streamlined fault-tolerant conglomeration"/>
    <n v="3300"/>
    <n v="1980"/>
    <n v="0.6"/>
    <x v="0"/>
    <n v="21"/>
    <n v="94.285714285714292"/>
    <s v="US"/>
    <s v="USD"/>
    <n v="1450591200"/>
    <n v="1453701600"/>
    <x v="846"/>
    <x v="842"/>
    <b v="0"/>
    <b v="1"/>
    <s v="film &amp; video/science fiction"/>
    <x v="4"/>
    <s v="science fiction"/>
  </r>
  <r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x v="843"/>
    <b v="0"/>
    <b v="0"/>
    <s v="technology/web"/>
    <x v="2"/>
    <s v="web"/>
  </r>
  <r>
    <s v="Function-based next generation emulation"/>
    <n v="700"/>
    <n v="7763"/>
    <n v="11.09"/>
    <x v="1"/>
    <n v="80"/>
    <n v="97.037499999999994"/>
    <s v="US"/>
    <s v="USD"/>
    <n v="1353823200"/>
    <n v="1353996000"/>
    <x v="847"/>
    <x v="844"/>
    <b v="0"/>
    <b v="0"/>
    <s v="theater/plays"/>
    <x v="3"/>
    <s v="plays"/>
  </r>
  <r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x v="845"/>
    <b v="0"/>
    <b v="0"/>
    <s v="film &amp; video/science fiction"/>
    <x v="4"/>
    <s v="science fiction"/>
  </r>
  <r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x v="846"/>
    <b v="0"/>
    <b v="0"/>
    <s v="theater/plays"/>
    <x v="3"/>
    <s v="plays"/>
  </r>
  <r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x v="847"/>
    <b v="0"/>
    <b v="0"/>
    <s v="film &amp; video/animation"/>
    <x v="4"/>
    <s v="animation"/>
  </r>
  <r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x v="688"/>
    <b v="0"/>
    <b v="0"/>
    <s v="publishing/translations"/>
    <x v="5"/>
    <s v="translations"/>
  </r>
  <r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x v="848"/>
    <b v="0"/>
    <b v="0"/>
    <s v="technology/web"/>
    <x v="2"/>
    <s v="web"/>
  </r>
  <r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x v="248"/>
    <b v="0"/>
    <b v="0"/>
    <s v="publishing/translations"/>
    <x v="5"/>
    <s v="translations"/>
  </r>
  <r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x v="849"/>
    <b v="0"/>
    <b v="0"/>
    <s v="food/food trucks"/>
    <x v="0"/>
    <s v="food trucks"/>
  </r>
  <r>
    <s v="Ergonomic methodical hub"/>
    <n v="5900"/>
    <n v="4997"/>
    <n v="0.84694915254237291"/>
    <x v="0"/>
    <n v="114"/>
    <n v="43.833333333333336"/>
    <s v="IT"/>
    <s v="EUR"/>
    <n v="1299304800"/>
    <n v="1299823200"/>
    <x v="853"/>
    <x v="850"/>
    <b v="0"/>
    <b v="1"/>
    <s v="photography/photography books"/>
    <x v="7"/>
    <s v="photography books"/>
  </r>
  <r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x v="851"/>
    <b v="0"/>
    <b v="0"/>
    <s v="theater/plays"/>
    <x v="3"/>
    <s v="plays"/>
  </r>
  <r>
    <s v="Phased clear-thinking policy"/>
    <n v="2200"/>
    <n v="8501"/>
    <n v="3.8640909090909092"/>
    <x v="1"/>
    <n v="207"/>
    <n v="41.067632850241544"/>
    <s v="GB"/>
    <s v="GBP"/>
    <n v="1264399200"/>
    <n v="1267855200"/>
    <x v="67"/>
    <x v="852"/>
    <b v="0"/>
    <b v="0"/>
    <s v="music/rock"/>
    <x v="1"/>
    <s v="rock"/>
  </r>
  <r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x v="853"/>
    <b v="0"/>
    <b v="0"/>
    <s v="theater/plays"/>
    <x v="3"/>
    <s v="plays"/>
  </r>
  <r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x v="104"/>
    <b v="0"/>
    <b v="0"/>
    <s v="music/world music"/>
    <x v="1"/>
    <s v="world music"/>
  </r>
  <r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x v="854"/>
    <b v="0"/>
    <b v="0"/>
    <s v="food/food trucks"/>
    <x v="0"/>
    <s v="food trucks"/>
  </r>
  <r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x v="855"/>
    <b v="0"/>
    <b v="0"/>
    <s v="theater/plays"/>
    <x v="3"/>
    <s v="plays"/>
  </r>
  <r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x v="856"/>
    <b v="0"/>
    <b v="0"/>
    <s v="theater/plays"/>
    <x v="3"/>
    <s v="plays"/>
  </r>
  <r>
    <s v="Versatile neutral workforce"/>
    <n v="5100"/>
    <n v="1414"/>
    <n v="0.27725490196078434"/>
    <x v="0"/>
    <n v="24"/>
    <n v="58.916666666666664"/>
    <s v="US"/>
    <s v="USD"/>
    <n v="1381208400"/>
    <n v="1381726800"/>
    <x v="858"/>
    <x v="857"/>
    <b v="0"/>
    <b v="0"/>
    <s v="film &amp; video/television"/>
    <x v="4"/>
    <s v="television"/>
  </r>
  <r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x v="858"/>
    <b v="0"/>
    <b v="1"/>
    <s v="technology/web"/>
    <x v="2"/>
    <s v="web"/>
  </r>
  <r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x v="859"/>
    <b v="0"/>
    <b v="1"/>
    <s v="theater/plays"/>
    <x v="3"/>
    <s v="plays"/>
  </r>
  <r>
    <s v="Multi-channeled reciprocal interface"/>
    <n v="800"/>
    <n v="2991"/>
    <n v="3.73875"/>
    <x v="1"/>
    <n v="32"/>
    <n v="93.46875"/>
    <s v="US"/>
    <s v="USD"/>
    <n v="1368853200"/>
    <n v="1368939600"/>
    <x v="170"/>
    <x v="860"/>
    <b v="0"/>
    <b v="0"/>
    <s v="music/indie rock"/>
    <x v="1"/>
    <s v="indie rock"/>
  </r>
  <r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x v="264"/>
    <b v="0"/>
    <b v="1"/>
    <s v="theater/plays"/>
    <x v="3"/>
    <s v="plays"/>
  </r>
  <r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x v="65"/>
    <b v="0"/>
    <b v="1"/>
    <s v="theater/plays"/>
    <x v="3"/>
    <s v="plays"/>
  </r>
  <r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x v="861"/>
    <b v="0"/>
    <b v="0"/>
    <s v="food/food trucks"/>
    <x v="0"/>
    <s v="food trucks"/>
  </r>
  <r>
    <s v="Fundamental user-facing productivity"/>
    <n v="1000"/>
    <n v="8641"/>
    <n v="8.641"/>
    <x v="1"/>
    <n v="92"/>
    <n v="93.923913043478265"/>
    <s v="US"/>
    <s v="USD"/>
    <n v="1478930400"/>
    <n v="1480831200"/>
    <x v="864"/>
    <x v="862"/>
    <b v="0"/>
    <b v="0"/>
    <s v="games/video games"/>
    <x v="6"/>
    <s v="video games"/>
  </r>
  <r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x v="454"/>
    <b v="0"/>
    <b v="0"/>
    <s v="theater/plays"/>
    <x v="3"/>
    <s v="plays"/>
  </r>
  <r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x v="863"/>
    <b v="1"/>
    <b v="0"/>
    <s v="publishing/nonfiction"/>
    <x v="5"/>
    <s v="nonfiction"/>
  </r>
  <r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x v="864"/>
    <b v="0"/>
    <b v="0"/>
    <s v="technology/web"/>
    <x v="2"/>
    <s v="web"/>
  </r>
  <r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x v="865"/>
    <b v="0"/>
    <b v="1"/>
    <s v="film &amp; video/documentary"/>
    <x v="4"/>
    <s v="documentary"/>
  </r>
  <r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x v="866"/>
    <b v="0"/>
    <b v="0"/>
    <s v="film &amp; video/documentary"/>
    <x v="4"/>
    <s v="documentary"/>
  </r>
  <r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x v="867"/>
    <b v="0"/>
    <b v="0"/>
    <s v="theater/plays"/>
    <x v="3"/>
    <s v="plays"/>
  </r>
  <r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x v="868"/>
    <b v="0"/>
    <b v="1"/>
    <s v="music/rock"/>
    <x v="1"/>
    <s v="rock"/>
  </r>
  <r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x v="296"/>
    <b v="0"/>
    <b v="0"/>
    <s v="music/rock"/>
    <x v="1"/>
    <s v="rock"/>
  </r>
  <r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x v="869"/>
    <b v="0"/>
    <b v="0"/>
    <s v="film &amp; video/documentary"/>
    <x v="4"/>
    <s v="documentary"/>
  </r>
  <r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x v="274"/>
    <b v="0"/>
    <b v="0"/>
    <s v="publishing/radio &amp; podcasts"/>
    <x v="5"/>
    <s v="radio &amp; podcasts"/>
  </r>
  <r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x v="354"/>
    <b v="0"/>
    <b v="0"/>
    <s v="publishing/translations"/>
    <x v="5"/>
    <s v="translations"/>
  </r>
  <r>
    <s v="Devolved foreground customer loyalty"/>
    <n v="7800"/>
    <n v="6839"/>
    <n v="0.87679487179487181"/>
    <x v="0"/>
    <n v="64"/>
    <n v="106.859375"/>
    <s v="US"/>
    <s v="USD"/>
    <n v="1456984800"/>
    <n v="1458882000"/>
    <x v="289"/>
    <x v="870"/>
    <b v="0"/>
    <b v="1"/>
    <s v="film &amp; video/drama"/>
    <x v="4"/>
    <s v="drama"/>
  </r>
  <r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x v="871"/>
    <b v="0"/>
    <b v="1"/>
    <s v="music/rock"/>
    <x v="1"/>
    <s v="rock"/>
  </r>
  <r>
    <s v="Networked global migration"/>
    <n v="3100"/>
    <n v="13223"/>
    <n v="4.2654838709677421"/>
    <x v="1"/>
    <n v="132"/>
    <n v="100.17424242424242"/>
    <s v="US"/>
    <s v="USD"/>
    <n v="1525669200"/>
    <n v="1526878800"/>
    <x v="871"/>
    <x v="98"/>
    <b v="0"/>
    <b v="1"/>
    <s v="film &amp; video/drama"/>
    <x v="4"/>
    <s v="drama"/>
  </r>
  <r>
    <s v="De-engineered even-keeled definition"/>
    <n v="9800"/>
    <n v="7608"/>
    <n v="0.77632653061224488"/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</r>
  <r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x v="873"/>
    <b v="0"/>
    <b v="1"/>
    <s v="publishing/translations"/>
    <x v="5"/>
    <s v="translations"/>
  </r>
  <r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x v="526"/>
    <b v="0"/>
    <b v="1"/>
    <s v="food/food trucks"/>
    <x v="0"/>
    <s v="food trucks"/>
  </r>
  <r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x v="874"/>
    <b v="0"/>
    <b v="0"/>
    <s v="theater/plays"/>
    <x v="3"/>
    <s v="plays"/>
  </r>
  <r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x v="875"/>
    <b v="0"/>
    <b v="0"/>
    <s v="theater/plays"/>
    <x v="3"/>
    <s v="plays"/>
  </r>
  <r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x v="876"/>
    <b v="0"/>
    <b v="1"/>
    <s v="music/indie rock"/>
    <x v="1"/>
    <s v="indie rock"/>
  </r>
  <r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x v="877"/>
    <b v="0"/>
    <b v="0"/>
    <s v="food/food trucks"/>
    <x v="0"/>
    <s v="food trucks"/>
  </r>
  <r>
    <m/>
    <m/>
    <m/>
    <m/>
    <x v="4"/>
    <m/>
    <m/>
    <m/>
    <m/>
    <m/>
    <m/>
    <x v="879"/>
    <x v="878"/>
    <m/>
    <m/>
    <m/>
    <x v="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s v="food"/>
    <s v="food trucks"/>
  </r>
  <r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s v="music"/>
    <s v="rock"/>
  </r>
  <r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s v="technology"/>
    <s v="web"/>
  </r>
  <r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s v="music"/>
    <s v="rock"/>
  </r>
  <r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s v="theater"/>
    <s v="plays"/>
  </r>
  <r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s v="theater"/>
    <s v="plays"/>
  </r>
  <r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s v="film &amp; video"/>
    <s v="documentary"/>
  </r>
  <r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s v="theater"/>
    <s v="plays"/>
  </r>
  <r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s v="theater"/>
    <s v="plays"/>
  </r>
  <r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s v="music"/>
    <s v="electric music"/>
  </r>
  <r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s v="film &amp; video"/>
    <s v="drama"/>
  </r>
  <r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s v="theater"/>
    <s v="plays"/>
  </r>
  <r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s v="film &amp; video"/>
    <s v="drama"/>
  </r>
  <r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s v="music"/>
    <s v="indie rock"/>
  </r>
  <r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s v="music"/>
    <s v="indie rock"/>
  </r>
  <r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s v="technology"/>
    <s v="wearables"/>
  </r>
  <r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s v="publishing"/>
    <s v="nonfiction"/>
  </r>
  <r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s v="film &amp; video"/>
    <s v="animation"/>
  </r>
  <r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s v="theater"/>
    <s v="plays"/>
  </r>
  <r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s v="theater"/>
    <s v="plays"/>
  </r>
  <r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s v="film &amp; video"/>
    <s v="drama"/>
  </r>
  <r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s v="theater"/>
    <s v="plays"/>
  </r>
  <r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s v="theater"/>
    <s v="plays"/>
  </r>
  <r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s v="film &amp; video"/>
    <s v="documentary"/>
  </r>
  <r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s v="technology"/>
    <s v="wearables"/>
  </r>
  <r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s v="games"/>
    <s v="video games"/>
  </r>
  <r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s v="theater"/>
    <s v="plays"/>
  </r>
  <r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s v="music"/>
    <s v="rock"/>
  </r>
  <r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s v="theater"/>
    <s v="plays"/>
  </r>
  <r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s v="film &amp; video"/>
    <s v="shorts"/>
  </r>
  <r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s v="film &amp; video"/>
    <s v="animation"/>
  </r>
  <r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s v="games"/>
    <s v="video games"/>
  </r>
  <r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s v="film &amp; video"/>
    <s v="documentary"/>
  </r>
  <r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s v="theater"/>
    <s v="plays"/>
  </r>
  <r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s v="film &amp; video"/>
    <s v="documentary"/>
  </r>
  <r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s v="film &amp; video"/>
    <s v="drama"/>
  </r>
  <r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s v="theater"/>
    <s v="plays"/>
  </r>
  <r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s v="publishing"/>
    <s v="fiction"/>
  </r>
  <r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s v="photography"/>
    <s v="photography books"/>
  </r>
  <r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s v="theater"/>
    <s v="plays"/>
  </r>
  <r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s v="technology"/>
    <s v="wearables"/>
  </r>
  <r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s v="music"/>
    <s v="rock"/>
  </r>
  <r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s v="food"/>
    <s v="food trucks"/>
  </r>
  <r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s v="publishing"/>
    <s v="radio &amp; podcasts"/>
  </r>
  <r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s v="publishing"/>
    <s v="fiction"/>
  </r>
  <r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s v="theater"/>
    <s v="plays"/>
  </r>
  <r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s v="music"/>
    <s v="rock"/>
  </r>
  <r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s v="theater"/>
    <s v="plays"/>
  </r>
  <r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s v="theater"/>
    <s v="plays"/>
  </r>
  <r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s v="music"/>
    <s v="rock"/>
  </r>
  <r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s v="music"/>
    <s v="metal"/>
  </r>
  <r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s v="technology"/>
    <s v="wearables"/>
  </r>
  <r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s v="theater"/>
    <s v="plays"/>
  </r>
  <r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s v="film &amp; video"/>
    <s v="drama"/>
  </r>
  <r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s v="technology"/>
    <s v="wearables"/>
  </r>
  <r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s v="music"/>
    <s v="jazz"/>
  </r>
  <r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s v="technology"/>
    <s v="wearables"/>
  </r>
  <r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s v="games"/>
    <s v="video games"/>
  </r>
  <r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s v="theater"/>
    <s v="plays"/>
  </r>
  <r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s v="theater"/>
    <s v="plays"/>
  </r>
  <r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s v="theater"/>
    <s v="plays"/>
  </r>
  <r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s v="theater"/>
    <s v="plays"/>
  </r>
  <r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s v="technology"/>
    <s v="web"/>
  </r>
  <r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s v="theater"/>
    <s v="plays"/>
  </r>
  <r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s v="technology"/>
    <s v="web"/>
  </r>
  <r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s v="theater"/>
    <s v="plays"/>
  </r>
  <r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s v="theater"/>
    <s v="plays"/>
  </r>
  <r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s v="technology"/>
    <s v="wearables"/>
  </r>
  <r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s v="theater"/>
    <s v="plays"/>
  </r>
  <r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s v="theater"/>
    <s v="plays"/>
  </r>
  <r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s v="theater"/>
    <s v="plays"/>
  </r>
  <r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s v="theater"/>
    <s v="plays"/>
  </r>
  <r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s v="film &amp; video"/>
    <s v="animation"/>
  </r>
  <r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s v="music"/>
    <s v="jazz"/>
  </r>
  <r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s v="music"/>
    <s v="metal"/>
  </r>
  <r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s v="photography"/>
    <s v="photography books"/>
  </r>
  <r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s v="theater"/>
    <s v="plays"/>
  </r>
  <r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s v="film &amp; video"/>
    <s v="animation"/>
  </r>
  <r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s v="publishing"/>
    <s v="translations"/>
  </r>
  <r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s v="theater"/>
    <s v="plays"/>
  </r>
  <r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s v="games"/>
    <s v="video games"/>
  </r>
  <r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s v="music"/>
    <s v="rock"/>
  </r>
  <r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s v="games"/>
    <s v="video games"/>
  </r>
  <r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s v="music"/>
    <s v="electric music"/>
  </r>
  <r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s v="technology"/>
    <s v="wearables"/>
  </r>
  <r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s v="music"/>
    <s v="indie rock"/>
  </r>
  <r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s v="theater"/>
    <s v="plays"/>
  </r>
  <r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s v="music"/>
    <s v="rock"/>
  </r>
  <r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s v="publishing"/>
    <s v="translations"/>
  </r>
  <r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s v="theater"/>
    <s v="plays"/>
  </r>
  <r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s v="theater"/>
    <s v="plays"/>
  </r>
  <r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s v="publishing"/>
    <s v="translations"/>
  </r>
  <r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s v="games"/>
    <s v="video games"/>
  </r>
  <r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s v="theater"/>
    <s v="plays"/>
  </r>
  <r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s v="technology"/>
    <s v="web"/>
  </r>
  <r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s v="film &amp; video"/>
    <s v="documentary"/>
  </r>
  <r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s v="theater"/>
    <s v="plays"/>
  </r>
  <r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s v="food"/>
    <s v="food trucks"/>
  </r>
  <r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s v="games"/>
    <s v="video games"/>
  </r>
  <r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s v="theater"/>
    <s v="plays"/>
  </r>
  <r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s v="theater"/>
    <s v="plays"/>
  </r>
  <r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s v="music"/>
    <s v="electric music"/>
  </r>
  <r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s v="technology"/>
    <s v="wearables"/>
  </r>
  <r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s v="music"/>
    <s v="electric music"/>
  </r>
  <r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s v="music"/>
    <s v="indie rock"/>
  </r>
  <r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s v="technology"/>
    <s v="web"/>
  </r>
  <r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s v="theater"/>
    <s v="plays"/>
  </r>
  <r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s v="theater"/>
    <s v="plays"/>
  </r>
  <r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s v="film &amp; video"/>
    <s v="documentary"/>
  </r>
  <r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s v="film &amp; video"/>
    <s v="television"/>
  </r>
  <r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s v="food"/>
    <s v="food trucks"/>
  </r>
  <r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s v="publishing"/>
    <s v="radio &amp; podcasts"/>
  </r>
  <r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s v="technology"/>
    <s v="web"/>
  </r>
  <r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s v="food"/>
    <s v="food trucks"/>
  </r>
  <r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s v="technology"/>
    <s v="wearables"/>
  </r>
  <r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s v="publishing"/>
    <s v="fiction"/>
  </r>
  <r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s v="theater"/>
    <s v="plays"/>
  </r>
  <r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s v="film &amp; video"/>
    <s v="television"/>
  </r>
  <r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s v="photography"/>
    <s v="photography books"/>
  </r>
  <r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s v="film &amp; video"/>
    <s v="documentary"/>
  </r>
  <r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s v="games"/>
    <s v="mobile games"/>
  </r>
  <r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s v="games"/>
    <s v="video games"/>
  </r>
  <r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s v="publishing"/>
    <s v="fiction"/>
  </r>
  <r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s v="theater"/>
    <s v="plays"/>
  </r>
  <r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s v="photography"/>
    <s v="photography books"/>
  </r>
  <r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s v="theater"/>
    <s v="plays"/>
  </r>
  <r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s v="theater"/>
    <s v="plays"/>
  </r>
  <r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s v="theater"/>
    <s v="plays"/>
  </r>
  <r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s v="music"/>
    <s v="rock"/>
  </r>
  <r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s v="food"/>
    <s v="food trucks"/>
  </r>
  <r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s v="film &amp; video"/>
    <s v="drama"/>
  </r>
  <r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s v="technology"/>
    <s v="web"/>
  </r>
  <r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s v="theater"/>
    <s v="plays"/>
  </r>
  <r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s v="music"/>
    <s v="world music"/>
  </r>
  <r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s v="film &amp; video"/>
    <s v="documentary"/>
  </r>
  <r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s v="theater"/>
    <s v="plays"/>
  </r>
  <r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s v="film &amp; video"/>
    <s v="drama"/>
  </r>
  <r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s v="publishing"/>
    <s v="nonfiction"/>
  </r>
  <r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s v="games"/>
    <s v="mobile games"/>
  </r>
  <r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s v="technology"/>
    <s v="wearables"/>
  </r>
  <r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s v="film &amp; video"/>
    <s v="documentary"/>
  </r>
  <r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s v="technology"/>
    <s v="web"/>
  </r>
  <r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s v="technology"/>
    <s v="web"/>
  </r>
  <r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s v="music"/>
    <s v="indie rock"/>
  </r>
  <r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s v="theater"/>
    <s v="plays"/>
  </r>
  <r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s v="technology"/>
    <s v="wearables"/>
  </r>
  <r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s v="theater"/>
    <s v="plays"/>
  </r>
  <r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s v="theater"/>
    <s v="plays"/>
  </r>
  <r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s v="technology"/>
    <s v="wearables"/>
  </r>
  <r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s v="music"/>
    <s v="indie rock"/>
  </r>
  <r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s v="music"/>
    <s v="rock"/>
  </r>
  <r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s v="music"/>
    <s v="electric music"/>
  </r>
  <r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s v="music"/>
    <s v="indie rock"/>
  </r>
  <r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s v="theater"/>
    <s v="plays"/>
  </r>
  <r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s v="music"/>
    <s v="indie rock"/>
  </r>
  <r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s v="theater"/>
    <s v="plays"/>
  </r>
  <r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s v="music"/>
    <s v="rock"/>
  </r>
  <r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s v="photography"/>
    <s v="photography books"/>
  </r>
  <r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s v="music"/>
    <s v="rock"/>
  </r>
  <r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s v="theater"/>
    <s v="plays"/>
  </r>
  <r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s v="technology"/>
    <s v="wearables"/>
  </r>
  <r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s v="technology"/>
    <s v="web"/>
  </r>
  <r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s v="music"/>
    <s v="rock"/>
  </r>
  <r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s v="photography"/>
    <s v="photography books"/>
  </r>
  <r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s v="theater"/>
    <s v="plays"/>
  </r>
  <r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s v="technology"/>
    <s v="web"/>
  </r>
  <r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s v="photography"/>
    <s v="photography books"/>
  </r>
  <r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s v="theater"/>
    <s v="plays"/>
  </r>
  <r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s v="music"/>
    <s v="indie rock"/>
  </r>
  <r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s v="film &amp; video"/>
    <s v="shorts"/>
  </r>
  <r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s v="music"/>
    <s v="indie rock"/>
  </r>
  <r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s v="publishing"/>
    <s v="translations"/>
  </r>
  <r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s v="film &amp; video"/>
    <s v="documentary"/>
  </r>
  <r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s v="theater"/>
    <s v="plays"/>
  </r>
  <r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s v="technology"/>
    <s v="wearables"/>
  </r>
  <r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s v="theater"/>
    <s v="plays"/>
  </r>
  <r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s v="theater"/>
    <s v="plays"/>
  </r>
  <r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s v="theater"/>
    <s v="plays"/>
  </r>
  <r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s v="food"/>
    <s v="food trucks"/>
  </r>
  <r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s v="theater"/>
    <s v="plays"/>
  </r>
  <r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s v="technology"/>
    <s v="wearables"/>
  </r>
  <r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s v="technology"/>
    <s v="web"/>
  </r>
  <r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s v="theater"/>
    <s v="plays"/>
  </r>
  <r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s v="music"/>
    <s v="rock"/>
  </r>
  <r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s v="theater"/>
    <s v="plays"/>
  </r>
  <r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s v="film &amp; video"/>
    <s v="television"/>
  </r>
  <r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s v="theater"/>
    <s v="plays"/>
  </r>
  <r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s v="film &amp; video"/>
    <s v="shorts"/>
  </r>
  <r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s v="theater"/>
    <s v="plays"/>
  </r>
  <r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s v="theater"/>
    <s v="plays"/>
  </r>
  <r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s v="theater"/>
    <s v="plays"/>
  </r>
  <r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s v="theater"/>
    <s v="plays"/>
  </r>
  <r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s v="music"/>
    <s v="rock"/>
  </r>
  <r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s v="music"/>
    <s v="indie rock"/>
  </r>
  <r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s v="music"/>
    <s v="metal"/>
  </r>
  <r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s v="music"/>
    <s v="electric music"/>
  </r>
  <r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s v="technology"/>
    <s v="wearables"/>
  </r>
  <r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s v="film &amp; video"/>
    <s v="drama"/>
  </r>
  <r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s v="music"/>
    <s v="electric music"/>
  </r>
  <r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s v="music"/>
    <s v="rock"/>
  </r>
  <r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s v="theater"/>
    <s v="plays"/>
  </r>
  <r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s v="technology"/>
    <s v="web"/>
  </r>
  <r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s v="food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s v="theater"/>
    <s v="plays"/>
  </r>
  <r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s v="music"/>
    <s v="jazz"/>
  </r>
  <r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s v="theater"/>
    <s v="plays"/>
  </r>
  <r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s v="publishing"/>
    <s v="fiction"/>
  </r>
  <r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s v="music"/>
    <s v="rock"/>
  </r>
  <r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s v="film &amp; video"/>
    <s v="documentary"/>
  </r>
  <r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s v="film &amp; video"/>
    <s v="documentary"/>
  </r>
  <r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s v="film &amp; video"/>
    <s v="science fiction"/>
  </r>
  <r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s v="theater"/>
    <s v="plays"/>
  </r>
  <r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s v="theater"/>
    <s v="plays"/>
  </r>
  <r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s v="music"/>
    <s v="indie rock"/>
  </r>
  <r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s v="music"/>
    <s v="rock"/>
  </r>
  <r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s v="theater"/>
    <s v="plays"/>
  </r>
  <r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s v="theater"/>
    <s v="plays"/>
  </r>
  <r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s v="film &amp; video"/>
    <s v="science fiction"/>
  </r>
  <r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s v="film &amp; video"/>
    <s v="shorts"/>
  </r>
  <r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s v="film &amp; video"/>
    <s v="animation"/>
  </r>
  <r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s v="theater"/>
    <s v="plays"/>
  </r>
  <r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s v="food"/>
    <s v="food trucks"/>
  </r>
  <r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s v="photography"/>
    <s v="photography books"/>
  </r>
  <r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s v="theater"/>
    <s v="plays"/>
  </r>
  <r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s v="film &amp; video"/>
    <s v="science fiction"/>
  </r>
  <r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s v="music"/>
    <s v="rock"/>
  </r>
  <r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s v="photography"/>
    <s v="photography books"/>
  </r>
  <r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s v="games"/>
    <s v="mobile games"/>
  </r>
  <r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s v="film &amp; video"/>
    <s v="animation"/>
  </r>
  <r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s v="games"/>
    <s v="mobile games"/>
  </r>
  <r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s v="games"/>
    <s v="video games"/>
  </r>
  <r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s v="theater"/>
    <s v="plays"/>
  </r>
  <r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s v="theater"/>
    <s v="plays"/>
  </r>
  <r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s v="film &amp; video"/>
    <s v="animation"/>
  </r>
  <r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s v="games"/>
    <s v="video games"/>
  </r>
  <r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s v="film &amp; video"/>
    <s v="animation"/>
  </r>
  <r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s v="music"/>
    <s v="rock"/>
  </r>
  <r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s v="film &amp; video"/>
    <s v="animation"/>
  </r>
  <r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s v="theater"/>
    <s v="plays"/>
  </r>
  <r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s v="technology"/>
    <s v="wearables"/>
  </r>
  <r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s v="theater"/>
    <s v="plays"/>
  </r>
  <r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s v="publishing"/>
    <s v="nonfiction"/>
  </r>
  <r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s v="music"/>
    <s v="rock"/>
  </r>
  <r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s v="theater"/>
    <s v="plays"/>
  </r>
  <r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s v="theater"/>
    <s v="plays"/>
  </r>
  <r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s v="theater"/>
    <s v="plays"/>
  </r>
  <r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s v="technology"/>
    <s v="web"/>
  </r>
  <r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s v="publishing"/>
    <s v="fiction"/>
  </r>
  <r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s v="games"/>
    <s v="mobile games"/>
  </r>
  <r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s v="publishing"/>
    <s v="translations"/>
  </r>
  <r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s v="music"/>
    <s v="rock"/>
  </r>
  <r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s v="theater"/>
    <s v="plays"/>
  </r>
  <r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s v="theater"/>
    <s v="plays"/>
  </r>
  <r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s v="film &amp; video"/>
    <s v="drama"/>
  </r>
  <r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s v="publishing"/>
    <s v="nonfiction"/>
  </r>
  <r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s v="music"/>
    <s v="rock"/>
  </r>
  <r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s v="music"/>
    <s v="rock"/>
  </r>
  <r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s v="theater"/>
    <s v="plays"/>
  </r>
  <r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s v="theater"/>
    <s v="plays"/>
  </r>
  <r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s v="photography"/>
    <s v="photography books"/>
  </r>
  <r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s v="music"/>
    <s v="rock"/>
  </r>
  <r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s v="music"/>
    <s v="rock"/>
  </r>
  <r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s v="music"/>
    <s v="indie rock"/>
  </r>
  <r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s v="photography"/>
    <s v="photography books"/>
  </r>
  <r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s v="theater"/>
    <s v="plays"/>
  </r>
  <r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s v="theater"/>
    <s v="plays"/>
  </r>
  <r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s v="music"/>
    <s v="jazz"/>
  </r>
  <r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s v="theater"/>
    <s v="plays"/>
  </r>
  <r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s v="film &amp; video"/>
    <s v="documentary"/>
  </r>
  <r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s v="film &amp; video"/>
    <s v="television"/>
  </r>
  <r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s v="games"/>
    <s v="video games"/>
  </r>
  <r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s v="photography"/>
    <s v="photography books"/>
  </r>
  <r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s v="theater"/>
    <s v="plays"/>
  </r>
  <r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s v="theater"/>
    <s v="plays"/>
  </r>
  <r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s v="theater"/>
    <s v="plays"/>
  </r>
  <r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s v="publishing"/>
    <s v="translations"/>
  </r>
  <r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s v="games"/>
    <s v="video games"/>
  </r>
  <r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s v="theater"/>
    <s v="plays"/>
  </r>
  <r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s v="technology"/>
    <s v="web"/>
  </r>
  <r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s v="theater"/>
    <s v="plays"/>
  </r>
  <r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s v="film &amp; video"/>
    <s v="animation"/>
  </r>
  <r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s v="theater"/>
    <s v="plays"/>
  </r>
  <r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s v="film &amp; video"/>
    <s v="television"/>
  </r>
  <r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s v="music"/>
    <s v="rock"/>
  </r>
  <r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s v="technology"/>
    <s v="web"/>
  </r>
  <r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s v="theater"/>
    <s v="plays"/>
  </r>
  <r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s v="theater"/>
    <s v="plays"/>
  </r>
  <r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s v="music"/>
    <s v="electric music"/>
  </r>
  <r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s v="music"/>
    <s v="metal"/>
  </r>
  <r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s v="theater"/>
    <s v="plays"/>
  </r>
  <r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s v="film &amp; video"/>
    <s v="documentary"/>
  </r>
  <r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s v="technology"/>
    <s v="web"/>
  </r>
  <r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s v="food"/>
    <s v="food trucks"/>
  </r>
  <r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s v="theater"/>
    <s v="plays"/>
  </r>
  <r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s v="theater"/>
    <s v="plays"/>
  </r>
  <r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s v="theater"/>
    <s v="plays"/>
  </r>
  <r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s v="theater"/>
    <s v="plays"/>
  </r>
  <r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s v="theater"/>
    <s v="plays"/>
  </r>
  <r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s v="music"/>
    <s v="rock"/>
  </r>
  <r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s v="food"/>
    <s v="food trucks"/>
  </r>
  <r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s v="publishing"/>
    <s v="nonfiction"/>
  </r>
  <r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s v="film &amp; video"/>
    <s v="documentary"/>
  </r>
  <r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s v="theater"/>
    <s v="plays"/>
  </r>
  <r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s v="music"/>
    <s v="indie rock"/>
  </r>
  <r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s v="film &amp; video"/>
    <s v="documentary"/>
  </r>
  <r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s v="theater"/>
    <s v="plays"/>
  </r>
  <r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s v="theater"/>
    <s v="plays"/>
  </r>
  <r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s v="publishing"/>
    <s v="fiction"/>
  </r>
  <r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s v="theater"/>
    <s v="plays"/>
  </r>
  <r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s v="music"/>
    <s v="indie rock"/>
  </r>
  <r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s v="games"/>
    <s v="video games"/>
  </r>
  <r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s v="theater"/>
    <s v="plays"/>
  </r>
  <r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s v="theater"/>
    <s v="plays"/>
  </r>
  <r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s v="music"/>
    <s v="rock"/>
  </r>
  <r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s v="film &amp; video"/>
    <s v="documentary"/>
  </r>
  <r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s v="theater"/>
    <s v="plays"/>
  </r>
  <r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s v="food"/>
    <s v="food trucks"/>
  </r>
  <r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s v="theater"/>
    <s v="plays"/>
  </r>
  <r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s v="music"/>
    <s v="rock"/>
  </r>
  <r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s v="technology"/>
    <s v="web"/>
  </r>
  <r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s v="publishing"/>
    <s v="fiction"/>
  </r>
  <r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s v="film &amp; video"/>
    <s v="shorts"/>
  </r>
  <r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s v="theater"/>
    <s v="plays"/>
  </r>
  <r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s v="film &amp; video"/>
    <s v="documentary"/>
  </r>
  <r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s v="theater"/>
    <s v="plays"/>
  </r>
  <r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s v="theater"/>
    <s v="plays"/>
  </r>
  <r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s v="film &amp; video"/>
    <s v="animation"/>
  </r>
  <r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s v="theater"/>
    <s v="plays"/>
  </r>
  <r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s v="music"/>
    <s v="rock"/>
  </r>
  <r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s v="games"/>
    <s v="video games"/>
  </r>
  <r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s v="film &amp; video"/>
    <s v="documentary"/>
  </r>
  <r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s v="food"/>
    <s v="food trucks"/>
  </r>
  <r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s v="technology"/>
    <s v="wearables"/>
  </r>
  <r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s v="theater"/>
    <s v="plays"/>
  </r>
  <r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s v="music"/>
    <s v="rock"/>
  </r>
  <r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s v="music"/>
    <s v="rock"/>
  </r>
  <r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s v="music"/>
    <s v="rock"/>
  </r>
  <r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s v="theater"/>
    <s v="plays"/>
  </r>
  <r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s v="theater"/>
    <s v="plays"/>
  </r>
  <r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s v="theater"/>
    <s v="plays"/>
  </r>
  <r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s v="photography"/>
    <s v="photography books"/>
  </r>
  <r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s v="music"/>
    <s v="indie rock"/>
  </r>
  <r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s v="theater"/>
    <s v="plays"/>
  </r>
  <r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s v="theater"/>
    <s v="plays"/>
  </r>
  <r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s v="games"/>
    <s v="video games"/>
  </r>
  <r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s v="film &amp; video"/>
    <s v="drama"/>
  </r>
  <r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s v="music"/>
    <s v="indie rock"/>
  </r>
  <r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s v="technology"/>
    <s v="web"/>
  </r>
  <r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s v="food"/>
    <s v="food trucks"/>
  </r>
  <r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s v="theater"/>
    <s v="plays"/>
  </r>
  <r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s v="music"/>
    <s v="jazz"/>
  </r>
  <r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s v="music"/>
    <s v="rock"/>
  </r>
  <r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s v="theater"/>
    <s v="plays"/>
  </r>
  <r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s v="theater"/>
    <s v="plays"/>
  </r>
  <r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s v="film &amp; video"/>
    <s v="documentary"/>
  </r>
  <r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s v="technology"/>
    <s v="wearables"/>
  </r>
  <r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s v="theater"/>
    <s v="plays"/>
  </r>
  <r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s v="games"/>
    <s v="video games"/>
  </r>
  <r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s v="photography"/>
    <s v="photography books"/>
  </r>
  <r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s v="film &amp; video"/>
    <s v="animation"/>
  </r>
  <r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s v="theater"/>
    <s v="plays"/>
  </r>
  <r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s v="theater"/>
    <s v="plays"/>
  </r>
  <r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s v="music"/>
    <s v="rock"/>
  </r>
  <r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s v="music"/>
    <s v="rock"/>
  </r>
  <r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s v="music"/>
    <s v="indie rock"/>
  </r>
  <r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s v="theater"/>
    <s v="plays"/>
  </r>
  <r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s v="theater"/>
    <s v="plays"/>
  </r>
  <r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s v="theater"/>
    <s v="plays"/>
  </r>
  <r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s v="film &amp; video"/>
    <s v="documentary"/>
  </r>
  <r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s v="film &amp; video"/>
    <s v="television"/>
  </r>
  <r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s v="theater"/>
    <s v="plays"/>
  </r>
  <r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s v="theater"/>
    <s v="plays"/>
  </r>
  <r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s v="film &amp; video"/>
    <s v="documentary"/>
  </r>
  <r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s v="theater"/>
    <s v="plays"/>
  </r>
  <r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s v="film &amp; video"/>
    <s v="documentary"/>
  </r>
  <r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s v="music"/>
    <s v="indie rock"/>
  </r>
  <r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s v="music"/>
    <s v="rock"/>
  </r>
  <r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s v="theater"/>
    <s v="plays"/>
  </r>
  <r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s v="film &amp; video"/>
    <s v="documentary"/>
  </r>
  <r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s v="theater"/>
    <s v="plays"/>
  </r>
  <r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s v="theater"/>
    <s v="plays"/>
  </r>
  <r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s v="theater"/>
    <s v="plays"/>
  </r>
  <r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s v="photography"/>
    <s v="photography books"/>
  </r>
  <r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s v="food"/>
    <s v="food trucks"/>
  </r>
  <r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s v="film &amp; video"/>
    <s v="documentary"/>
  </r>
  <r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s v="publishing"/>
    <s v="nonfiction"/>
  </r>
  <r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s v="theater"/>
    <s v="plays"/>
  </r>
  <r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s v="technology"/>
    <s v="wearables"/>
  </r>
  <r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s v="music"/>
    <s v="indie rock"/>
  </r>
  <r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s v="theater"/>
    <s v="plays"/>
  </r>
  <r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s v="photography"/>
    <s v="photography books"/>
  </r>
  <r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s v="publishing"/>
    <s v="nonfiction"/>
  </r>
  <r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s v="technology"/>
    <s v="wearables"/>
  </r>
  <r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s v="music"/>
    <s v="jazz"/>
  </r>
  <r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s v="film &amp; video"/>
    <s v="documentary"/>
  </r>
  <r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s v="theater"/>
    <s v="plays"/>
  </r>
  <r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s v="film &amp; video"/>
    <s v="drama"/>
  </r>
  <r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s v="music"/>
    <s v="rock"/>
  </r>
  <r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s v="film &amp; video"/>
    <s v="animation"/>
  </r>
  <r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s v="music"/>
    <s v="indie rock"/>
  </r>
  <r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s v="photography"/>
    <s v="photography books"/>
  </r>
  <r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s v="theater"/>
    <s v="plays"/>
  </r>
  <r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s v="film &amp; video"/>
    <s v="shorts"/>
  </r>
  <r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s v="theater"/>
    <s v="plays"/>
  </r>
  <r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s v="theater"/>
    <s v="plays"/>
  </r>
  <r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s v="theater"/>
    <s v="plays"/>
  </r>
  <r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s v="film &amp; video"/>
    <s v="documentary"/>
  </r>
  <r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s v="theater"/>
    <s v="plays"/>
  </r>
  <r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s v="film &amp; video"/>
    <s v="documentary"/>
  </r>
  <r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s v="music"/>
    <s v="rock"/>
  </r>
  <r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s v="games"/>
    <s v="mobile games"/>
  </r>
  <r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s v="theater"/>
    <s v="plays"/>
  </r>
  <r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s v="publishing"/>
    <s v="fiction"/>
  </r>
  <r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s v="film &amp; video"/>
    <s v="animation"/>
  </r>
  <r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s v="food"/>
    <s v="food trucks"/>
  </r>
  <r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s v="theater"/>
    <s v="plays"/>
  </r>
  <r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s v="film &amp; video"/>
    <s v="documentary"/>
  </r>
  <r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s v="theater"/>
    <s v="plays"/>
  </r>
  <r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s v="film &amp; video"/>
    <s v="documentary"/>
  </r>
  <r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s v="technology"/>
    <s v="web"/>
  </r>
  <r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s v="theater"/>
    <s v="plays"/>
  </r>
  <r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s v="technology"/>
    <s v="wearables"/>
  </r>
  <r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s v="theater"/>
    <s v="plays"/>
  </r>
  <r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s v="food"/>
    <s v="food trucks"/>
  </r>
  <r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s v="music"/>
    <s v="indie rock"/>
  </r>
  <r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s v="photography"/>
    <s v="photography books"/>
  </r>
  <r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s v="theater"/>
    <s v="plays"/>
  </r>
  <r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s v="theater"/>
    <s v="plays"/>
  </r>
  <r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s v="film &amp; video"/>
    <s v="animation"/>
  </r>
  <r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s v="photography"/>
    <s v="photography books"/>
  </r>
  <r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s v="theater"/>
    <s v="plays"/>
  </r>
  <r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s v="theater"/>
    <s v="plays"/>
  </r>
  <r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s v="theater"/>
    <s v="plays"/>
  </r>
  <r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s v="film &amp; video"/>
    <s v="documentary"/>
  </r>
  <r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s v="theater"/>
    <s v="plays"/>
  </r>
  <r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s v="theater"/>
    <s v="plays"/>
  </r>
  <r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s v="music"/>
    <s v="jazz"/>
  </r>
  <r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s v="film &amp; video"/>
    <s v="animation"/>
  </r>
  <r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s v="theater"/>
    <s v="plays"/>
  </r>
  <r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s v="film &amp; video"/>
    <s v="science fiction"/>
  </r>
  <r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s v="film &amp; video"/>
    <s v="television"/>
  </r>
  <r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s v="technology"/>
    <s v="wearables"/>
  </r>
  <r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s v="theater"/>
    <s v="plays"/>
  </r>
  <r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s v="theater"/>
    <s v="plays"/>
  </r>
  <r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s v="music"/>
    <s v="indie rock"/>
  </r>
  <r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s v="theater"/>
    <s v="plays"/>
  </r>
  <r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s v="technology"/>
    <s v="wearables"/>
  </r>
  <r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s v="film &amp; video"/>
    <s v="television"/>
  </r>
  <r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s v="games"/>
    <s v="video games"/>
  </r>
  <r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s v="games"/>
    <s v="video games"/>
  </r>
  <r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s v="film &amp; video"/>
    <s v="animation"/>
  </r>
  <r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s v="music"/>
    <s v="rock"/>
  </r>
  <r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s v="film &amp; video"/>
    <s v="drama"/>
  </r>
  <r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s v="film &amp; video"/>
    <s v="science fiction"/>
  </r>
  <r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s v="film &amp; video"/>
    <s v="drama"/>
  </r>
  <r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s v="theater"/>
    <s v="plays"/>
  </r>
  <r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s v="music"/>
    <s v="indie rock"/>
  </r>
  <r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s v="theater"/>
    <s v="plays"/>
  </r>
  <r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s v="theater"/>
    <s v="plays"/>
  </r>
  <r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s v="film &amp; video"/>
    <s v="documentary"/>
  </r>
  <r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s v="theater"/>
    <s v="plays"/>
  </r>
  <r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s v="film &amp; video"/>
    <s v="drama"/>
  </r>
  <r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s v="games"/>
    <s v="mobile games"/>
  </r>
  <r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s v="film &amp; video"/>
    <s v="animation"/>
  </r>
  <r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s v="theater"/>
    <s v="plays"/>
  </r>
  <r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s v="publishing"/>
    <s v="translations"/>
  </r>
  <r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s v="technology"/>
    <s v="wearables"/>
  </r>
  <r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s v="technology"/>
    <s v="web"/>
  </r>
  <r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s v="theater"/>
    <s v="plays"/>
  </r>
  <r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s v="film &amp; video"/>
    <s v="drama"/>
  </r>
  <r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s v="technology"/>
    <s v="wearables"/>
  </r>
  <r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s v="food"/>
    <s v="food trucks"/>
  </r>
  <r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s v="music"/>
    <s v="rock"/>
  </r>
  <r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s v="music"/>
    <s v="electric music"/>
  </r>
  <r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s v="film &amp; video"/>
    <s v="television"/>
  </r>
  <r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s v="publishing"/>
    <s v="translations"/>
  </r>
  <r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s v="publishing"/>
    <s v="fiction"/>
  </r>
  <r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s v="film &amp; video"/>
    <s v="science fiction"/>
  </r>
  <r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s v="technology"/>
    <s v="wearables"/>
  </r>
  <r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s v="food"/>
    <s v="food trucks"/>
  </r>
  <r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s v="photography"/>
    <s v="photography books"/>
  </r>
  <r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s v="theater"/>
    <s v="plays"/>
  </r>
  <r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s v="publishing"/>
    <s v="fiction"/>
  </r>
  <r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s v="theater"/>
    <s v="plays"/>
  </r>
  <r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s v="food"/>
    <s v="food trucks"/>
  </r>
  <r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s v="theater"/>
    <s v="plays"/>
  </r>
  <r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s v="publishing"/>
    <s v="translations"/>
  </r>
  <r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s v="theater"/>
    <s v="plays"/>
  </r>
  <r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s v="theater"/>
    <s v="plays"/>
  </r>
  <r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s v="technology"/>
    <s v="wearables"/>
  </r>
  <r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s v="journalism"/>
    <s v="audio"/>
  </r>
  <r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s v="food"/>
    <s v="food trucks"/>
  </r>
  <r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s v="film &amp; video"/>
    <s v="shorts"/>
  </r>
  <r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s v="photography"/>
    <s v="photography books"/>
  </r>
  <r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s v="technology"/>
    <s v="wearables"/>
  </r>
  <r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s v="theater"/>
    <s v="plays"/>
  </r>
  <r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s v="film &amp; video"/>
    <s v="animation"/>
  </r>
  <r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s v="technology"/>
    <s v="wearables"/>
  </r>
  <r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s v="technology"/>
    <s v="web"/>
  </r>
  <r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s v="film &amp; video"/>
    <s v="documentary"/>
  </r>
  <r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s v="theater"/>
    <s v="plays"/>
  </r>
  <r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s v="film &amp; video"/>
    <s v="documentary"/>
  </r>
  <r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s v="games"/>
    <s v="video games"/>
  </r>
  <r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s v="film &amp; video"/>
    <s v="drama"/>
  </r>
  <r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s v="music"/>
    <s v="rock"/>
  </r>
  <r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s v="publishing"/>
    <s v="radio &amp; podcasts"/>
  </r>
  <r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s v="theater"/>
    <s v="plays"/>
  </r>
  <r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s v="technology"/>
    <s v="web"/>
  </r>
  <r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s v="theater"/>
    <s v="plays"/>
  </r>
  <r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s v="theater"/>
    <s v="plays"/>
  </r>
  <r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s v="film &amp; video"/>
    <s v="drama"/>
  </r>
  <r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s v="theater"/>
    <s v="plays"/>
  </r>
  <r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s v="games"/>
    <s v="video games"/>
  </r>
  <r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s v="film &amp; video"/>
    <s v="television"/>
  </r>
  <r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s v="music"/>
    <s v="rock"/>
  </r>
  <r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s v="theater"/>
    <s v="plays"/>
  </r>
  <r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s v="publishing"/>
    <s v="nonfiction"/>
  </r>
  <r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s v="food"/>
    <s v="food trucks"/>
  </r>
  <r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s v="film &amp; video"/>
    <s v="animation"/>
  </r>
  <r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s v="music"/>
    <s v="rock"/>
  </r>
  <r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s v="theater"/>
    <s v="plays"/>
  </r>
  <r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s v="film &amp; video"/>
    <s v="drama"/>
  </r>
  <r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s v="film &amp; video"/>
    <s v="shorts"/>
  </r>
  <r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s v="film &amp; video"/>
    <s v="shorts"/>
  </r>
  <r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s v="theater"/>
    <s v="plays"/>
  </r>
  <r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s v="technology"/>
    <s v="wearables"/>
  </r>
  <r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s v="theater"/>
    <s v="plays"/>
  </r>
  <r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s v="film &amp; video"/>
    <s v="animation"/>
  </r>
  <r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s v="music"/>
    <s v="indie rock"/>
  </r>
  <r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s v="games"/>
    <s v="video games"/>
  </r>
  <r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s v="publishing"/>
    <s v="fiction"/>
  </r>
  <r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s v="games"/>
    <s v="video games"/>
  </r>
  <r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s v="theater"/>
    <s v="plays"/>
  </r>
  <r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s v="music"/>
    <s v="indie rock"/>
  </r>
  <r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s v="film &amp; video"/>
    <s v="drama"/>
  </r>
  <r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s v="theater"/>
    <s v="plays"/>
  </r>
  <r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s v="publishing"/>
    <s v="fiction"/>
  </r>
  <r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s v="film &amp; video"/>
    <s v="documentary"/>
  </r>
  <r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s v="games"/>
    <s v="mobile games"/>
  </r>
  <r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s v="food"/>
    <s v="food trucks"/>
  </r>
  <r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s v="photography"/>
    <s v="photography books"/>
  </r>
  <r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s v="games"/>
    <s v="mobile games"/>
  </r>
  <r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s v="music"/>
    <s v="indie rock"/>
  </r>
  <r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s v="games"/>
    <s v="video games"/>
  </r>
  <r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s v="music"/>
    <s v="rock"/>
  </r>
  <r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s v="theater"/>
    <s v="plays"/>
  </r>
  <r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s v="theater"/>
    <s v="plays"/>
  </r>
  <r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s v="film &amp; video"/>
    <s v="drama"/>
  </r>
  <r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s v="theater"/>
    <s v="plays"/>
  </r>
  <r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s v="technology"/>
    <s v="wearables"/>
  </r>
  <r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s v="music"/>
    <s v="indie rock"/>
  </r>
  <r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s v="technology"/>
    <s v="web"/>
  </r>
  <r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s v="theater"/>
    <s v="plays"/>
  </r>
  <r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s v="music"/>
    <s v="rock"/>
  </r>
  <r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s v="music"/>
    <s v="indie rock"/>
  </r>
  <r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s v="music"/>
    <s v="rock"/>
  </r>
  <r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s v="publishing"/>
    <s v="translations"/>
  </r>
  <r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s v="film &amp; video"/>
    <s v="science fiction"/>
  </r>
  <r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s v="theater"/>
    <s v="plays"/>
  </r>
  <r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s v="theater"/>
    <s v="plays"/>
  </r>
  <r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s v="film &amp; video"/>
    <s v="animation"/>
  </r>
  <r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s v="theater"/>
    <s v="plays"/>
  </r>
  <r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s v="music"/>
    <s v="rock"/>
  </r>
  <r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s v="film &amp; video"/>
    <s v="documentary"/>
  </r>
  <r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s v="theater"/>
    <s v="plays"/>
  </r>
  <r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s v="theater"/>
    <s v="plays"/>
  </r>
  <r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s v="music"/>
    <s v="electric music"/>
  </r>
  <r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s v="music"/>
    <s v="rock"/>
  </r>
  <r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s v="theater"/>
    <s v="plays"/>
  </r>
  <r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s v="film &amp; video"/>
    <s v="animation"/>
  </r>
  <r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s v="music"/>
    <s v="rock"/>
  </r>
  <r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s v="film &amp; video"/>
    <s v="shorts"/>
  </r>
  <r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s v="music"/>
    <s v="rock"/>
  </r>
  <r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s v="journalism"/>
    <s v="audio"/>
  </r>
  <r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s v="food"/>
    <s v="food trucks"/>
  </r>
  <r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s v="theater"/>
    <s v="plays"/>
  </r>
  <r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s v="theater"/>
    <s v="plays"/>
  </r>
  <r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s v="music"/>
    <s v="jazz"/>
  </r>
  <r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s v="film &amp; video"/>
    <s v="science fiction"/>
  </r>
  <r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s v="music"/>
    <s v="jazz"/>
  </r>
  <r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s v="theater"/>
    <s v="plays"/>
  </r>
  <r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s v="technology"/>
    <s v="web"/>
  </r>
  <r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s v="games"/>
    <s v="video games"/>
  </r>
  <r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s v="film &amp; video"/>
    <s v="documentary"/>
  </r>
  <r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s v="technology"/>
    <s v="web"/>
  </r>
  <r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s v="publishing"/>
    <s v="translations"/>
  </r>
  <r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s v="music"/>
    <s v="rock"/>
  </r>
  <r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s v="food"/>
    <s v="food trucks"/>
  </r>
  <r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s v="theater"/>
    <s v="plays"/>
  </r>
  <r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s v="film &amp; video"/>
    <s v="documentary"/>
  </r>
  <r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s v="publishing"/>
    <s v="radio &amp; podcasts"/>
  </r>
  <r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s v="games"/>
    <s v="video games"/>
  </r>
  <r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s v="theater"/>
    <s v="plays"/>
  </r>
  <r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s v="film &amp; video"/>
    <s v="animation"/>
  </r>
  <r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s v="theater"/>
    <s v="plays"/>
  </r>
  <r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s v="theater"/>
    <s v="plays"/>
  </r>
  <r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s v="film &amp; video"/>
    <s v="drama"/>
  </r>
  <r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s v="theater"/>
    <s v="plays"/>
  </r>
  <r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s v="music"/>
    <s v="rock"/>
  </r>
  <r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s v="film &amp; video"/>
    <s v="documentary"/>
  </r>
  <r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s v="food"/>
    <s v="food trucks"/>
  </r>
  <r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s v="technology"/>
    <s v="wearables"/>
  </r>
  <r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s v="theater"/>
    <s v="plays"/>
  </r>
  <r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s v="theater"/>
    <s v="plays"/>
  </r>
  <r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s v="theater"/>
    <s v="plays"/>
  </r>
  <r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s v="publishing"/>
    <s v="nonfiction"/>
  </r>
  <r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s v="music"/>
    <s v="rock"/>
  </r>
  <r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s v="food"/>
    <s v="food trucks"/>
  </r>
  <r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s v="music"/>
    <s v="jazz"/>
  </r>
  <r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s v="film &amp; video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s v="theater"/>
    <s v="plays"/>
  </r>
  <r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s v="theater"/>
    <s v="plays"/>
  </r>
  <r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s v="music"/>
    <s v="electric music"/>
  </r>
  <r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s v="theater"/>
    <s v="plays"/>
  </r>
  <r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s v="theater"/>
    <s v="plays"/>
  </r>
  <r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s v="theater"/>
    <s v="plays"/>
  </r>
  <r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s v="music"/>
    <s v="indie rock"/>
  </r>
  <r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s v="theater"/>
    <s v="plays"/>
  </r>
  <r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s v="publishing"/>
    <s v="nonfiction"/>
  </r>
  <r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s v="theater"/>
    <s v="plays"/>
  </r>
  <r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s v="photography"/>
    <s v="photography books"/>
  </r>
  <r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s v="theater"/>
    <s v="plays"/>
  </r>
  <r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s v="music"/>
    <s v="indie rock"/>
  </r>
  <r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s v="theater"/>
    <s v="plays"/>
  </r>
  <r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s v="photography"/>
    <s v="photography books"/>
  </r>
  <r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s v="theater"/>
    <s v="plays"/>
  </r>
  <r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s v="theater"/>
    <s v="plays"/>
  </r>
  <r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s v="food"/>
    <s v="food trucks"/>
  </r>
  <r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s v="music"/>
    <s v="indie rock"/>
  </r>
  <r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s v="theater"/>
    <s v="plays"/>
  </r>
  <r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s v="theater"/>
    <s v="plays"/>
  </r>
  <r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s v="theater"/>
    <s v="plays"/>
  </r>
  <r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s v="theater"/>
    <s v="plays"/>
  </r>
  <r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s v="film &amp; video"/>
    <s v="animation"/>
  </r>
  <r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s v="film &amp; video"/>
    <s v="television"/>
  </r>
  <r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s v="film &amp; video"/>
    <s v="television"/>
  </r>
  <r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s v="film &amp; video"/>
    <s v="animation"/>
  </r>
  <r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s v="theater"/>
    <s v="plays"/>
  </r>
  <r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s v="theater"/>
    <s v="plays"/>
  </r>
  <r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s v="film &amp; video"/>
    <s v="drama"/>
  </r>
  <r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s v="theater"/>
    <s v="plays"/>
  </r>
  <r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s v="theater"/>
    <s v="plays"/>
  </r>
  <r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s v="technology"/>
    <s v="wearables"/>
  </r>
  <r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s v="theater"/>
    <s v="plays"/>
  </r>
  <r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s v="theater"/>
    <s v="plays"/>
  </r>
  <r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s v="music"/>
    <s v="rock"/>
  </r>
  <r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s v="games"/>
    <s v="video games"/>
  </r>
  <r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s v="publishing"/>
    <s v="translations"/>
  </r>
  <r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s v="food"/>
    <s v="food trucks"/>
  </r>
  <r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s v="theater"/>
    <s v="plays"/>
  </r>
  <r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s v="music"/>
    <s v="jazz"/>
  </r>
  <r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s v="film &amp; video"/>
    <s v="shorts"/>
  </r>
  <r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s v="technology"/>
    <s v="web"/>
  </r>
  <r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s v="technology"/>
    <s v="web"/>
  </r>
  <r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s v="music"/>
    <s v="metal"/>
  </r>
  <r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s v="photography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s v="food"/>
    <s v="food trucks"/>
  </r>
  <r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s v="film &amp; video"/>
    <s v="science fiction"/>
  </r>
  <r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s v="music"/>
    <s v="rock"/>
  </r>
  <r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s v="film &amp; video"/>
    <s v="documentary"/>
  </r>
  <r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s v="theater"/>
    <s v="plays"/>
  </r>
  <r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s v="music"/>
    <s v="jazz"/>
  </r>
  <r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s v="theater"/>
    <s v="plays"/>
  </r>
  <r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s v="theater"/>
    <s v="plays"/>
  </r>
  <r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s v="music"/>
    <s v="jazz"/>
  </r>
  <r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s v="film &amp; video"/>
    <s v="documentary"/>
  </r>
  <r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s v="theater"/>
    <s v="plays"/>
  </r>
  <r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s v="journalism"/>
    <s v="audio"/>
  </r>
  <r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s v="theater"/>
    <s v="plays"/>
  </r>
  <r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s v="theater"/>
    <s v="plays"/>
  </r>
  <r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s v="music"/>
    <s v="indie rock"/>
  </r>
  <r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s v="theater"/>
    <s v="plays"/>
  </r>
  <r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s v="theater"/>
    <s v="plays"/>
  </r>
  <r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s v="music"/>
    <s v="indie rock"/>
  </r>
  <r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s v="photography"/>
    <s v="photography books"/>
  </r>
  <r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s v="journalism"/>
    <s v="audio"/>
  </r>
  <r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s v="photography"/>
    <s v="photography books"/>
  </r>
  <r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s v="publishing"/>
    <s v="fiction"/>
  </r>
  <r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s v="film &amp; video"/>
    <s v="drama"/>
  </r>
  <r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s v="food"/>
    <s v="food trucks"/>
  </r>
  <r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s v="games"/>
    <s v="mobile games"/>
  </r>
  <r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s v="theater"/>
    <s v="plays"/>
  </r>
  <r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s v="theater"/>
    <s v="plays"/>
  </r>
  <r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s v="theater"/>
    <s v="plays"/>
  </r>
  <r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s v="publishing"/>
    <s v="nonfiction"/>
  </r>
  <r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s v="theater"/>
    <s v="plays"/>
  </r>
  <r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s v="technology"/>
    <s v="wearables"/>
  </r>
  <r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s v="theater"/>
    <s v="plays"/>
  </r>
  <r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s v="film &amp; video"/>
    <s v="television"/>
  </r>
  <r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s v="technology"/>
    <s v="web"/>
  </r>
  <r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s v="film &amp; video"/>
    <s v="documentary"/>
  </r>
  <r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s v="film &amp; video"/>
    <s v="documentary"/>
  </r>
  <r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s v="music"/>
    <s v="rock"/>
  </r>
  <r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s v="theater"/>
    <s v="plays"/>
  </r>
  <r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s v="theater"/>
    <s v="plays"/>
  </r>
  <r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s v="music"/>
    <s v="rock"/>
  </r>
  <r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s v="theater"/>
    <s v="plays"/>
  </r>
  <r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s v="music"/>
    <s v="electric music"/>
  </r>
  <r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s v="technology"/>
    <s v="wearables"/>
  </r>
  <r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s v="film &amp; video"/>
    <s v="drama"/>
  </r>
  <r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s v="technology"/>
    <s v="wearables"/>
  </r>
  <r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s v="theater"/>
    <s v="plays"/>
  </r>
  <r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s v="technology"/>
    <s v="wearables"/>
  </r>
  <r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s v="publishing"/>
    <s v="translations"/>
  </r>
  <r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s v="film &amp; video"/>
    <s v="animation"/>
  </r>
  <r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s v="publishing"/>
    <s v="nonfiction"/>
  </r>
  <r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s v="technology"/>
    <s v="web"/>
  </r>
  <r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s v="film &amp; video"/>
    <s v="drama"/>
  </r>
  <r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s v="theater"/>
    <s v="plays"/>
  </r>
  <r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s v="theater"/>
    <s v="plays"/>
  </r>
  <r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s v="theater"/>
    <s v="plays"/>
  </r>
  <r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s v="theater"/>
    <s v="plays"/>
  </r>
  <r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s v="theater"/>
    <s v="plays"/>
  </r>
  <r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s v="publishing"/>
    <s v="radio &amp; podcasts"/>
  </r>
  <r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s v="music"/>
    <s v="rock"/>
  </r>
  <r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s v="games"/>
    <s v="mobile games"/>
  </r>
  <r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s v="theater"/>
    <s v="plays"/>
  </r>
  <r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s v="film &amp; video"/>
    <s v="documentary"/>
  </r>
  <r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s v="technology"/>
    <s v="wearables"/>
  </r>
  <r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s v="publishing"/>
    <s v="fiction"/>
  </r>
  <r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s v="theater"/>
    <s v="plays"/>
  </r>
  <r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s v="music"/>
    <s v="rock"/>
  </r>
  <r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s v="film &amp; video"/>
    <s v="documentary"/>
  </r>
  <r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s v="theater"/>
    <s v="plays"/>
  </r>
  <r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s v="theater"/>
    <s v="plays"/>
  </r>
  <r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s v="games"/>
    <s v="mobile games"/>
  </r>
  <r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s v="theater"/>
    <s v="plays"/>
  </r>
  <r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s v="technology"/>
    <s v="web"/>
  </r>
  <r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s v="theater"/>
    <s v="plays"/>
  </r>
  <r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s v="film &amp; video"/>
    <s v="drama"/>
  </r>
  <r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s v="technology"/>
    <s v="wearables"/>
  </r>
  <r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s v="technology"/>
    <s v="web"/>
  </r>
  <r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s v="music"/>
    <s v="rock"/>
  </r>
  <r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s v="music"/>
    <s v="metal"/>
  </r>
  <r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s v="theater"/>
    <s v="plays"/>
  </r>
  <r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s v="photography"/>
    <s v="photography books"/>
  </r>
  <r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s v="publishing"/>
    <s v="nonfiction"/>
  </r>
  <r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s v="music"/>
    <s v="indie rock"/>
  </r>
  <r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s v="theater"/>
    <s v="plays"/>
  </r>
  <r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s v="music"/>
    <s v="indie rock"/>
  </r>
  <r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s v="theater"/>
    <s v="plays"/>
  </r>
  <r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s v="theater"/>
    <s v="plays"/>
  </r>
  <r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s v="music"/>
    <s v="electric music"/>
  </r>
  <r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s v="theater"/>
    <s v="plays"/>
  </r>
  <r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s v="theater"/>
    <s v="plays"/>
  </r>
  <r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s v="technology"/>
    <s v="wearables"/>
  </r>
  <r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s v="technology"/>
    <s v="web"/>
  </r>
  <r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s v="theater"/>
    <s v="plays"/>
  </r>
  <r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s v="film &amp; video"/>
    <s v="animation"/>
  </r>
  <r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s v="technology"/>
    <s v="wearables"/>
  </r>
  <r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s v="music"/>
    <s v="electric music"/>
  </r>
  <r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s v="publishing"/>
    <s v="nonfiction"/>
  </r>
  <r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s v="theater"/>
    <s v="plays"/>
  </r>
  <r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s v="photography"/>
    <s v="photography books"/>
  </r>
  <r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s v="theater"/>
    <s v="plays"/>
  </r>
  <r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s v="theater"/>
    <s v="plays"/>
  </r>
  <r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s v="theater"/>
    <s v="plays"/>
  </r>
  <r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s v="film &amp; video"/>
    <s v="drama"/>
  </r>
  <r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s v="music"/>
    <s v="rock"/>
  </r>
  <r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s v="music"/>
    <s v="electric music"/>
  </r>
  <r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s v="games"/>
    <s v="video games"/>
  </r>
  <r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s v="music"/>
    <s v="rock"/>
  </r>
  <r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s v="music"/>
    <s v="jazz"/>
  </r>
  <r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s v="theater"/>
    <s v="plays"/>
  </r>
  <r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s v="music"/>
    <s v="rock"/>
  </r>
  <r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s v="music"/>
    <s v="indie rock"/>
  </r>
  <r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s v="film &amp; video"/>
    <s v="science fiction"/>
  </r>
  <r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s v="publishing"/>
    <s v="translations"/>
  </r>
  <r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s v="theater"/>
    <s v="plays"/>
  </r>
  <r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s v="games"/>
    <s v="video games"/>
  </r>
  <r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s v="theater"/>
    <s v="plays"/>
  </r>
  <r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s v="theater"/>
    <s v="plays"/>
  </r>
  <r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s v="music"/>
    <s v="indie rock"/>
  </r>
  <r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s v="theater"/>
    <s v="plays"/>
  </r>
  <r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s v="technology"/>
    <s v="web"/>
  </r>
  <r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s v="music"/>
    <s v="rock"/>
  </r>
  <r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s v="theater"/>
    <s v="plays"/>
  </r>
  <r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s v="theater"/>
    <s v="plays"/>
  </r>
  <r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s v="film &amp; video"/>
    <s v="animation"/>
  </r>
  <r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s v="theater"/>
    <s v="plays"/>
  </r>
  <r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s v="film &amp; video"/>
    <s v="drama"/>
  </r>
  <r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s v="theater"/>
    <s v="plays"/>
  </r>
  <r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s v="film &amp; video"/>
    <s v="animation"/>
  </r>
  <r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s v="music"/>
    <s v="rock"/>
  </r>
  <r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s v="technology"/>
    <s v="web"/>
  </r>
  <r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s v="film &amp; video"/>
    <s v="animation"/>
  </r>
  <r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s v="music"/>
    <s v="jazz"/>
  </r>
  <r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s v="music"/>
    <s v="rock"/>
  </r>
  <r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s v="film &amp; video"/>
    <s v="animation"/>
  </r>
  <r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s v="theater"/>
    <s v="plays"/>
  </r>
  <r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s v="theater"/>
    <s v="plays"/>
  </r>
  <r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s v="food"/>
    <s v="food trucks"/>
  </r>
  <r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s v="theater"/>
    <s v="plays"/>
  </r>
  <r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s v="publishing"/>
    <s v="nonfiction"/>
  </r>
  <r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s v="music"/>
    <s v="rock"/>
  </r>
  <r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s v="film &amp; video"/>
    <s v="drama"/>
  </r>
  <r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s v="games"/>
    <s v="mobile games"/>
  </r>
  <r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s v="technology"/>
    <s v="web"/>
  </r>
  <r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s v="theater"/>
    <s v="plays"/>
  </r>
  <r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s v="theater"/>
    <s v="plays"/>
  </r>
  <r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s v="music"/>
    <s v="rock"/>
  </r>
  <r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s v="photography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s v="photography"/>
    <s v="photography books"/>
  </r>
  <r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s v="theater"/>
    <s v="plays"/>
  </r>
  <r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s v="music"/>
    <s v="rock"/>
  </r>
  <r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s v="film &amp; video"/>
    <s v="documentary"/>
  </r>
  <r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s v="film &amp; video"/>
    <s v="drama"/>
  </r>
  <r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s v="theater"/>
    <s v="plays"/>
  </r>
  <r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s v="food"/>
    <s v="food trucks"/>
  </r>
  <r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s v="film &amp; video"/>
    <s v="documentary"/>
  </r>
  <r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s v="theater"/>
    <s v="plays"/>
  </r>
  <r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s v="games"/>
    <s v="video games"/>
  </r>
  <r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s v="publishing"/>
    <s v="nonfiction"/>
  </r>
  <r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s v="games"/>
    <s v="video games"/>
  </r>
  <r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s v="music"/>
    <s v="rock"/>
  </r>
  <r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s v="music"/>
    <s v="rock"/>
  </r>
  <r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s v="theater"/>
    <s v="plays"/>
  </r>
  <r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s v="publishing"/>
    <s v="nonfiction"/>
  </r>
  <r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s v="theater"/>
    <s v="plays"/>
  </r>
  <r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s v="games"/>
    <s v="video games"/>
  </r>
  <r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s v="music"/>
    <s v="rock"/>
  </r>
  <r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s v="film &amp; video"/>
    <s v="documentary"/>
  </r>
  <r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s v="music"/>
    <s v="rock"/>
  </r>
  <r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s v="music"/>
    <s v="rock"/>
  </r>
  <r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s v="publishing"/>
    <s v="nonfiction"/>
  </r>
  <r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s v="film &amp; video"/>
    <s v="shorts"/>
  </r>
  <r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s v="theater"/>
    <s v="plays"/>
  </r>
  <r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s v="film &amp; video"/>
    <s v="drama"/>
  </r>
  <r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s v="theater"/>
    <s v="plays"/>
  </r>
  <r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s v="theater"/>
    <s v="plays"/>
  </r>
  <r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s v="theater"/>
    <s v="plays"/>
  </r>
  <r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s v="photography"/>
    <s v="photography books"/>
  </r>
  <r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s v="publishing"/>
    <s v="translations"/>
  </r>
  <r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s v="publishing"/>
    <s v="translations"/>
  </r>
  <r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s v="theater"/>
    <s v="plays"/>
  </r>
  <r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s v="technology"/>
    <s v="web"/>
  </r>
  <r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s v="music"/>
    <s v="indie rock"/>
  </r>
  <r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s v="music"/>
    <s v="jazz"/>
  </r>
  <r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s v="theater"/>
    <s v="plays"/>
  </r>
  <r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s v="film &amp; video"/>
    <s v="documentary"/>
  </r>
  <r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s v="theater"/>
    <s v="plays"/>
  </r>
  <r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s v="technology"/>
    <s v="web"/>
  </r>
  <r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s v="technology"/>
    <s v="wearables"/>
  </r>
  <r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s v="photography"/>
    <s v="photography books"/>
  </r>
  <r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s v="film &amp; video"/>
    <s v="documentary"/>
  </r>
  <r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s v="technology"/>
    <s v="web"/>
  </r>
  <r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s v="technology"/>
    <s v="web"/>
  </r>
  <r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s v="food"/>
    <s v="food trucks"/>
  </r>
  <r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s v="film &amp; video"/>
    <s v="drama"/>
  </r>
  <r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s v="music"/>
    <s v="indie rock"/>
  </r>
  <r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s v="music"/>
    <s v="rock"/>
  </r>
  <r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s v="music"/>
    <s v="electric music"/>
  </r>
  <r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s v="games"/>
    <s v="video games"/>
  </r>
  <r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s v="music"/>
    <s v="indie rock"/>
  </r>
  <r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s v="publishing"/>
    <s v="fiction"/>
  </r>
  <r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s v="theater"/>
    <s v="plays"/>
  </r>
  <r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s v="food"/>
    <s v="food trucks"/>
  </r>
  <r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s v="film &amp; video"/>
    <s v="shorts"/>
  </r>
  <r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s v="food"/>
    <s v="food trucks"/>
  </r>
  <r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s v="theater"/>
    <s v="plays"/>
  </r>
  <r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s v="technology"/>
    <s v="wearables"/>
  </r>
  <r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s v="theater"/>
    <s v="plays"/>
  </r>
  <r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s v="theater"/>
    <s v="plays"/>
  </r>
  <r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s v="film &amp; video"/>
    <s v="television"/>
  </r>
  <r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s v="film &amp; video"/>
    <s v="shorts"/>
  </r>
  <r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s v="theater"/>
    <s v="plays"/>
  </r>
  <r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s v="photography"/>
    <s v="photography books"/>
  </r>
  <r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s v="food"/>
    <s v="food trucks"/>
  </r>
  <r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s v="theater"/>
    <s v="plays"/>
  </r>
  <r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s v="film &amp; video"/>
    <s v="drama"/>
  </r>
  <r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s v="theater"/>
    <s v="plays"/>
  </r>
  <r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s v="theater"/>
    <s v="plays"/>
  </r>
  <r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s v="film &amp; video"/>
    <s v="science fiction"/>
  </r>
  <r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s v="photography"/>
    <s v="photography books"/>
  </r>
  <r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s v="photography"/>
    <s v="photography books"/>
  </r>
  <r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s v="music"/>
    <s v="rock"/>
  </r>
  <r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s v="photography"/>
    <s v="photography books"/>
  </r>
  <r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s v="food"/>
    <s v="food trucks"/>
  </r>
  <r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s v="music"/>
    <s v="metal"/>
  </r>
  <r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s v="publishing"/>
    <s v="nonfiction"/>
  </r>
  <r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s v="music"/>
    <s v="electric music"/>
  </r>
  <r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s v="theater"/>
    <s v="plays"/>
  </r>
  <r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s v="theater"/>
    <s v="plays"/>
  </r>
  <r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s v="film &amp; video"/>
    <s v="shorts"/>
  </r>
  <r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s v="theater"/>
    <s v="plays"/>
  </r>
  <r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s v="theater"/>
    <s v="plays"/>
  </r>
  <r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s v="music"/>
    <s v="indie rock"/>
  </r>
  <r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s v="theater"/>
    <s v="plays"/>
  </r>
  <r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s v="theater"/>
    <s v="plays"/>
  </r>
  <r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s v="music"/>
    <s v="electric music"/>
  </r>
  <r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s v="music"/>
    <s v="indie rock"/>
  </r>
  <r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s v="film &amp; video"/>
    <s v="documentary"/>
  </r>
  <r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s v="publishing"/>
    <s v="translations"/>
  </r>
  <r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s v="film &amp; video"/>
    <s v="documentary"/>
  </r>
  <r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s v="film &amp; video"/>
    <s v="television"/>
  </r>
  <r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s v="theater"/>
    <s v="plays"/>
  </r>
  <r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s v="food"/>
    <s v="food trucks"/>
  </r>
  <r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s v="theater"/>
    <s v="plays"/>
  </r>
  <r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s v="film &amp; video"/>
    <s v="documentary"/>
  </r>
  <r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s v="music"/>
    <s v="jazz"/>
  </r>
  <r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s v="technology"/>
    <s v="web"/>
  </r>
  <r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s v="music"/>
    <s v="rock"/>
  </r>
  <r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s v="technology"/>
    <s v="web"/>
  </r>
  <r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s v="publishing"/>
    <s v="nonfiction"/>
  </r>
  <r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s v="publishing"/>
    <s v="radio &amp; podcasts"/>
  </r>
  <r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s v="theater"/>
    <s v="plays"/>
  </r>
  <r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s v="film &amp; video"/>
    <s v="documentary"/>
  </r>
  <r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s v="theater"/>
    <s v="plays"/>
  </r>
  <r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s v="games"/>
    <s v="video games"/>
  </r>
  <r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s v="theater"/>
    <s v="plays"/>
  </r>
  <r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s v="theater"/>
    <s v="plays"/>
  </r>
  <r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s v="technology"/>
    <s v="web"/>
  </r>
  <r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s v="film &amp; video"/>
    <s v="drama"/>
  </r>
  <r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s v="film &amp; video"/>
    <s v="drama"/>
  </r>
  <r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s v="theater"/>
    <s v="plays"/>
  </r>
  <r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s v="film &amp; video"/>
    <s v="television"/>
  </r>
  <r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s v="photography"/>
    <s v="photography books"/>
  </r>
  <r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s v="film &amp; video"/>
    <s v="shorts"/>
  </r>
  <r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s v="publishing"/>
    <s v="radio &amp; podcasts"/>
  </r>
  <r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s v="theater"/>
    <s v="plays"/>
  </r>
  <r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s v="film &amp; video"/>
    <s v="animation"/>
  </r>
  <r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s v="technology"/>
    <s v="web"/>
  </r>
  <r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s v="music"/>
    <s v="world music"/>
  </r>
  <r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s v="theater"/>
    <s v="plays"/>
  </r>
  <r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s v="theater"/>
    <s v="plays"/>
  </r>
  <r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s v="theater"/>
    <s v="plays"/>
  </r>
  <r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s v="food"/>
    <s v="food trucks"/>
  </r>
  <r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s v="theater"/>
    <s v="plays"/>
  </r>
  <r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s v="technology"/>
    <s v="web"/>
  </r>
  <r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s v="theater"/>
    <s v="plays"/>
  </r>
  <r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s v="theater"/>
    <s v="plays"/>
  </r>
  <r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s v="theater"/>
    <s v="plays"/>
  </r>
  <r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s v="music"/>
    <s v="rock"/>
  </r>
  <r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s v="theater"/>
    <s v="plays"/>
  </r>
  <r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s v="theater"/>
    <s v="plays"/>
  </r>
  <r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s v="theater"/>
    <s v="plays"/>
  </r>
  <r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s v="theater"/>
    <s v="plays"/>
  </r>
  <r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s v="film &amp; video"/>
    <s v="documentary"/>
  </r>
  <r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s v="publishing"/>
    <s v="fiction"/>
  </r>
  <r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s v="games"/>
    <s v="video games"/>
  </r>
  <r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s v="technology"/>
    <s v="web"/>
  </r>
  <r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s v="theater"/>
    <s v="plays"/>
  </r>
  <r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s v="theater"/>
    <s v="plays"/>
  </r>
  <r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s v="food"/>
    <s v="food trucks"/>
  </r>
  <r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s v="photography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s v="photography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s v="theater"/>
    <s v="plays"/>
  </r>
  <r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s v="theater"/>
    <s v="plays"/>
  </r>
  <r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s v="film &amp; video"/>
    <s v="documentary"/>
  </r>
  <r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s v="technology"/>
    <s v="web"/>
  </r>
  <r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s v="theater"/>
    <s v="plays"/>
  </r>
  <r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s v="music"/>
    <s v="rock"/>
  </r>
  <r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s v="film &amp; video"/>
    <s v="documentary"/>
  </r>
  <r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s v="film &amp; video"/>
    <s v="science fiction"/>
  </r>
  <r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s v="technology"/>
    <s v="web"/>
  </r>
  <r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s v="theater"/>
    <s v="plays"/>
  </r>
  <r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s v="film &amp; video"/>
    <s v="science fiction"/>
  </r>
  <r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s v="theater"/>
    <s v="plays"/>
  </r>
  <r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s v="film &amp; video"/>
    <s v="animation"/>
  </r>
  <r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s v="publishing"/>
    <s v="translations"/>
  </r>
  <r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s v="technology"/>
    <s v="web"/>
  </r>
  <r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s v="publishing"/>
    <s v="translations"/>
  </r>
  <r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s v="food"/>
    <s v="food trucks"/>
  </r>
  <r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s v="photography"/>
    <s v="photography books"/>
  </r>
  <r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s v="theater"/>
    <s v="plays"/>
  </r>
  <r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s v="music"/>
    <s v="rock"/>
  </r>
  <r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s v="theater"/>
    <s v="plays"/>
  </r>
  <r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s v="music"/>
    <s v="world music"/>
  </r>
  <r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s v="food"/>
    <s v="food trucks"/>
  </r>
  <r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s v="theater"/>
    <s v="plays"/>
  </r>
  <r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s v="theater"/>
    <s v="plays"/>
  </r>
  <r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s v="film &amp; video"/>
    <s v="television"/>
  </r>
  <r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s v="technology"/>
    <s v="web"/>
  </r>
  <r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s v="theater"/>
    <s v="plays"/>
  </r>
  <r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s v="music"/>
    <s v="indie rock"/>
  </r>
  <r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s v="theater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s v="theater"/>
    <s v="plays"/>
  </r>
  <r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s v="food"/>
    <s v="food trucks"/>
  </r>
  <r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s v="games"/>
    <s v="video games"/>
  </r>
  <r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s v="theater"/>
    <s v="plays"/>
  </r>
  <r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s v="publishing"/>
    <s v="nonfiction"/>
  </r>
  <r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s v="technology"/>
    <s v="web"/>
  </r>
  <r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s v="film &amp; video"/>
    <s v="documentary"/>
  </r>
  <r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s v="film &amp; video"/>
    <s v="documentary"/>
  </r>
  <r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s v="theater"/>
    <s v="plays"/>
  </r>
  <r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s v="music"/>
    <s v="rock"/>
  </r>
  <r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s v="music"/>
    <s v="rock"/>
  </r>
  <r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s v="film &amp; video"/>
    <s v="documentary"/>
  </r>
  <r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s v="publishing"/>
    <s v="radio &amp; podcasts"/>
  </r>
  <r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s v="publishing"/>
    <s v="translations"/>
  </r>
  <r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s v="film &amp; video"/>
    <s v="drama"/>
  </r>
  <r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s v="music"/>
    <s v="rock"/>
  </r>
  <r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s v="film &amp; video"/>
    <s v="drama"/>
  </r>
  <r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s v="photography"/>
    <s v="photography books"/>
  </r>
  <r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s v="publishing"/>
    <s v="translations"/>
  </r>
  <r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s v="food"/>
    <s v="food trucks"/>
  </r>
  <r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s v="theater"/>
    <s v="plays"/>
  </r>
  <r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s v="theater"/>
    <s v="plays"/>
  </r>
  <r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s v="music"/>
    <s v="indie rock"/>
  </r>
  <r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s v="food"/>
    <s v="food trucks"/>
  </r>
  <r>
    <m/>
    <m/>
    <m/>
    <m/>
    <m/>
    <x v="4"/>
    <m/>
    <m/>
    <m/>
    <m/>
    <m/>
    <m/>
    <x v="879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7261DE-4F10-44DB-A3AB-9182144AE6FA}" name="PivotChartTable2" cacheId="1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27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dataField="1" subtotalTop="0" showAll="0" defaultSubtota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rowHierarchiesUsage count="1">
    <rowHierarchyUsage hierarchyUsage="1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5" columnCount="5" cacheId="671017112">
        <x15:pivotRow count="5">
          <x15:c>
            <x15:v>1</x15:v>
          </x15:c>
          <x15:c>
            <x15:v>10</x15:v>
          </x15:c>
          <x15:c>
            <x15:v>2</x15:v>
          </x15:c>
          <x15:c>
            <x15:v>21</x15:v>
          </x15:c>
          <x15:c>
            <x15:v>34</x15:v>
          </x15:c>
        </x15:pivotRow>
        <x15:pivotRow count="5">
          <x15:c t="e">
            <x15:v/>
          </x15:c>
          <x15:c t="e">
            <x15:v/>
          </x15:c>
          <x15:c t="e">
            <x15:v/>
          </x15:c>
          <x15:c>
            <x15:v>4</x15:v>
          </x15:c>
          <x15:c>
            <x15:v>4</x15:v>
          </x15:c>
        </x15:pivotRow>
        <x15:pivotRow count="5">
          <x15:c>
            <x15:v>4</x15:v>
          </x15:c>
          <x15:c>
            <x15:v>21</x15:v>
          </x15:c>
          <x15:c>
            <x15:v>1</x15:v>
          </x15:c>
          <x15:c>
            <x15:v>34</x15:v>
          </x15:c>
          <x15:c>
            <x15:v>60</x15:v>
          </x15:c>
        </x15:pivotRow>
        <x15:pivotRow count="5">
          <x15:c>
            <x15:v>2</x15:v>
          </x15:c>
          <x15:c>
            <x15:v>12</x15:v>
          </x15:c>
          <x15:c>
            <x15:v>1</x15:v>
          </x15:c>
          <x15:c>
            <x15:v>22</x15:v>
          </x15:c>
          <x15:c>
            <x15:v>37</x15:v>
          </x15:c>
        </x15:pivotRow>
        <x15:pivotRow count="5">
          <x15:c t="e">
            <x15:v/>
          </x15:c>
          <x15:c>
            <x15:v>8</x15:v>
          </x15:c>
          <x15:c t="e">
            <x15:v/>
          </x15:c>
          <x15:c>
            <x15:v>10</x15:v>
          </x15:c>
          <x15:c>
            <x15:v>18</x15:v>
          </x15:c>
        </x15:pivotRow>
        <x15:pivotRow count="5">
          <x15:c>
            <x15:v>1</x15:v>
          </x15:c>
          <x15:c>
            <x15:v>7</x15:v>
          </x15:c>
          <x15:c t="e">
            <x15:v/>
          </x15:c>
          <x15:c>
            <x15:v>9</x15:v>
          </x15:c>
          <x15:c>
            <x15:v>17</x15:v>
          </x15:c>
        </x15:pivotRow>
        <x15:pivotRow count="5">
          <x15:c>
            <x15:v>4</x15:v>
          </x15:c>
          <x15:c>
            <x15:v>20</x15:v>
          </x15:c>
          <x15:c t="e">
            <x15:v/>
          </x15:c>
          <x15:c>
            <x15:v>22</x15:v>
          </x15:c>
          <x15:c>
            <x15:v>46</x15:v>
          </x15:c>
        </x15:pivotRow>
        <x15:pivotRow count="5">
          <x15:c>
            <x15:v>3</x15:v>
          </x15:c>
          <x15:c>
            <x15:v>19</x15:v>
          </x15:c>
          <x15:c t="e">
            <x15:v/>
          </x15:c>
          <x15:c>
            <x15:v>23</x15:v>
          </x15:c>
          <x15:c>
            <x15:v>45</x15:v>
          </x15:c>
        </x15:pivotRow>
        <x15:pivotRow count="5">
          <x15:c>
            <x15:v>1</x15:v>
          </x15:c>
          <x15:c>
            <x15:v>6</x15:v>
          </x15:c>
          <x15:c t="e">
            <x15:v/>
          </x15:c>
          <x15:c>
            <x15:v>10</x15:v>
          </x15:c>
          <x15:c>
            <x15:v>17</x15:v>
          </x15:c>
        </x15:pivotRow>
        <x15:pivotRow count="5">
          <x15:c t="e">
            <x15:v/>
          </x15:c>
          <x15:c>
            <x15:v>3</x15:v>
          </x15:c>
          <x15:c t="e">
            <x15:v/>
          </x15:c>
          <x15:c>
            <x15:v>4</x15:v>
          </x15:c>
          <x15:c>
            <x15:v>7</x15:v>
          </x15:c>
        </x15:pivotRow>
        <x15:pivotRow count="5">
          <x15:c t="e">
            <x15:v/>
          </x15:c>
          <x15:c>
            <x15:v>8</x15:v>
          </x15:c>
          <x15:c>
            <x15:v>1</x15:v>
          </x15:c>
          <x15:c>
            <x15:v>4</x15:v>
          </x15:c>
          <x15:c>
            <x15:v>13</x15:v>
          </x15:c>
        </x15:pivotRow>
        <x15:pivotRow count="5">
          <x15:c>
            <x15:v>1</x15:v>
          </x15:c>
          <x15:c>
            <x15:v>6</x15:v>
          </x15:c>
          <x15:c>
            <x15:v>1</x15:v>
          </x15:c>
          <x15:c>
            <x15:v>13</x15:v>
          </x15:c>
          <x15:c>
            <x15:v>21</x15:v>
          </x15:c>
        </x15:pivotRow>
        <x15:pivotRow count="5">
          <x15:c>
            <x15:v>4</x15:v>
          </x15:c>
          <x15:c>
            <x15:v>11</x15:v>
          </x15:c>
          <x15:c>
            <x15:v>1</x15:v>
          </x15:c>
          <x15:c>
            <x15:v>26</x15:v>
          </x15:c>
          <x15:c>
            <x15:v>42</x15:v>
          </x15:c>
        </x15:pivotRow>
        <x15:pivotRow count="5">
          <x15:c>
            <x15:v>23</x15:v>
          </x15:c>
          <x15:c>
            <x15:v>132</x15:v>
          </x15:c>
          <x15:c>
            <x15:v>2</x15:v>
          </x15:c>
          <x15:c>
            <x15:v>187</x15:v>
          </x15:c>
          <x15:c>
            <x15:v>344</x15:v>
          </x15:c>
        </x15:pivotRow>
        <x15:pivotRow count="5">
          <x15:c t="e">
            <x15:v/>
          </x15:c>
          <x15:c>
            <x15:v>4</x15:v>
          </x15:c>
          <x15:c t="e">
            <x15:v/>
          </x15:c>
          <x15:c>
            <x15:v>4</x15:v>
          </x15:c>
          <x15:c>
            <x15:v>8</x15:v>
          </x15:c>
        </x15:pivotRow>
        <x15:pivotRow count="5">
          <x15:c>
            <x15:v>6</x15:v>
          </x15:c>
          <x15:c>
            <x15:v>30</x15:v>
          </x15:c>
          <x15:c t="e">
            <x15:v/>
          </x15:c>
          <x15:c>
            <x15:v>49</x15:v>
          </x15:c>
          <x15:c>
            <x15:v>85</x15:v>
          </x15:c>
        </x15:pivotRow>
        <x15:pivotRow count="5">
          <x15:c t="e">
            <x15:v/>
          </x15:c>
          <x15:c>
            <x15:v>9</x15:v>
          </x15:c>
          <x15:c t="e">
            <x15:v/>
          </x15:c>
          <x15:c>
            <x15:v>5</x15:v>
          </x15:c>
          <x15:c>
            <x15:v>14</x15:v>
          </x15:c>
        </x15:pivotRow>
        <x15:pivotRow count="5">
          <x15:c>
            <x15:v>1</x15:v>
          </x15:c>
          <x15:c>
            <x15:v>5</x15:v>
          </x15:c>
          <x15:c>
            <x15:v>1</x15:v>
          </x15:c>
          <x15:c>
            <x15:v>9</x15:v>
          </x15:c>
          <x15:c>
            <x15:v>16</x15:v>
          </x15:c>
        </x15:pivotRow>
        <x15:pivotRow count="5">
          <x15:c>
            <x15:v>3</x15:v>
          </x15:c>
          <x15:c>
            <x15:v>3</x15:v>
          </x15:c>
          <x15:c t="e">
            <x15:v/>
          </x15:c>
          <x15:c>
            <x15:v>11</x15:v>
          </x15:c>
          <x15:c>
            <x15:v>17</x15:v>
          </x15:c>
        </x15:pivotRow>
        <x15:pivotRow count="5">
          <x15:c t="e">
            <x15:v/>
          </x15:c>
          <x15:c>
            <x15:v>7</x15:v>
          </x15:c>
          <x15:c t="e">
            <x15:v/>
          </x15:c>
          <x15:c>
            <x15:v>14</x15:v>
          </x15:c>
          <x15:c>
            <x15:v>21</x15:v>
          </x15:c>
        </x15:pivotRow>
        <x15:pivotRow count="5">
          <x15:c>
            <x15:v>1</x15:v>
          </x15:c>
          <x15:c>
            <x15:v>15</x15:v>
          </x15:c>
          <x15:c>
            <x15:v>2</x15:v>
          </x15:c>
          <x15:c>
            <x15:v>17</x15:v>
          </x15:c>
          <x15:c>
            <x15:v>35</x15:v>
          </x15:c>
        </x15:pivotRow>
        <x15:pivotRow count="5">
          <x15:c t="e">
            <x15:v/>
          </x15:c>
          <x15:c>
            <x15:v>16</x15:v>
          </x15:c>
          <x15:c>
            <x15:v>1</x15:v>
          </x15:c>
          <x15:c>
            <x15:v>28</x15:v>
          </x15:c>
          <x15:c>
            <x15:v>45</x15:v>
          </x15:c>
        </x15:pivotRow>
        <x15:pivotRow count="5">
          <x15:c>
            <x15:v>2</x15:v>
          </x15:c>
          <x15:c>
            <x15:v>12</x15:v>
          </x15:c>
          <x15:c>
            <x15:v>1</x15:v>
          </x15:c>
          <x15:c>
            <x15:v>36</x15:v>
          </x15:c>
          <x15:c>
            <x15:v>51</x15:v>
          </x15:c>
        </x15:pivotRow>
        <x15:pivotRow count="5">
          <x15:c t="e">
            <x15:v/>
          </x15:c>
          <x15:c t="e">
            <x15:v/>
          </x15:c>
          <x15:c t="e">
            <x15:v/>
          </x15:c>
          <x15:c>
            <x15:v>3</x15:v>
          </x15:c>
          <x15:c>
            <x15:v>3</x15:v>
          </x15:c>
        </x15:pivotRow>
        <x15:pivotRow count="5">
          <x15:c>
            <x15:v>57</x15:v>
          </x15:c>
          <x15:c>
            <x15:v>364</x15:v>
          </x15:c>
          <x15:c>
            <x15:v>14</x15:v>
          </x15:c>
          <x15:c>
            <x15:v>565</x15:v>
          </x15:c>
          <x15:c>
            <x15:v>1000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7704A-11B6-4C08-97D3-266F3F08F695}" name="PivotChartTable1" cacheId="1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12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2" subtotal="count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</chart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rowHierarchiesUsage count="1">
    <rowHierarchyUsage hierarchyUsage="13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0" columnCount="5" cacheId="606929681">
        <x15:pivotRow count="5">
          <x15:c>
            <x15:v>11</x15:v>
          </x15:c>
          <x15:c>
            <x15:v>60</x15:v>
          </x15:c>
          <x15:c>
            <x15:v>5</x15:v>
          </x15:c>
          <x15:c>
            <x15:v>102</x15:v>
          </x15:c>
          <x15:c>
            <x15:v>178</x15:v>
          </x15:c>
        </x15:pivotRow>
        <x15:pivotRow count="5">
          <x15:c>
            <x15:v>4</x15:v>
          </x15:c>
          <x15:c>
            <x15:v>20</x15:v>
          </x15:c>
          <x15:c t="e">
            <x15:v/>
          </x15:c>
          <x15:c>
            <x15:v>22</x15:v>
          </x15:c>
          <x15:c>
            <x15:v>46</x15:v>
          </x15:c>
        </x15:pivotRow>
        <x15:pivotRow count="5">
          <x15:c>
            <x15:v>1</x15:v>
          </x15:c>
          <x15:c>
            <x15:v>23</x15:v>
          </x15:c>
          <x15:c>
            <x15:v>3</x15:v>
          </x15:c>
          <x15:c>
            <x15:v>21</x15:v>
          </x15:c>
          <x15:c>
            <x15:v>48</x15:v>
          </x15:c>
        </x15:pivotRow>
        <x15:pivotRow count="5">
          <x15:c t="e">
            <x15:v/>
          </x15:c>
          <x15:c t="e">
            <x15:v/>
          </x15:c>
          <x15:c t="e">
            <x15:v/>
          </x15:c>
          <x15:c>
            <x15:v>4</x15:v>
          </x15:c>
          <x15:c>
            <x15:v>4</x15:v>
          </x15:c>
        </x15:pivotRow>
        <x15:pivotRow count="5">
          <x15:c>
            <x15:v>10</x15:v>
          </x15:c>
          <x15:c>
            <x15:v>66</x15:v>
          </x15:c>
          <x15:c t="e">
            <x15:v/>
          </x15:c>
          <x15:c>
            <x15:v>99</x15:v>
          </x15:c>
          <x15:c>
            <x15:v>175</x15:v>
          </x15:c>
        </x15:pivotRow>
        <x15:pivotRow count="5">
          <x15:c>
            <x15:v>4</x15:v>
          </x15:c>
          <x15:c>
            <x15:v>11</x15:v>
          </x15:c>
          <x15:c>
            <x15:v>1</x15:v>
          </x15:c>
          <x15:c>
            <x15:v>26</x15:v>
          </x15:c>
          <x15:c>
            <x15:v>42</x15:v>
          </x15:c>
        </x15:pivotRow>
        <x15:pivotRow count="5">
          <x15:c>
            <x15:v>2</x15:v>
          </x15:c>
          <x15:c>
            <x15:v>24</x15:v>
          </x15:c>
          <x15:c>
            <x15:v>1</x15:v>
          </x15:c>
          <x15:c>
            <x15:v>40</x15:v>
          </x15:c>
          <x15:c>
            <x15:v>67</x15:v>
          </x15:c>
        </x15:pivotRow>
        <x15:pivotRow count="5">
          <x15:c>
            <x15:v>2</x15:v>
          </x15:c>
          <x15:c>
            <x15:v>28</x15:v>
          </x15:c>
          <x15:c>
            <x15:v>2</x15:v>
          </x15:c>
          <x15:c>
            <x15:v>64</x15:v>
          </x15:c>
          <x15:c>
            <x15:v>96</x15:v>
          </x15:c>
        </x15:pivotRow>
        <x15:pivotRow count="5">
          <x15:c>
            <x15:v>23</x15:v>
          </x15:c>
          <x15:c>
            <x15:v>132</x15:v>
          </x15:c>
          <x15:c>
            <x15:v>2</x15:v>
          </x15:c>
          <x15:c>
            <x15:v>187</x15:v>
          </x15:c>
          <x15:c>
            <x15:v>344</x15:v>
          </x15:c>
        </x15:pivotRow>
        <x15:pivotRow count="5">
          <x15:c>
            <x15:v>57</x15:v>
          </x15:c>
          <x15:c>
            <x15:v>364</x15:v>
          </x15:c>
          <x15:c>
            <x15:v>14</x15:v>
          </x15:c>
          <x15:c>
            <x15:v>565</x15:v>
          </x15:c>
          <x15:c>
            <x15:v>1000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A394D-314B-4C1C-A2B4-34E8DFF279F0}" name="PivotTable10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3"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2" subtotal="count" baseField="0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D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FDF9A0-1931-4B16-90D9-D6E82137499F}" name="PivotTable13" cacheId="2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G32" firstHeaderRow="1" firstDataRow="2" firstDataCol="1"/>
  <pivotFields count="15"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6E32D-2925-4A5E-AA01-06AF3250679A}" name="PivotTable19" cacheId="2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5:N19" firstHeaderRow="1" firstDataRow="2" firstDataCol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00F42-0E40-4BF7-A16E-5EE84F66BEF1}" name="PivotTable16" cacheId="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G18" firstHeaderRow="1" firstDataRow="2" firstDataCol="1" rowPageCount="2" colPageCount="1"/>
  <pivotFields count="21"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6" hier="-1"/>
  </pageFields>
  <dataFields count="1">
    <dataField name="Count of outco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G1" sqref="G1:G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1.75" bestFit="1" customWidth="1"/>
    <col min="6" max="6" width="14.5" bestFit="1" customWidth="1"/>
    <col min="8" max="8" width="13.5" bestFit="1" customWidth="1"/>
    <col min="9" max="9" width="16.5" bestFit="1" customWidth="1"/>
    <col min="10" max="10" width="11.625" bestFit="1" customWidth="1"/>
    <col min="12" max="12" width="15.5" bestFit="1" customWidth="1"/>
    <col min="13" max="13" width="12.25" bestFit="1" customWidth="1"/>
    <col min="14" max="14" width="26.375" bestFit="1" customWidth="1"/>
    <col min="15" max="15" width="25" bestFit="1" customWidth="1"/>
    <col min="16" max="16" width="13.125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 * 1</f>
        <v>0</v>
      </c>
      <c r="G2" t="s">
        <v>14</v>
      </c>
      <c r="H2">
        <v>0</v>
      </c>
      <c r="I2" s="5">
        <f>0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((L2/60/60)/24)+DATE(1970,1,1)</f>
        <v>42336.25</v>
      </c>
      <c r="O2" s="10">
        <f>((M2/60/60/(24)+DATE(1970,1,1)))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 * 1</f>
        <v>10.4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1">((L3/60/60)/24)+DATE(1970,1,1)</f>
        <v>41870.208333333336</v>
      </c>
      <c r="O3" s="10">
        <f t="shared" ref="O3:O66" si="2">((M3/60/60/(24)+DATE(1970,1,1)))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1"/>
        <v>41595.25</v>
      </c>
      <c r="O4" s="10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>E9/H9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1"/>
        <v>43283.208333333328</v>
      </c>
      <c r="O66" s="10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 * 1</f>
        <v>2.3614754098360655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5">((L67/60/60)/24)+DATE(1970,1,1)</f>
        <v>40570.25</v>
      </c>
      <c r="O67" s="10">
        <f t="shared" ref="O67:O130" si="6">((M67/60/60/(24)+DATE(1970,1,1)))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5"/>
        <v>40417.208333333336</v>
      </c>
      <c r="O130" s="10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 * 1</f>
        <v>3.2026936026936029E-2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9">((L131/60/60)/24)+DATE(1970,1,1)</f>
        <v>42038.25</v>
      </c>
      <c r="O131" s="10">
        <f t="shared" ref="O131:O194" si="10">((M131/60/60/(24)+DATE(1970,1,1)))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9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9"/>
        <v>41607.25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9"/>
        <v>43112.25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9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9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9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9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9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9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9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9"/>
        <v>43156.25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9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9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9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9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9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9"/>
        <v>40855.25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9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9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9"/>
        <v>41275.25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9"/>
        <v>43450.25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9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9"/>
        <v>42783.25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9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9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9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9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9"/>
        <v>41638.25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9"/>
        <v>42346.25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9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9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9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9"/>
        <v>43442.25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9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9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9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9"/>
        <v>40534.25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9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9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9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9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9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9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9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9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9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9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9"/>
        <v>40497.25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9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9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9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9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9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9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9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9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9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9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9"/>
        <v>41975.25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9"/>
        <v>42433.25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9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9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9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 * 1</f>
        <v>0.45636363636363636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3">((L195/60/60)/24)+DATE(1970,1,1)</f>
        <v>43198.208333333328</v>
      </c>
      <c r="O195" s="10">
        <f t="shared" ref="O195:O258" si="14">((M195/60/60/(24)+DATE(1970,1,1)))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10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10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10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10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10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10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10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10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10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10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10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10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10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10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10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10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10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10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10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3"/>
        <v>42393.25</v>
      </c>
      <c r="O258" s="10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 * 1</f>
        <v>1.46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7">((L259/60/60)/24)+DATE(1970,1,1)</f>
        <v>41338.25</v>
      </c>
      <c r="O259" s="10">
        <f t="shared" ref="O259:O322" si="18">((M259/60/60/(24)+DATE(1970,1,1)))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7"/>
        <v>42712.25</v>
      </c>
      <c r="O260" s="10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7"/>
        <v>41251.25</v>
      </c>
      <c r="O261" s="10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7"/>
        <v>41180.208333333336</v>
      </c>
      <c r="O262" s="10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7"/>
        <v>40415.208333333336</v>
      </c>
      <c r="O263" s="10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7"/>
        <v>40638.208333333336</v>
      </c>
      <c r="O264" s="10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7"/>
        <v>40187.25</v>
      </c>
      <c r="O265" s="10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7"/>
        <v>41317.25</v>
      </c>
      <c r="O266" s="10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7"/>
        <v>42372.25</v>
      </c>
      <c r="O267" s="10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7"/>
        <v>41950.25</v>
      </c>
      <c r="O268" s="10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7"/>
        <v>41206.208333333336</v>
      </c>
      <c r="O269" s="10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7"/>
        <v>41186.208333333336</v>
      </c>
      <c r="O270" s="10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7"/>
        <v>43496.25</v>
      </c>
      <c r="O271" s="10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7"/>
        <v>40514.25</v>
      </c>
      <c r="O272" s="10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7"/>
        <v>42345.25</v>
      </c>
      <c r="O273" s="10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7"/>
        <v>43656.208333333328</v>
      </c>
      <c r="O274" s="10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7"/>
        <v>42995.208333333328</v>
      </c>
      <c r="O275" s="10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7"/>
        <v>43045.25</v>
      </c>
      <c r="O276" s="10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7"/>
        <v>43561.208333333328</v>
      </c>
      <c r="O277" s="10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7"/>
        <v>41018.208333333336</v>
      </c>
      <c r="O278" s="10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7"/>
        <v>40378.208333333336</v>
      </c>
      <c r="O279" s="10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7"/>
        <v>41239.25</v>
      </c>
      <c r="O280" s="10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7"/>
        <v>43346.208333333328</v>
      </c>
      <c r="O281" s="10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7"/>
        <v>43060.25</v>
      </c>
      <c r="O282" s="10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7"/>
        <v>40979.25</v>
      </c>
      <c r="O283" s="10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7"/>
        <v>42701.25</v>
      </c>
      <c r="O284" s="10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7"/>
        <v>42520.208333333328</v>
      </c>
      <c r="O285" s="10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7"/>
        <v>41030.208333333336</v>
      </c>
      <c r="O286" s="10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7"/>
        <v>42623.208333333328</v>
      </c>
      <c r="O287" s="10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7"/>
        <v>42697.25</v>
      </c>
      <c r="O288" s="10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7"/>
        <v>42122.208333333328</v>
      </c>
      <c r="O289" s="10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7"/>
        <v>40982.208333333336</v>
      </c>
      <c r="O290" s="10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7"/>
        <v>42219.208333333328</v>
      </c>
      <c r="O291" s="10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7"/>
        <v>41404.208333333336</v>
      </c>
      <c r="O292" s="10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7"/>
        <v>40831.208333333336</v>
      </c>
      <c r="O293" s="10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7"/>
        <v>40984.208333333336</v>
      </c>
      <c r="O294" s="10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7"/>
        <v>40456.208333333336</v>
      </c>
      <c r="O295" s="10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7"/>
        <v>43399.208333333328</v>
      </c>
      <c r="O296" s="10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7"/>
        <v>41562.208333333336</v>
      </c>
      <c r="O297" s="10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7"/>
        <v>43493.25</v>
      </c>
      <c r="O298" s="10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7"/>
        <v>41653.25</v>
      </c>
      <c r="O299" s="10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7"/>
        <v>42426.25</v>
      </c>
      <c r="O300" s="10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7"/>
        <v>42432.25</v>
      </c>
      <c r="O301" s="10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7"/>
        <v>42977.208333333328</v>
      </c>
      <c r="O302" s="10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7"/>
        <v>42061.25</v>
      </c>
      <c r="O303" s="10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7"/>
        <v>43345.208333333328</v>
      </c>
      <c r="O304" s="10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7"/>
        <v>42376.25</v>
      </c>
      <c r="O305" s="10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7"/>
        <v>42589.208333333328</v>
      </c>
      <c r="O306" s="10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7"/>
        <v>42448.208333333328</v>
      </c>
      <c r="O307" s="10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7"/>
        <v>42930.208333333328</v>
      </c>
      <c r="O308" s="10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7"/>
        <v>41066.208333333336</v>
      </c>
      <c r="O309" s="10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7"/>
        <v>40651.208333333336</v>
      </c>
      <c r="O310" s="10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7"/>
        <v>40807.208333333336</v>
      </c>
      <c r="O311" s="10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7"/>
        <v>40277.208333333336</v>
      </c>
      <c r="O312" s="10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7"/>
        <v>40590.25</v>
      </c>
      <c r="O313" s="10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7"/>
        <v>41572.208333333336</v>
      </c>
      <c r="O314" s="10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7"/>
        <v>40966.25</v>
      </c>
      <c r="O315" s="10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7"/>
        <v>43536.208333333328</v>
      </c>
      <c r="O316" s="10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7"/>
        <v>41783.208333333336</v>
      </c>
      <c r="O317" s="10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7"/>
        <v>43788.25</v>
      </c>
      <c r="O318" s="10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7"/>
        <v>42869.208333333328</v>
      </c>
      <c r="O319" s="10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7"/>
        <v>41684.25</v>
      </c>
      <c r="O320" s="10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7"/>
        <v>40402.208333333336</v>
      </c>
      <c r="O321" s="10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7"/>
        <v>40673.208333333336</v>
      </c>
      <c r="O322" s="10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 * 1</f>
        <v>0.94144366197183094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1">((L323/60/60)/24)+DATE(1970,1,1)</f>
        <v>40634.208333333336</v>
      </c>
      <c r="O323" s="10">
        <f t="shared" ref="O323:O386" si="22">((M323/60/60/(24)+DATE(1970,1,1)))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1"/>
        <v>40507.25</v>
      </c>
      <c r="O324" s="10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1"/>
        <v>41725.208333333336</v>
      </c>
      <c r="O325" s="10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1"/>
        <v>42176.208333333328</v>
      </c>
      <c r="O326" s="10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1"/>
        <v>43267.208333333328</v>
      </c>
      <c r="O327" s="10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1"/>
        <v>42364.25</v>
      </c>
      <c r="O328" s="10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1"/>
        <v>43705.208333333328</v>
      </c>
      <c r="O329" s="10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1"/>
        <v>43434.25</v>
      </c>
      <c r="O330" s="10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1"/>
        <v>42716.25</v>
      </c>
      <c r="O331" s="10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1"/>
        <v>43077.25</v>
      </c>
      <c r="O332" s="10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1"/>
        <v>40896.25</v>
      </c>
      <c r="O333" s="10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1"/>
        <v>41361.208333333336</v>
      </c>
      <c r="O334" s="10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1"/>
        <v>43424.25</v>
      </c>
      <c r="O335" s="10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1"/>
        <v>43110.25</v>
      </c>
      <c r="O336" s="10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1"/>
        <v>43784.25</v>
      </c>
      <c r="O337" s="10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1"/>
        <v>40527.25</v>
      </c>
      <c r="O338" s="10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1"/>
        <v>43780.25</v>
      </c>
      <c r="O339" s="10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1"/>
        <v>40821.208333333336</v>
      </c>
      <c r="O340" s="10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1"/>
        <v>42949.208333333328</v>
      </c>
      <c r="O341" s="10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1"/>
        <v>40889.25</v>
      </c>
      <c r="O342" s="10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1"/>
        <v>42244.208333333328</v>
      </c>
      <c r="O343" s="10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1"/>
        <v>41475.208333333336</v>
      </c>
      <c r="O344" s="10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1"/>
        <v>41597.25</v>
      </c>
      <c r="O345" s="10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1"/>
        <v>43122.25</v>
      </c>
      <c r="O346" s="10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1"/>
        <v>42194.208333333328</v>
      </c>
      <c r="O347" s="10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1"/>
        <v>42971.208333333328</v>
      </c>
      <c r="O348" s="10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1"/>
        <v>42046.25</v>
      </c>
      <c r="O349" s="10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1"/>
        <v>42782.25</v>
      </c>
      <c r="O350" s="10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1"/>
        <v>42930.208333333328</v>
      </c>
      <c r="O351" s="10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1"/>
        <v>42144.208333333328</v>
      </c>
      <c r="O352" s="10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1"/>
        <v>42240.208333333328</v>
      </c>
      <c r="O353" s="10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1"/>
        <v>42315.25</v>
      </c>
      <c r="O354" s="10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1"/>
        <v>43651.208333333328</v>
      </c>
      <c r="O355" s="10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1"/>
        <v>41520.208333333336</v>
      </c>
      <c r="O356" s="10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1"/>
        <v>42757.25</v>
      </c>
      <c r="O357" s="10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1"/>
        <v>40922.25</v>
      </c>
      <c r="O358" s="10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1"/>
        <v>42250.208333333328</v>
      </c>
      <c r="O359" s="10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1"/>
        <v>43322.208333333328</v>
      </c>
      <c r="O360" s="10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1"/>
        <v>40782.208333333336</v>
      </c>
      <c r="O361" s="10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1"/>
        <v>40544.25</v>
      </c>
      <c r="O362" s="10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1"/>
        <v>43015.208333333328</v>
      </c>
      <c r="O363" s="10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1"/>
        <v>40570.25</v>
      </c>
      <c r="O364" s="10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1"/>
        <v>40904.25</v>
      </c>
      <c r="O365" s="10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1"/>
        <v>43164.25</v>
      </c>
      <c r="O366" s="10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1"/>
        <v>42733.25</v>
      </c>
      <c r="O367" s="10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1"/>
        <v>40546.25</v>
      </c>
      <c r="O368" s="10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1"/>
        <v>41930.208333333336</v>
      </c>
      <c r="O369" s="10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1"/>
        <v>40464.208333333336</v>
      </c>
      <c r="O370" s="10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1"/>
        <v>41308.25</v>
      </c>
      <c r="O371" s="10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1"/>
        <v>43570.208333333328</v>
      </c>
      <c r="O372" s="10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1"/>
        <v>42043.25</v>
      </c>
      <c r="O373" s="10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1"/>
        <v>42012.25</v>
      </c>
      <c r="O374" s="10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1"/>
        <v>42964.208333333328</v>
      </c>
      <c r="O375" s="10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1"/>
        <v>43476.25</v>
      </c>
      <c r="O376" s="10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1"/>
        <v>42293.208333333328</v>
      </c>
      <c r="O377" s="10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1"/>
        <v>41826.208333333336</v>
      </c>
      <c r="O378" s="10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1"/>
        <v>43760.208333333328</v>
      </c>
      <c r="O379" s="10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1"/>
        <v>43241.208333333328</v>
      </c>
      <c r="O380" s="10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1"/>
        <v>40843.208333333336</v>
      </c>
      <c r="O381" s="10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1"/>
        <v>41448.208333333336</v>
      </c>
      <c r="O382" s="10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1"/>
        <v>42163.208333333328</v>
      </c>
      <c r="O383" s="10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1"/>
        <v>43024.208333333328</v>
      </c>
      <c r="O384" s="10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1"/>
        <v>43509.25</v>
      </c>
      <c r="O385" s="10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1"/>
        <v>42776.25</v>
      </c>
      <c r="O386" s="10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 * 1</f>
        <v>1.4616709511568124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5">((L387/60/60)/24)+DATE(1970,1,1)</f>
        <v>43553.208333333328</v>
      </c>
      <c r="O387" s="10">
        <f t="shared" ref="O387:O450" si="26">((M387/60/60/(24)+DATE(1970,1,1)))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5"/>
        <v>40355.208333333336</v>
      </c>
      <c r="O388" s="10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5"/>
        <v>41072.208333333336</v>
      </c>
      <c r="O389" s="10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5"/>
        <v>40912.25</v>
      </c>
      <c r="O390" s="10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5"/>
        <v>40479.208333333336</v>
      </c>
      <c r="O391" s="10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5"/>
        <v>41530.208333333336</v>
      </c>
      <c r="O392" s="10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5"/>
        <v>41653.25</v>
      </c>
      <c r="O393" s="10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5"/>
        <v>40549.25</v>
      </c>
      <c r="O394" s="10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5"/>
        <v>42933.208333333328</v>
      </c>
      <c r="O395" s="10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5"/>
        <v>41484.208333333336</v>
      </c>
      <c r="O396" s="10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5"/>
        <v>40885.25</v>
      </c>
      <c r="O397" s="10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5"/>
        <v>43378.208333333328</v>
      </c>
      <c r="O398" s="10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5"/>
        <v>41417.208333333336</v>
      </c>
      <c r="O399" s="10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5"/>
        <v>43228.208333333328</v>
      </c>
      <c r="O400" s="10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5"/>
        <v>40576.25</v>
      </c>
      <c r="O401" s="10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5"/>
        <v>41502.208333333336</v>
      </c>
      <c r="O402" s="10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5"/>
        <v>43765.208333333328</v>
      </c>
      <c r="O403" s="10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5"/>
        <v>40914.25</v>
      </c>
      <c r="O404" s="10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5"/>
        <v>40310.208333333336</v>
      </c>
      <c r="O405" s="10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5"/>
        <v>43053.25</v>
      </c>
      <c r="O406" s="10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5"/>
        <v>43255.208333333328</v>
      </c>
      <c r="O407" s="10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5"/>
        <v>41304.25</v>
      </c>
      <c r="O408" s="10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5"/>
        <v>43751.208333333328</v>
      </c>
      <c r="O409" s="10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5"/>
        <v>42541.208333333328</v>
      </c>
      <c r="O410" s="10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5"/>
        <v>42843.208333333328</v>
      </c>
      <c r="O411" s="10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5"/>
        <v>42122.208333333328</v>
      </c>
      <c r="O412" s="10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5"/>
        <v>42884.208333333328</v>
      </c>
      <c r="O413" s="10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5"/>
        <v>41642.25</v>
      </c>
      <c r="O414" s="10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5"/>
        <v>43431.25</v>
      </c>
      <c r="O415" s="10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5"/>
        <v>40288.208333333336</v>
      </c>
      <c r="O416" s="10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5"/>
        <v>40921.25</v>
      </c>
      <c r="O417" s="10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5"/>
        <v>40560.25</v>
      </c>
      <c r="O418" s="10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5"/>
        <v>43407.208333333328</v>
      </c>
      <c r="O419" s="10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5"/>
        <v>41035.208333333336</v>
      </c>
      <c r="O420" s="10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5"/>
        <v>40899.25</v>
      </c>
      <c r="O421" s="10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5"/>
        <v>42911.208333333328</v>
      </c>
      <c r="O422" s="10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5"/>
        <v>42915.208333333328</v>
      </c>
      <c r="O423" s="10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5"/>
        <v>40285.208333333336</v>
      </c>
      <c r="O424" s="10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5"/>
        <v>40808.208333333336</v>
      </c>
      <c r="O425" s="10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5"/>
        <v>43208.208333333328</v>
      </c>
      <c r="O426" s="10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5"/>
        <v>42213.208333333328</v>
      </c>
      <c r="O427" s="10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5"/>
        <v>41332.25</v>
      </c>
      <c r="O428" s="10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5"/>
        <v>41895.208333333336</v>
      </c>
      <c r="O429" s="10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5"/>
        <v>40585.25</v>
      </c>
      <c r="O430" s="10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5"/>
        <v>41680.25</v>
      </c>
      <c r="O431" s="10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5"/>
        <v>43737.208333333328</v>
      </c>
      <c r="O432" s="10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5"/>
        <v>43273.208333333328</v>
      </c>
      <c r="O433" s="10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5"/>
        <v>41761.208333333336</v>
      </c>
      <c r="O434" s="10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5"/>
        <v>41603.25</v>
      </c>
      <c r="O435" s="10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5"/>
        <v>42705.25</v>
      </c>
      <c r="O436" s="10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5"/>
        <v>41988.25</v>
      </c>
      <c r="O437" s="10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5"/>
        <v>43575.208333333328</v>
      </c>
      <c r="O438" s="10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5"/>
        <v>42260.208333333328</v>
      </c>
      <c r="O439" s="10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5"/>
        <v>41337.25</v>
      </c>
      <c r="O440" s="10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5"/>
        <v>42680.208333333328</v>
      </c>
      <c r="O441" s="10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5"/>
        <v>42916.208333333328</v>
      </c>
      <c r="O442" s="10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5"/>
        <v>41025.208333333336</v>
      </c>
      <c r="O443" s="10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5"/>
        <v>42980.208333333328</v>
      </c>
      <c r="O444" s="10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5"/>
        <v>40451.208333333336</v>
      </c>
      <c r="O445" s="10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5"/>
        <v>40748.208333333336</v>
      </c>
      <c r="O446" s="10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5"/>
        <v>40515.25</v>
      </c>
      <c r="O447" s="10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5"/>
        <v>41261.25</v>
      </c>
      <c r="O448" s="10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5"/>
        <v>43088.25</v>
      </c>
      <c r="O449" s="10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5"/>
        <v>41378.208333333336</v>
      </c>
      <c r="O450" s="10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 * 1</f>
        <v>9.67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9">((L451/60/60)/24)+DATE(1970,1,1)</f>
        <v>43530.25</v>
      </c>
      <c r="O451" s="10">
        <f t="shared" ref="O451:O514" si="30">((M451/60/60/(24)+DATE(1970,1,1)))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9"/>
        <v>43394.208333333328</v>
      </c>
      <c r="O452" s="10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9"/>
        <v>42935.208333333328</v>
      </c>
      <c r="O453" s="10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9"/>
        <v>40365.208333333336</v>
      </c>
      <c r="O454" s="10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9"/>
        <v>42705.25</v>
      </c>
      <c r="O455" s="10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9"/>
        <v>41568.208333333336</v>
      </c>
      <c r="O456" s="10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9"/>
        <v>40809.208333333336</v>
      </c>
      <c r="O457" s="10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9"/>
        <v>43141.25</v>
      </c>
      <c r="O458" s="10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9"/>
        <v>42657.208333333328</v>
      </c>
      <c r="O459" s="10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9"/>
        <v>40265.208333333336</v>
      </c>
      <c r="O460" s="10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9"/>
        <v>42001.25</v>
      </c>
      <c r="O461" s="10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9"/>
        <v>40399.208333333336</v>
      </c>
      <c r="O462" s="10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9"/>
        <v>41757.208333333336</v>
      </c>
      <c r="O463" s="10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9"/>
        <v>41304.25</v>
      </c>
      <c r="O464" s="10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9"/>
        <v>41639.25</v>
      </c>
      <c r="O465" s="10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9"/>
        <v>43142.25</v>
      </c>
      <c r="O466" s="10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9"/>
        <v>43127.25</v>
      </c>
      <c r="O467" s="10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9"/>
        <v>41409.208333333336</v>
      </c>
      <c r="O468" s="10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9"/>
        <v>42331.25</v>
      </c>
      <c r="O469" s="10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9"/>
        <v>43569.208333333328</v>
      </c>
      <c r="O470" s="10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9"/>
        <v>42142.208333333328</v>
      </c>
      <c r="O471" s="10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9"/>
        <v>42716.25</v>
      </c>
      <c r="O472" s="10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9"/>
        <v>41031.208333333336</v>
      </c>
      <c r="O473" s="10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9"/>
        <v>43535.208333333328</v>
      </c>
      <c r="O474" s="10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9"/>
        <v>43277.208333333328</v>
      </c>
      <c r="O475" s="10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9"/>
        <v>41989.25</v>
      </c>
      <c r="O476" s="10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9"/>
        <v>41450.208333333336</v>
      </c>
      <c r="O477" s="10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9"/>
        <v>43322.208333333328</v>
      </c>
      <c r="O478" s="10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9"/>
        <v>40720.208333333336</v>
      </c>
      <c r="O479" s="10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9"/>
        <v>42072.208333333328</v>
      </c>
      <c r="O480" s="10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9"/>
        <v>42945.208333333328</v>
      </c>
      <c r="O481" s="10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9"/>
        <v>40248.25</v>
      </c>
      <c r="O482" s="10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9"/>
        <v>41913.208333333336</v>
      </c>
      <c r="O483" s="10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9"/>
        <v>40963.25</v>
      </c>
      <c r="O484" s="10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9"/>
        <v>43811.25</v>
      </c>
      <c r="O485" s="10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9"/>
        <v>41855.208333333336</v>
      </c>
      <c r="O486" s="10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9"/>
        <v>43626.208333333328</v>
      </c>
      <c r="O487" s="10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9"/>
        <v>43168.25</v>
      </c>
      <c r="O488" s="10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9"/>
        <v>42845.208333333328</v>
      </c>
      <c r="O489" s="10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9"/>
        <v>42403.25</v>
      </c>
      <c r="O490" s="10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9"/>
        <v>40406.208333333336</v>
      </c>
      <c r="O491" s="10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9"/>
        <v>43786.25</v>
      </c>
      <c r="O492" s="10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9"/>
        <v>41456.208333333336</v>
      </c>
      <c r="O493" s="10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9"/>
        <v>40336.208333333336</v>
      </c>
      <c r="O494" s="10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9"/>
        <v>43645.208333333328</v>
      </c>
      <c r="O495" s="10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9"/>
        <v>40990.208333333336</v>
      </c>
      <c r="O496" s="10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9"/>
        <v>41800.208333333336</v>
      </c>
      <c r="O497" s="10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9"/>
        <v>42876.208333333328</v>
      </c>
      <c r="O498" s="10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9"/>
        <v>42724.25</v>
      </c>
      <c r="O499" s="10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9"/>
        <v>42005.25</v>
      </c>
      <c r="O500" s="10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9"/>
        <v>42444.208333333328</v>
      </c>
      <c r="O501" s="10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9"/>
        <v>41395.208333333336</v>
      </c>
      <c r="O502" s="10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9"/>
        <v>41345.208333333336</v>
      </c>
      <c r="O503" s="10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9"/>
        <v>41117.208333333336</v>
      </c>
      <c r="O504" s="10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9"/>
        <v>42186.208333333328</v>
      </c>
      <c r="O505" s="10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9"/>
        <v>42142.208333333328</v>
      </c>
      <c r="O506" s="10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9"/>
        <v>41341.25</v>
      </c>
      <c r="O507" s="10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9"/>
        <v>43062.25</v>
      </c>
      <c r="O508" s="10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9"/>
        <v>41373.208333333336</v>
      </c>
      <c r="O509" s="10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9"/>
        <v>43310.208333333328</v>
      </c>
      <c r="O510" s="10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9"/>
        <v>41034.208333333336</v>
      </c>
      <c r="O511" s="10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9"/>
        <v>43251.208333333328</v>
      </c>
      <c r="O512" s="10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9"/>
        <v>43671.208333333328</v>
      </c>
      <c r="O513" s="10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9"/>
        <v>41825.208333333336</v>
      </c>
      <c r="O514" s="10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 * 1</f>
        <v>0.39277108433734942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3">((L515/60/60)/24)+DATE(1970,1,1)</f>
        <v>40430.208333333336</v>
      </c>
      <c r="O515" s="10">
        <f t="shared" ref="O515:O578" si="34">((M515/60/60/(24)+DATE(1970,1,1)))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3"/>
        <v>41614.25</v>
      </c>
      <c r="O516" s="10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3"/>
        <v>40900.25</v>
      </c>
      <c r="O517" s="10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3"/>
        <v>40396.208333333336</v>
      </c>
      <c r="O518" s="10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3"/>
        <v>42860.208333333328</v>
      </c>
      <c r="O519" s="10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3"/>
        <v>43154.25</v>
      </c>
      <c r="O520" s="10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3"/>
        <v>42012.25</v>
      </c>
      <c r="O521" s="10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3"/>
        <v>43574.208333333328</v>
      </c>
      <c r="O522" s="10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3"/>
        <v>42605.208333333328</v>
      </c>
      <c r="O523" s="10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3"/>
        <v>41093.208333333336</v>
      </c>
      <c r="O524" s="10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3"/>
        <v>40241.25</v>
      </c>
      <c r="O525" s="10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3"/>
        <v>40294.208333333336</v>
      </c>
      <c r="O526" s="10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3"/>
        <v>40505.25</v>
      </c>
      <c r="O527" s="10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3"/>
        <v>42364.25</v>
      </c>
      <c r="O528" s="10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3"/>
        <v>42405.25</v>
      </c>
      <c r="O529" s="10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3"/>
        <v>41601.25</v>
      </c>
      <c r="O530" s="10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3"/>
        <v>41769.208333333336</v>
      </c>
      <c r="O531" s="10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3"/>
        <v>40421.208333333336</v>
      </c>
      <c r="O532" s="10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3"/>
        <v>41589.25</v>
      </c>
      <c r="O533" s="10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3"/>
        <v>43125.25</v>
      </c>
      <c r="O534" s="10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3"/>
        <v>41479.208333333336</v>
      </c>
      <c r="O535" s="10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3"/>
        <v>43329.208333333328</v>
      </c>
      <c r="O536" s="10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3"/>
        <v>43259.208333333328</v>
      </c>
      <c r="O537" s="10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3"/>
        <v>40414.208333333336</v>
      </c>
      <c r="O538" s="10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3"/>
        <v>43342.208333333328</v>
      </c>
      <c r="O539" s="10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3"/>
        <v>41539.208333333336</v>
      </c>
      <c r="O540" s="10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3"/>
        <v>43647.208333333328</v>
      </c>
      <c r="O541" s="10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3"/>
        <v>43225.208333333328</v>
      </c>
      <c r="O542" s="10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3"/>
        <v>42165.208333333328</v>
      </c>
      <c r="O543" s="10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3"/>
        <v>42391.25</v>
      </c>
      <c r="O544" s="10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3"/>
        <v>41528.208333333336</v>
      </c>
      <c r="O545" s="10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3"/>
        <v>42377.25</v>
      </c>
      <c r="O546" s="10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3"/>
        <v>43824.25</v>
      </c>
      <c r="O547" s="10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3"/>
        <v>43360.208333333328</v>
      </c>
      <c r="O548" s="10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3"/>
        <v>42029.25</v>
      </c>
      <c r="O549" s="10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3"/>
        <v>42461.208333333328</v>
      </c>
      <c r="O550" s="10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3"/>
        <v>41422.208333333336</v>
      </c>
      <c r="O551" s="10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3"/>
        <v>40968.25</v>
      </c>
      <c r="O552" s="10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3"/>
        <v>41993.25</v>
      </c>
      <c r="O553" s="10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3"/>
        <v>42700.25</v>
      </c>
      <c r="O554" s="10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3"/>
        <v>40545.25</v>
      </c>
      <c r="O555" s="10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3"/>
        <v>42723.25</v>
      </c>
      <c r="O556" s="10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3"/>
        <v>41731.208333333336</v>
      </c>
      <c r="O557" s="10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3"/>
        <v>40792.208333333336</v>
      </c>
      <c r="O558" s="10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3"/>
        <v>42279.208333333328</v>
      </c>
      <c r="O559" s="10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3"/>
        <v>42424.25</v>
      </c>
      <c r="O560" s="10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3"/>
        <v>42584.208333333328</v>
      </c>
      <c r="O561" s="10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3"/>
        <v>40865.25</v>
      </c>
      <c r="O562" s="10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3"/>
        <v>40833.208333333336</v>
      </c>
      <c r="O563" s="10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3"/>
        <v>43536.208333333328</v>
      </c>
      <c r="O564" s="10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3"/>
        <v>43417.25</v>
      </c>
      <c r="O565" s="10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3"/>
        <v>42078.208333333328</v>
      </c>
      <c r="O566" s="10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3"/>
        <v>40862.25</v>
      </c>
      <c r="O567" s="10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3"/>
        <v>42424.25</v>
      </c>
      <c r="O568" s="10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3"/>
        <v>41830.208333333336</v>
      </c>
      <c r="O569" s="10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3"/>
        <v>40374.208333333336</v>
      </c>
      <c r="O570" s="10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3"/>
        <v>40554.25</v>
      </c>
      <c r="O571" s="10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3"/>
        <v>41993.25</v>
      </c>
      <c r="O572" s="10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3"/>
        <v>42174.208333333328</v>
      </c>
      <c r="O573" s="10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3"/>
        <v>42275.208333333328</v>
      </c>
      <c r="O574" s="10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3"/>
        <v>41761.208333333336</v>
      </c>
      <c r="O575" s="10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3"/>
        <v>43806.25</v>
      </c>
      <c r="O576" s="10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3"/>
        <v>41779.208333333336</v>
      </c>
      <c r="O577" s="10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3"/>
        <v>43040.208333333328</v>
      </c>
      <c r="O578" s="10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 * 1</f>
        <v>0.18853658536585366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7">((L579/60/60)/24)+DATE(1970,1,1)</f>
        <v>40613.25</v>
      </c>
      <c r="O579" s="10">
        <f t="shared" ref="O579:O642" si="38">((M579/60/60/(24)+DATE(1970,1,1)))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7"/>
        <v>40878.25</v>
      </c>
      <c r="O580" s="10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7"/>
        <v>40762.208333333336</v>
      </c>
      <c r="O581" s="10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7"/>
        <v>41696.25</v>
      </c>
      <c r="O582" s="10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7"/>
        <v>40662.208333333336</v>
      </c>
      <c r="O583" s="10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7"/>
        <v>42165.208333333328</v>
      </c>
      <c r="O584" s="10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7"/>
        <v>40959.25</v>
      </c>
      <c r="O585" s="10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7"/>
        <v>41024.208333333336</v>
      </c>
      <c r="O586" s="10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7"/>
        <v>40255.208333333336</v>
      </c>
      <c r="O587" s="10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7"/>
        <v>40499.25</v>
      </c>
      <c r="O588" s="10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7"/>
        <v>43484.25</v>
      </c>
      <c r="O589" s="10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7"/>
        <v>40262.208333333336</v>
      </c>
      <c r="O590" s="10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7"/>
        <v>42190.208333333328</v>
      </c>
      <c r="O591" s="10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7"/>
        <v>41994.25</v>
      </c>
      <c r="O592" s="10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7"/>
        <v>40373.208333333336</v>
      </c>
      <c r="O593" s="10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7"/>
        <v>41789.208333333336</v>
      </c>
      <c r="O594" s="10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7"/>
        <v>41724.208333333336</v>
      </c>
      <c r="O595" s="10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7"/>
        <v>42548.208333333328</v>
      </c>
      <c r="O596" s="10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7"/>
        <v>40253.208333333336</v>
      </c>
      <c r="O597" s="10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7"/>
        <v>42434.25</v>
      </c>
      <c r="O598" s="10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7"/>
        <v>43786.25</v>
      </c>
      <c r="O599" s="10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7"/>
        <v>40344.208333333336</v>
      </c>
      <c r="O600" s="10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7"/>
        <v>42047.25</v>
      </c>
      <c r="O601" s="10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7"/>
        <v>41485.208333333336</v>
      </c>
      <c r="O602" s="10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7"/>
        <v>41789.208333333336</v>
      </c>
      <c r="O603" s="10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7"/>
        <v>42160.208333333328</v>
      </c>
      <c r="O604" s="10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7"/>
        <v>43573.208333333328</v>
      </c>
      <c r="O605" s="10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7"/>
        <v>40565.25</v>
      </c>
      <c r="O606" s="10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7"/>
        <v>42280.208333333328</v>
      </c>
      <c r="O607" s="10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7"/>
        <v>42436.25</v>
      </c>
      <c r="O608" s="10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7"/>
        <v>41721.208333333336</v>
      </c>
      <c r="O609" s="10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7"/>
        <v>43530.25</v>
      </c>
      <c r="O610" s="10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7"/>
        <v>43481.25</v>
      </c>
      <c r="O611" s="10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7"/>
        <v>41259.25</v>
      </c>
      <c r="O612" s="10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7"/>
        <v>41480.208333333336</v>
      </c>
      <c r="O613" s="10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7"/>
        <v>40474.208333333336</v>
      </c>
      <c r="O614" s="10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7"/>
        <v>42973.208333333328</v>
      </c>
      <c r="O615" s="10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7"/>
        <v>42746.25</v>
      </c>
      <c r="O616" s="10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7"/>
        <v>42489.208333333328</v>
      </c>
      <c r="O617" s="10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7"/>
        <v>41537.208333333336</v>
      </c>
      <c r="O618" s="10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7"/>
        <v>41794.208333333336</v>
      </c>
      <c r="O619" s="10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7"/>
        <v>41396.208333333336</v>
      </c>
      <c r="O620" s="10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7"/>
        <v>40669.208333333336</v>
      </c>
      <c r="O621" s="10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7"/>
        <v>42559.208333333328</v>
      </c>
      <c r="O622" s="10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7"/>
        <v>42626.208333333328</v>
      </c>
      <c r="O623" s="10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7"/>
        <v>43205.208333333328</v>
      </c>
      <c r="O624" s="10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7"/>
        <v>42201.208333333328</v>
      </c>
      <c r="O625" s="10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7"/>
        <v>42029.25</v>
      </c>
      <c r="O626" s="10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7"/>
        <v>43857.25</v>
      </c>
      <c r="O627" s="10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7"/>
        <v>40449.208333333336</v>
      </c>
      <c r="O628" s="10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7"/>
        <v>40345.208333333336</v>
      </c>
      <c r="O629" s="10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7"/>
        <v>40455.208333333336</v>
      </c>
      <c r="O630" s="10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7"/>
        <v>42557.208333333328</v>
      </c>
      <c r="O631" s="10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7"/>
        <v>43586.208333333328</v>
      </c>
      <c r="O632" s="10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7"/>
        <v>43550.208333333328</v>
      </c>
      <c r="O633" s="10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7"/>
        <v>41945.208333333336</v>
      </c>
      <c r="O634" s="10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7"/>
        <v>42315.25</v>
      </c>
      <c r="O635" s="10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7"/>
        <v>42819.208333333328</v>
      </c>
      <c r="O636" s="10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7"/>
        <v>41314.25</v>
      </c>
      <c r="O637" s="10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7"/>
        <v>40926.25</v>
      </c>
      <c r="O638" s="10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7"/>
        <v>42688.25</v>
      </c>
      <c r="O639" s="10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7"/>
        <v>40386.208333333336</v>
      </c>
      <c r="O640" s="10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7"/>
        <v>43309.208333333328</v>
      </c>
      <c r="O641" s="10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7"/>
        <v>42387.25</v>
      </c>
      <c r="O642" s="10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 * 1</f>
        <v>1.1996808510638297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1">((L643/60/60)/24)+DATE(1970,1,1)</f>
        <v>42786.25</v>
      </c>
      <c r="O643" s="10">
        <f t="shared" ref="O643:O706" si="42">((M643/60/60/(24)+DATE(1970,1,1)))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1"/>
        <v>43451.25</v>
      </c>
      <c r="O644" s="10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1"/>
        <v>42795.25</v>
      </c>
      <c r="O645" s="10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1"/>
        <v>43452.25</v>
      </c>
      <c r="O646" s="10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1"/>
        <v>43369.208333333328</v>
      </c>
      <c r="O647" s="10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1"/>
        <v>41346.208333333336</v>
      </c>
      <c r="O648" s="10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1"/>
        <v>43199.208333333328</v>
      </c>
      <c r="O649" s="10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1"/>
        <v>42922.208333333328</v>
      </c>
      <c r="O650" s="10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1"/>
        <v>40471.208333333336</v>
      </c>
      <c r="O651" s="10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1"/>
        <v>41828.208333333336</v>
      </c>
      <c r="O652" s="10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1"/>
        <v>41692.25</v>
      </c>
      <c r="O653" s="10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1"/>
        <v>42587.208333333328</v>
      </c>
      <c r="O654" s="10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1"/>
        <v>42468.208333333328</v>
      </c>
      <c r="O655" s="10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1"/>
        <v>42240.208333333328</v>
      </c>
      <c r="O656" s="10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1"/>
        <v>42796.25</v>
      </c>
      <c r="O657" s="10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1"/>
        <v>43097.25</v>
      </c>
      <c r="O658" s="10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1"/>
        <v>43096.25</v>
      </c>
      <c r="O659" s="10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1"/>
        <v>42246.208333333328</v>
      </c>
      <c r="O660" s="10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1"/>
        <v>40570.25</v>
      </c>
      <c r="O661" s="10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1"/>
        <v>42237.208333333328</v>
      </c>
      <c r="O662" s="10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1"/>
        <v>40996.208333333336</v>
      </c>
      <c r="O663" s="10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1"/>
        <v>43443.25</v>
      </c>
      <c r="O664" s="10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1"/>
        <v>40458.208333333336</v>
      </c>
      <c r="O665" s="10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1"/>
        <v>40959.25</v>
      </c>
      <c r="O666" s="10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1"/>
        <v>40733.208333333336</v>
      </c>
      <c r="O667" s="10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1"/>
        <v>41516.208333333336</v>
      </c>
      <c r="O668" s="10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1"/>
        <v>41892.208333333336</v>
      </c>
      <c r="O669" s="10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1"/>
        <v>41122.208333333336</v>
      </c>
      <c r="O670" s="10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1"/>
        <v>42912.208333333328</v>
      </c>
      <c r="O671" s="10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1"/>
        <v>42425.25</v>
      </c>
      <c r="O672" s="10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1"/>
        <v>40390.208333333336</v>
      </c>
      <c r="O673" s="10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1"/>
        <v>43180.208333333328</v>
      </c>
      <c r="O674" s="10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1"/>
        <v>42475.208333333328</v>
      </c>
      <c r="O675" s="10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1"/>
        <v>40774.208333333336</v>
      </c>
      <c r="O676" s="10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1"/>
        <v>43719.208333333328</v>
      </c>
      <c r="O677" s="10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1"/>
        <v>41178.208333333336</v>
      </c>
      <c r="O678" s="10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1"/>
        <v>42561.208333333328</v>
      </c>
      <c r="O679" s="10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1"/>
        <v>43484.25</v>
      </c>
      <c r="O680" s="10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1"/>
        <v>43756.208333333328</v>
      </c>
      <c r="O681" s="10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1"/>
        <v>43813.25</v>
      </c>
      <c r="O682" s="10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1"/>
        <v>40898.25</v>
      </c>
      <c r="O683" s="10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1"/>
        <v>41619.25</v>
      </c>
      <c r="O684" s="10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1"/>
        <v>43359.208333333328</v>
      </c>
      <c r="O685" s="10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1"/>
        <v>40358.208333333336</v>
      </c>
      <c r="O686" s="10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1"/>
        <v>42239.208333333328</v>
      </c>
      <c r="O687" s="10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1"/>
        <v>43186.208333333328</v>
      </c>
      <c r="O688" s="10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1"/>
        <v>42806.25</v>
      </c>
      <c r="O689" s="10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1"/>
        <v>43475.25</v>
      </c>
      <c r="O690" s="10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1"/>
        <v>41576.208333333336</v>
      </c>
      <c r="O691" s="10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1"/>
        <v>40874.25</v>
      </c>
      <c r="O692" s="10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1"/>
        <v>41185.208333333336</v>
      </c>
      <c r="O693" s="10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1"/>
        <v>43655.208333333328</v>
      </c>
      <c r="O694" s="10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1"/>
        <v>43025.208333333328</v>
      </c>
      <c r="O695" s="10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1"/>
        <v>43066.25</v>
      </c>
      <c r="O696" s="10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1"/>
        <v>42322.25</v>
      </c>
      <c r="O697" s="10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1"/>
        <v>42114.208333333328</v>
      </c>
      <c r="O698" s="10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1"/>
        <v>43190.208333333328</v>
      </c>
      <c r="O699" s="10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1"/>
        <v>40871.25</v>
      </c>
      <c r="O700" s="10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1"/>
        <v>43641.208333333328</v>
      </c>
      <c r="O701" s="10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1"/>
        <v>40203.25</v>
      </c>
      <c r="O702" s="10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1"/>
        <v>40629.208333333336</v>
      </c>
      <c r="O703" s="10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1"/>
        <v>41477.208333333336</v>
      </c>
      <c r="O704" s="10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1"/>
        <v>41020.208333333336</v>
      </c>
      <c r="O705" s="10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1"/>
        <v>42555.208333333328</v>
      </c>
      <c r="O706" s="10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 * 1</f>
        <v>0.99026517383618151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5">((L707/60/60)/24)+DATE(1970,1,1)</f>
        <v>41619.25</v>
      </c>
      <c r="O707" s="10">
        <f t="shared" ref="O707:O770" si="46">((M707/60/60/(24)+DATE(1970,1,1)))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5"/>
        <v>43471.25</v>
      </c>
      <c r="O708" s="10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5"/>
        <v>43442.25</v>
      </c>
      <c r="O709" s="10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5"/>
        <v>42877.208333333328</v>
      </c>
      <c r="O710" s="10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5"/>
        <v>41018.208333333336</v>
      </c>
      <c r="O711" s="10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5"/>
        <v>43295.208333333328</v>
      </c>
      <c r="O712" s="10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5"/>
        <v>42393.25</v>
      </c>
      <c r="O713" s="10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5"/>
        <v>42559.208333333328</v>
      </c>
      <c r="O714" s="10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5"/>
        <v>42604.208333333328</v>
      </c>
      <c r="O715" s="10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5"/>
        <v>41870.208333333336</v>
      </c>
      <c r="O716" s="10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5"/>
        <v>40397.208333333336</v>
      </c>
      <c r="O717" s="10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5"/>
        <v>41465.208333333336</v>
      </c>
      <c r="O718" s="10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5"/>
        <v>40777.208333333336</v>
      </c>
      <c r="O719" s="10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5"/>
        <v>41442.208333333336</v>
      </c>
      <c r="O720" s="10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5"/>
        <v>41058.208333333336</v>
      </c>
      <c r="O721" s="10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5"/>
        <v>43152.25</v>
      </c>
      <c r="O722" s="10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5"/>
        <v>43194.208333333328</v>
      </c>
      <c r="O723" s="10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5"/>
        <v>43045.25</v>
      </c>
      <c r="O724" s="10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5"/>
        <v>42431.25</v>
      </c>
      <c r="O725" s="10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5"/>
        <v>41934.208333333336</v>
      </c>
      <c r="O726" s="10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5"/>
        <v>41958.25</v>
      </c>
      <c r="O727" s="10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5"/>
        <v>40476.208333333336</v>
      </c>
      <c r="O728" s="10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5"/>
        <v>43485.25</v>
      </c>
      <c r="O729" s="10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5"/>
        <v>42515.208333333328</v>
      </c>
      <c r="O730" s="10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5"/>
        <v>41309.25</v>
      </c>
      <c r="O731" s="10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5"/>
        <v>42147.208333333328</v>
      </c>
      <c r="O732" s="10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5"/>
        <v>42939.208333333328</v>
      </c>
      <c r="O733" s="10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5"/>
        <v>42816.208333333328</v>
      </c>
      <c r="O734" s="10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5"/>
        <v>41844.208333333336</v>
      </c>
      <c r="O735" s="10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5"/>
        <v>42763.25</v>
      </c>
      <c r="O736" s="10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5"/>
        <v>42459.208333333328</v>
      </c>
      <c r="O737" s="10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5"/>
        <v>42055.25</v>
      </c>
      <c r="O738" s="10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5"/>
        <v>42685.25</v>
      </c>
      <c r="O739" s="10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5"/>
        <v>41959.25</v>
      </c>
      <c r="O740" s="10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5"/>
        <v>41089.208333333336</v>
      </c>
      <c r="O741" s="10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5"/>
        <v>42769.25</v>
      </c>
      <c r="O742" s="10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5"/>
        <v>40321.208333333336</v>
      </c>
      <c r="O743" s="10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5"/>
        <v>40197.25</v>
      </c>
      <c r="O744" s="10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5"/>
        <v>42298.208333333328</v>
      </c>
      <c r="O745" s="10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5"/>
        <v>43322.208333333328</v>
      </c>
      <c r="O746" s="10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5"/>
        <v>40328.208333333336</v>
      </c>
      <c r="O747" s="10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5"/>
        <v>40825.208333333336</v>
      </c>
      <c r="O748" s="10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5"/>
        <v>40423.208333333336</v>
      </c>
      <c r="O749" s="10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5"/>
        <v>40238.25</v>
      </c>
      <c r="O750" s="10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5"/>
        <v>41920.208333333336</v>
      </c>
      <c r="O751" s="10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5"/>
        <v>40360.208333333336</v>
      </c>
      <c r="O752" s="10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5"/>
        <v>42446.208333333328</v>
      </c>
      <c r="O753" s="10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5"/>
        <v>40395.208333333336</v>
      </c>
      <c r="O754" s="10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5"/>
        <v>40321.208333333336</v>
      </c>
      <c r="O755" s="10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5"/>
        <v>41210.208333333336</v>
      </c>
      <c r="O756" s="10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5"/>
        <v>43096.25</v>
      </c>
      <c r="O757" s="10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5"/>
        <v>42024.25</v>
      </c>
      <c r="O758" s="10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5"/>
        <v>40675.208333333336</v>
      </c>
      <c r="O759" s="10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5"/>
        <v>41936.208333333336</v>
      </c>
      <c r="O760" s="10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5"/>
        <v>43136.25</v>
      </c>
      <c r="O761" s="10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5"/>
        <v>43678.208333333328</v>
      </c>
      <c r="O762" s="10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5"/>
        <v>42938.208333333328</v>
      </c>
      <c r="O763" s="10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5"/>
        <v>41241.25</v>
      </c>
      <c r="O764" s="10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5"/>
        <v>41037.208333333336</v>
      </c>
      <c r="O765" s="10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5"/>
        <v>40676.208333333336</v>
      </c>
      <c r="O766" s="10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5"/>
        <v>42840.208333333328</v>
      </c>
      <c r="O767" s="10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5"/>
        <v>43362.208333333328</v>
      </c>
      <c r="O768" s="10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5"/>
        <v>42283.208333333328</v>
      </c>
      <c r="O769" s="10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5"/>
        <v>41619.25</v>
      </c>
      <c r="O770" s="10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 * 1</f>
        <v>0.86867834394904464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9">((L771/60/60)/24)+DATE(1970,1,1)</f>
        <v>41501.208333333336</v>
      </c>
      <c r="O771" s="10">
        <f t="shared" ref="O771:O834" si="50">((M771/60/60/(24)+DATE(1970,1,1)))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9"/>
        <v>41743.208333333336</v>
      </c>
      <c r="O772" s="10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9"/>
        <v>43491.25</v>
      </c>
      <c r="O773" s="10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9"/>
        <v>43505.25</v>
      </c>
      <c r="O774" s="10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9"/>
        <v>42838.208333333328</v>
      </c>
      <c r="O775" s="10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9"/>
        <v>42513.208333333328</v>
      </c>
      <c r="O776" s="10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9"/>
        <v>41949.25</v>
      </c>
      <c r="O777" s="10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9"/>
        <v>43650.208333333328</v>
      </c>
      <c r="O778" s="10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9"/>
        <v>40809.208333333336</v>
      </c>
      <c r="O779" s="10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9"/>
        <v>40768.208333333336</v>
      </c>
      <c r="O780" s="10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9"/>
        <v>42230.208333333328</v>
      </c>
      <c r="O781" s="10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9"/>
        <v>42573.208333333328</v>
      </c>
      <c r="O782" s="10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9"/>
        <v>40482.208333333336</v>
      </c>
      <c r="O783" s="10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9"/>
        <v>40603.25</v>
      </c>
      <c r="O784" s="10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9"/>
        <v>41625.25</v>
      </c>
      <c r="O785" s="10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9"/>
        <v>42435.25</v>
      </c>
      <c r="O786" s="10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9"/>
        <v>43582.208333333328</v>
      </c>
      <c r="O787" s="10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9"/>
        <v>43186.208333333328</v>
      </c>
      <c r="O788" s="10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9"/>
        <v>40684.208333333336</v>
      </c>
      <c r="O789" s="10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9"/>
        <v>41202.208333333336</v>
      </c>
      <c r="O790" s="10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9"/>
        <v>41786.208333333336</v>
      </c>
      <c r="O791" s="10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9"/>
        <v>40223.25</v>
      </c>
      <c r="O792" s="10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9"/>
        <v>42715.25</v>
      </c>
      <c r="O793" s="10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9"/>
        <v>41451.208333333336</v>
      </c>
      <c r="O794" s="10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9"/>
        <v>41450.208333333336</v>
      </c>
      <c r="O795" s="10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9"/>
        <v>43091.25</v>
      </c>
      <c r="O796" s="10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9"/>
        <v>42675.208333333328</v>
      </c>
      <c r="O797" s="10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9"/>
        <v>41859.208333333336</v>
      </c>
      <c r="O798" s="10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9"/>
        <v>43464.25</v>
      </c>
      <c r="O799" s="10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9"/>
        <v>41060.208333333336</v>
      </c>
      <c r="O800" s="10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9"/>
        <v>42399.25</v>
      </c>
      <c r="O801" s="10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9"/>
        <v>42167.208333333328</v>
      </c>
      <c r="O802" s="10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9"/>
        <v>43830.25</v>
      </c>
      <c r="O803" s="10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9"/>
        <v>43650.208333333328</v>
      </c>
      <c r="O804" s="10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9"/>
        <v>43492.25</v>
      </c>
      <c r="O805" s="10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9"/>
        <v>43102.25</v>
      </c>
      <c r="O806" s="10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9"/>
        <v>41958.25</v>
      </c>
      <c r="O807" s="10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9"/>
        <v>40973.25</v>
      </c>
      <c r="O808" s="10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9"/>
        <v>43753.208333333328</v>
      </c>
      <c r="O809" s="10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9"/>
        <v>42507.208333333328</v>
      </c>
      <c r="O810" s="10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9"/>
        <v>41135.208333333336</v>
      </c>
      <c r="O811" s="10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9"/>
        <v>43067.25</v>
      </c>
      <c r="O812" s="10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9"/>
        <v>42378.25</v>
      </c>
      <c r="O813" s="10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9"/>
        <v>43206.208333333328</v>
      </c>
      <c r="O814" s="10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9"/>
        <v>41148.208333333336</v>
      </c>
      <c r="O815" s="10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9"/>
        <v>42517.208333333328</v>
      </c>
      <c r="O816" s="10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9"/>
        <v>43068.25</v>
      </c>
      <c r="O817" s="10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9"/>
        <v>41680.25</v>
      </c>
      <c r="O818" s="10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9"/>
        <v>43589.208333333328</v>
      </c>
      <c r="O819" s="10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9"/>
        <v>43486.25</v>
      </c>
      <c r="O820" s="10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9"/>
        <v>41237.25</v>
      </c>
      <c r="O821" s="10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9"/>
        <v>43310.208333333328</v>
      </c>
      <c r="O822" s="10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9"/>
        <v>42794.25</v>
      </c>
      <c r="O823" s="10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9"/>
        <v>41698.25</v>
      </c>
      <c r="O824" s="10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9"/>
        <v>41892.208333333336</v>
      </c>
      <c r="O825" s="10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9"/>
        <v>40348.208333333336</v>
      </c>
      <c r="O826" s="10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9"/>
        <v>42941.208333333328</v>
      </c>
      <c r="O827" s="10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9"/>
        <v>40525.25</v>
      </c>
      <c r="O828" s="10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9"/>
        <v>40666.208333333336</v>
      </c>
      <c r="O829" s="10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9"/>
        <v>43340.208333333328</v>
      </c>
      <c r="O830" s="10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9"/>
        <v>42164.208333333328</v>
      </c>
      <c r="O831" s="10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9"/>
        <v>43103.25</v>
      </c>
      <c r="O832" s="10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9"/>
        <v>40994.208333333336</v>
      </c>
      <c r="O833" s="10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9"/>
        <v>42299.208333333328</v>
      </c>
      <c r="O834" s="10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 * 1</f>
        <v>1.5769117647058823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3">((L835/60/60)/24)+DATE(1970,1,1)</f>
        <v>40588.25</v>
      </c>
      <c r="O835" s="10">
        <f t="shared" ref="O835:O898" si="54">((M835/60/60/(24)+DATE(1970,1,1)))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3"/>
        <v>41448.208333333336</v>
      </c>
      <c r="O836" s="10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3"/>
        <v>42063.25</v>
      </c>
      <c r="O837" s="10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3"/>
        <v>40214.25</v>
      </c>
      <c r="O838" s="10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3"/>
        <v>40629.208333333336</v>
      </c>
      <c r="O839" s="10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3"/>
        <v>43370.208333333328</v>
      </c>
      <c r="O840" s="10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3"/>
        <v>41715.208333333336</v>
      </c>
      <c r="O841" s="10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3"/>
        <v>41836.208333333336</v>
      </c>
      <c r="O842" s="10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3"/>
        <v>42419.25</v>
      </c>
      <c r="O843" s="10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3"/>
        <v>43266.208333333328</v>
      </c>
      <c r="O844" s="10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3"/>
        <v>43338.208333333328</v>
      </c>
      <c r="O845" s="10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3"/>
        <v>40930.25</v>
      </c>
      <c r="O846" s="10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3"/>
        <v>43235.208333333328</v>
      </c>
      <c r="O847" s="10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3"/>
        <v>43302.208333333328</v>
      </c>
      <c r="O848" s="10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3"/>
        <v>43107.25</v>
      </c>
      <c r="O849" s="10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3"/>
        <v>40341.208333333336</v>
      </c>
      <c r="O850" s="10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3"/>
        <v>40948.25</v>
      </c>
      <c r="O851" s="10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3"/>
        <v>40866.25</v>
      </c>
      <c r="O852" s="10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3"/>
        <v>41031.208333333336</v>
      </c>
      <c r="O853" s="10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3"/>
        <v>40740.208333333336</v>
      </c>
      <c r="O854" s="10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3"/>
        <v>40714.208333333336</v>
      </c>
      <c r="O855" s="10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3"/>
        <v>43787.25</v>
      </c>
      <c r="O856" s="10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3"/>
        <v>40712.208333333336</v>
      </c>
      <c r="O857" s="10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3"/>
        <v>41023.208333333336</v>
      </c>
      <c r="O858" s="10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3"/>
        <v>40944.25</v>
      </c>
      <c r="O859" s="10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3"/>
        <v>43211.208333333328</v>
      </c>
      <c r="O860" s="10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3"/>
        <v>41334.25</v>
      </c>
      <c r="O861" s="10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3"/>
        <v>43515.25</v>
      </c>
      <c r="O862" s="10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3"/>
        <v>40258.208333333336</v>
      </c>
      <c r="O863" s="10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3"/>
        <v>40756.208333333336</v>
      </c>
      <c r="O864" s="10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3"/>
        <v>42172.208333333328</v>
      </c>
      <c r="O865" s="10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3"/>
        <v>42601.208333333328</v>
      </c>
      <c r="O866" s="10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3"/>
        <v>41897.208333333336</v>
      </c>
      <c r="O867" s="10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3"/>
        <v>40671.208333333336</v>
      </c>
      <c r="O868" s="10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3"/>
        <v>43382.208333333328</v>
      </c>
      <c r="O869" s="10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3"/>
        <v>41559.208333333336</v>
      </c>
      <c r="O870" s="10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3"/>
        <v>40350.208333333336</v>
      </c>
      <c r="O871" s="10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3"/>
        <v>42240.208333333328</v>
      </c>
      <c r="O872" s="10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3"/>
        <v>43040.208333333328</v>
      </c>
      <c r="O873" s="10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3"/>
        <v>43346.208333333328</v>
      </c>
      <c r="O874" s="10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3"/>
        <v>41647.25</v>
      </c>
      <c r="O875" s="10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3"/>
        <v>40291.208333333336</v>
      </c>
      <c r="O876" s="10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3"/>
        <v>40556.25</v>
      </c>
      <c r="O877" s="10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3"/>
        <v>43624.208333333328</v>
      </c>
      <c r="O878" s="10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3"/>
        <v>42577.208333333328</v>
      </c>
      <c r="O879" s="10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3"/>
        <v>43845.25</v>
      </c>
      <c r="O880" s="10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3"/>
        <v>42788.25</v>
      </c>
      <c r="O881" s="10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3"/>
        <v>43667.208333333328</v>
      </c>
      <c r="O882" s="10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3"/>
        <v>42194.208333333328</v>
      </c>
      <c r="O883" s="10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3"/>
        <v>42025.25</v>
      </c>
      <c r="O884" s="10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3"/>
        <v>40323.208333333336</v>
      </c>
      <c r="O885" s="10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3"/>
        <v>41763.208333333336</v>
      </c>
      <c r="O886" s="10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3"/>
        <v>40335.208333333336</v>
      </c>
      <c r="O887" s="10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3"/>
        <v>40416.208333333336</v>
      </c>
      <c r="O888" s="10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3"/>
        <v>42202.208333333328</v>
      </c>
      <c r="O889" s="10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3"/>
        <v>42836.208333333328</v>
      </c>
      <c r="O890" s="10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3"/>
        <v>41710.208333333336</v>
      </c>
      <c r="O891" s="10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3"/>
        <v>43640.208333333328</v>
      </c>
      <c r="O892" s="10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3"/>
        <v>40880.25</v>
      </c>
      <c r="O893" s="10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3"/>
        <v>40319.208333333336</v>
      </c>
      <c r="O894" s="10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3"/>
        <v>42170.208333333328</v>
      </c>
      <c r="O895" s="10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3"/>
        <v>41466.208333333336</v>
      </c>
      <c r="O896" s="10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3"/>
        <v>43134.25</v>
      </c>
      <c r="O897" s="10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3"/>
        <v>40738.208333333336</v>
      </c>
      <c r="O898" s="10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 * 1</f>
        <v>0.27693181818181817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7">((L899/60/60)/24)+DATE(1970,1,1)</f>
        <v>43583.208333333328</v>
      </c>
      <c r="O899" s="10">
        <f t="shared" ref="O899:O962" si="58">((M899/60/60/(24)+DATE(1970,1,1)))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7"/>
        <v>43815.25</v>
      </c>
      <c r="O900" s="10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7"/>
        <v>41554.208333333336</v>
      </c>
      <c r="O901" s="10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7"/>
        <v>41901.208333333336</v>
      </c>
      <c r="O902" s="10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7"/>
        <v>43298.208333333328</v>
      </c>
      <c r="O903" s="10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7"/>
        <v>42399.25</v>
      </c>
      <c r="O904" s="10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7"/>
        <v>41034.208333333336</v>
      </c>
      <c r="O905" s="10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7"/>
        <v>41186.208333333336</v>
      </c>
      <c r="O906" s="10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7"/>
        <v>41536.208333333336</v>
      </c>
      <c r="O907" s="10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7"/>
        <v>42868.208333333328</v>
      </c>
      <c r="O908" s="10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7"/>
        <v>40660.208333333336</v>
      </c>
      <c r="O909" s="10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7"/>
        <v>41031.208333333336</v>
      </c>
      <c r="O910" s="10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7"/>
        <v>43255.208333333328</v>
      </c>
      <c r="O911" s="10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7"/>
        <v>42026.25</v>
      </c>
      <c r="O912" s="10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7"/>
        <v>43717.208333333328</v>
      </c>
      <c r="O913" s="10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7"/>
        <v>41157.208333333336</v>
      </c>
      <c r="O914" s="10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7"/>
        <v>43597.208333333328</v>
      </c>
      <c r="O915" s="10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7"/>
        <v>41490.208333333336</v>
      </c>
      <c r="O916" s="10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7"/>
        <v>42976.208333333328</v>
      </c>
      <c r="O917" s="10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7"/>
        <v>41991.25</v>
      </c>
      <c r="O918" s="10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7"/>
        <v>40722.208333333336</v>
      </c>
      <c r="O919" s="10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7"/>
        <v>41117.208333333336</v>
      </c>
      <c r="O920" s="10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7"/>
        <v>43022.208333333328</v>
      </c>
      <c r="O921" s="10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7"/>
        <v>43503.25</v>
      </c>
      <c r="O922" s="10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7"/>
        <v>40951.25</v>
      </c>
      <c r="O923" s="10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7"/>
        <v>43443.25</v>
      </c>
      <c r="O924" s="10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7"/>
        <v>40373.208333333336</v>
      </c>
      <c r="O925" s="10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7"/>
        <v>43769.208333333328</v>
      </c>
      <c r="O926" s="10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7"/>
        <v>43000.208333333328</v>
      </c>
      <c r="O927" s="10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7"/>
        <v>42502.208333333328</v>
      </c>
      <c r="O928" s="10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7"/>
        <v>41102.208333333336</v>
      </c>
      <c r="O929" s="10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7"/>
        <v>41637.25</v>
      </c>
      <c r="O930" s="10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7"/>
        <v>42858.208333333328</v>
      </c>
      <c r="O931" s="10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7"/>
        <v>42060.25</v>
      </c>
      <c r="O932" s="10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7"/>
        <v>41818.208333333336</v>
      </c>
      <c r="O933" s="10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7"/>
        <v>41709.208333333336</v>
      </c>
      <c r="O934" s="10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7"/>
        <v>41372.208333333336</v>
      </c>
      <c r="O935" s="10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7"/>
        <v>42422.25</v>
      </c>
      <c r="O936" s="10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7"/>
        <v>42209.208333333328</v>
      </c>
      <c r="O937" s="10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7"/>
        <v>43668.208333333328</v>
      </c>
      <c r="O938" s="10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7"/>
        <v>42334.25</v>
      </c>
      <c r="O939" s="10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7"/>
        <v>43263.208333333328</v>
      </c>
      <c r="O940" s="10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7"/>
        <v>40670.208333333336</v>
      </c>
      <c r="O941" s="10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7"/>
        <v>41244.25</v>
      </c>
      <c r="O942" s="10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7"/>
        <v>40552.25</v>
      </c>
      <c r="O943" s="10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7"/>
        <v>40568.25</v>
      </c>
      <c r="O944" s="10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7"/>
        <v>41906.208333333336</v>
      </c>
      <c r="O945" s="10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7"/>
        <v>42776.25</v>
      </c>
      <c r="O946" s="10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7"/>
        <v>41004.208333333336</v>
      </c>
      <c r="O947" s="10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7"/>
        <v>40710.208333333336</v>
      </c>
      <c r="O948" s="10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7"/>
        <v>41908.208333333336</v>
      </c>
      <c r="O949" s="10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7"/>
        <v>41985.25</v>
      </c>
      <c r="O950" s="10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7"/>
        <v>42112.208333333328</v>
      </c>
      <c r="O951" s="10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7"/>
        <v>43571.208333333328</v>
      </c>
      <c r="O952" s="10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7"/>
        <v>42730.25</v>
      </c>
      <c r="O953" s="10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7"/>
        <v>42591.208333333328</v>
      </c>
      <c r="O954" s="10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7"/>
        <v>42358.25</v>
      </c>
      <c r="O955" s="10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7"/>
        <v>41174.208333333336</v>
      </c>
      <c r="O956" s="10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7"/>
        <v>41238.25</v>
      </c>
      <c r="O957" s="10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7"/>
        <v>42360.25</v>
      </c>
      <c r="O958" s="10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7"/>
        <v>40955.25</v>
      </c>
      <c r="O959" s="10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7"/>
        <v>40350.208333333336</v>
      </c>
      <c r="O960" s="10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7"/>
        <v>40357.208333333336</v>
      </c>
      <c r="O961" s="10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7"/>
        <v>42408.25</v>
      </c>
      <c r="O962" s="10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 * 1</f>
        <v>1.1929824561403508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1">((L963/60/60)/24)+DATE(1970,1,1)</f>
        <v>40591.25</v>
      </c>
      <c r="O963" s="10">
        <f t="shared" ref="O963:O1001" si="62">((M963/60/60/(24)+DATE(1970,1,1)))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1"/>
        <v>41592.25</v>
      </c>
      <c r="O964" s="10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1"/>
        <v>40607.25</v>
      </c>
      <c r="O965" s="10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1"/>
        <v>42135.208333333328</v>
      </c>
      <c r="O966" s="10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1"/>
        <v>40203.25</v>
      </c>
      <c r="O967" s="10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1"/>
        <v>42901.208333333328</v>
      </c>
      <c r="O968" s="10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1"/>
        <v>41005.208333333336</v>
      </c>
      <c r="O969" s="10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1"/>
        <v>40544.25</v>
      </c>
      <c r="O970" s="10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1"/>
        <v>43821.25</v>
      </c>
      <c r="O971" s="10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1"/>
        <v>40672.208333333336</v>
      </c>
      <c r="O972" s="10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1"/>
        <v>41555.208333333336</v>
      </c>
      <c r="O973" s="10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1"/>
        <v>41792.208333333336</v>
      </c>
      <c r="O974" s="10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1"/>
        <v>40522.25</v>
      </c>
      <c r="O975" s="10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1"/>
        <v>41412.208333333336</v>
      </c>
      <c r="O976" s="10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1"/>
        <v>42337.25</v>
      </c>
      <c r="O977" s="10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1"/>
        <v>40571.25</v>
      </c>
      <c r="O978" s="10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1"/>
        <v>43138.25</v>
      </c>
      <c r="O979" s="10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1"/>
        <v>42686.25</v>
      </c>
      <c r="O980" s="10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1"/>
        <v>42078.208333333328</v>
      </c>
      <c r="O981" s="10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1"/>
        <v>42307.208333333328</v>
      </c>
      <c r="O982" s="10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1"/>
        <v>43094.25</v>
      </c>
      <c r="O983" s="10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1"/>
        <v>40743.208333333336</v>
      </c>
      <c r="O984" s="10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1"/>
        <v>43681.208333333328</v>
      </c>
      <c r="O985" s="10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1"/>
        <v>43716.208333333328</v>
      </c>
      <c r="O986" s="10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1"/>
        <v>41614.25</v>
      </c>
      <c r="O987" s="10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1"/>
        <v>40638.208333333336</v>
      </c>
      <c r="O988" s="10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1"/>
        <v>42852.208333333328</v>
      </c>
      <c r="O989" s="10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1"/>
        <v>42686.25</v>
      </c>
      <c r="O990" s="10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1"/>
        <v>43571.208333333328</v>
      </c>
      <c r="O991" s="10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1"/>
        <v>42432.25</v>
      </c>
      <c r="O992" s="10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1"/>
        <v>41907.208333333336</v>
      </c>
      <c r="O993" s="10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1"/>
        <v>43227.208333333328</v>
      </c>
      <c r="O994" s="10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1"/>
        <v>42362.25</v>
      </c>
      <c r="O995" s="10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1"/>
        <v>41929.208333333336</v>
      </c>
      <c r="O996" s="10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1"/>
        <v>43408.208333333328</v>
      </c>
      <c r="O997" s="10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1"/>
        <v>41276.25</v>
      </c>
      <c r="O998" s="10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1"/>
        <v>41659.25</v>
      </c>
      <c r="O999" s="10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1"/>
        <v>40220.25</v>
      </c>
      <c r="O1000" s="10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1"/>
        <v>42550.208333333328</v>
      </c>
      <c r="O1001" s="10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H1001" xr:uid="{00000000-0001-0000-0000-000000000000}"/>
  <conditionalFormatting sqref="G2:G1001">
    <cfRule type="containsText" dxfId="14" priority="2" operator="containsText" text="live">
      <formula>NOT(ISERROR(SEARCH("live",G2)))</formula>
    </cfRule>
    <cfRule type="containsText" dxfId="13" priority="3" operator="containsText" text="successful">
      <formula>NOT(ISERROR(SEARCH("successful",G2)))</formula>
    </cfRule>
    <cfRule type="containsText" dxfId="12" priority="4" operator="containsText" text="canceled">
      <formula>NOT(ISERROR(SEARCH("canceled",G2)))</formula>
    </cfRule>
    <cfRule type="containsText" dxfId="11" priority="5" operator="containsText" text="canceled">
      <formula>NOT(ISERROR(SEARCH("canceled",G2)))</formula>
    </cfRule>
    <cfRule type="containsText" dxfId="10" priority="6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percentile" val="50"/>
        <cfvo type="max"/>
        <color rgb="FFC9090E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C796-0DB8-4834-887A-976F94A07AD5}">
  <dimension ref="A3:F14"/>
  <sheetViews>
    <sheetView workbookViewId="0">
      <selection activeCell="P9" sqref="P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6" t="s">
        <v>2069</v>
      </c>
      <c r="B3" s="6" t="s">
        <v>2068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7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7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7" t="s">
        <v>2064</v>
      </c>
      <c r="B8" s="9"/>
      <c r="C8" s="9"/>
      <c r="D8" s="9"/>
      <c r="E8" s="9">
        <v>4</v>
      </c>
      <c r="F8" s="9">
        <v>4</v>
      </c>
    </row>
    <row r="9" spans="1:6" x14ac:dyDescent="0.25">
      <c r="A9" s="7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7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7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7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7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7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C448-BCDF-48FE-844C-7F5E1937997C}">
  <dimension ref="B6:G32"/>
  <sheetViews>
    <sheetView topLeftCell="A7" workbookViewId="0">
      <selection activeCell="T6" sqref="T6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8" width="11" bestFit="1" customWidth="1"/>
  </cols>
  <sheetData>
    <row r="6" spans="2:7" x14ac:dyDescent="0.25">
      <c r="B6" s="6" t="s">
        <v>2069</v>
      </c>
      <c r="C6" s="6" t="s">
        <v>2068</v>
      </c>
    </row>
    <row r="7" spans="2:7" x14ac:dyDescent="0.25">
      <c r="B7" s="6" t="s">
        <v>2066</v>
      </c>
      <c r="C7" t="s">
        <v>74</v>
      </c>
      <c r="D7" t="s">
        <v>14</v>
      </c>
      <c r="E7" t="s">
        <v>47</v>
      </c>
      <c r="F7" t="s">
        <v>20</v>
      </c>
      <c r="G7" t="s">
        <v>2067</v>
      </c>
    </row>
    <row r="8" spans="2:7" x14ac:dyDescent="0.25">
      <c r="B8" s="7" t="s">
        <v>2049</v>
      </c>
      <c r="C8" s="9">
        <v>1</v>
      </c>
      <c r="D8" s="9">
        <v>10</v>
      </c>
      <c r="E8" s="9">
        <v>2</v>
      </c>
      <c r="F8" s="9">
        <v>21</v>
      </c>
      <c r="G8" s="9">
        <v>34</v>
      </c>
    </row>
    <row r="9" spans="2:7" x14ac:dyDescent="0.25">
      <c r="B9" s="7" t="s">
        <v>2065</v>
      </c>
      <c r="C9" s="9"/>
      <c r="D9" s="9"/>
      <c r="E9" s="9"/>
      <c r="F9" s="9">
        <v>4</v>
      </c>
      <c r="G9" s="9">
        <v>4</v>
      </c>
    </row>
    <row r="10" spans="2:7" x14ac:dyDescent="0.25">
      <c r="B10" s="7" t="s">
        <v>2042</v>
      </c>
      <c r="C10" s="9">
        <v>4</v>
      </c>
      <c r="D10" s="9">
        <v>21</v>
      </c>
      <c r="E10" s="9">
        <v>1</v>
      </c>
      <c r="F10" s="9">
        <v>34</v>
      </c>
      <c r="G10" s="9">
        <v>60</v>
      </c>
    </row>
    <row r="11" spans="2:7" x14ac:dyDescent="0.25">
      <c r="B11" s="7" t="s">
        <v>2044</v>
      </c>
      <c r="C11" s="9">
        <v>2</v>
      </c>
      <c r="D11" s="9">
        <v>12</v>
      </c>
      <c r="E11" s="9">
        <v>1</v>
      </c>
      <c r="F11" s="9">
        <v>22</v>
      </c>
      <c r="G11" s="9">
        <v>37</v>
      </c>
    </row>
    <row r="12" spans="2:7" x14ac:dyDescent="0.25">
      <c r="B12" s="7" t="s">
        <v>2043</v>
      </c>
      <c r="C12" s="9"/>
      <c r="D12" s="9">
        <v>8</v>
      </c>
      <c r="E12" s="9"/>
      <c r="F12" s="9">
        <v>10</v>
      </c>
      <c r="G12" s="9">
        <v>18</v>
      </c>
    </row>
    <row r="13" spans="2:7" x14ac:dyDescent="0.25">
      <c r="B13" s="7" t="s">
        <v>2053</v>
      </c>
      <c r="C13" s="9">
        <v>1</v>
      </c>
      <c r="D13" s="9">
        <v>7</v>
      </c>
      <c r="E13" s="9"/>
      <c r="F13" s="9">
        <v>9</v>
      </c>
      <c r="G13" s="9">
        <v>17</v>
      </c>
    </row>
    <row r="14" spans="2:7" x14ac:dyDescent="0.25">
      <c r="B14" s="7" t="s">
        <v>2034</v>
      </c>
      <c r="C14" s="9">
        <v>4</v>
      </c>
      <c r="D14" s="9">
        <v>20</v>
      </c>
      <c r="E14" s="9"/>
      <c r="F14" s="9">
        <v>22</v>
      </c>
      <c r="G14" s="9">
        <v>46</v>
      </c>
    </row>
    <row r="15" spans="2:7" x14ac:dyDescent="0.25">
      <c r="B15" s="7" t="s">
        <v>2045</v>
      </c>
      <c r="C15" s="9">
        <v>3</v>
      </c>
      <c r="D15" s="9">
        <v>19</v>
      </c>
      <c r="E15" s="9"/>
      <c r="F15" s="9">
        <v>23</v>
      </c>
      <c r="G15" s="9">
        <v>45</v>
      </c>
    </row>
    <row r="16" spans="2:7" x14ac:dyDescent="0.25">
      <c r="B16" s="7" t="s">
        <v>2058</v>
      </c>
      <c r="C16" s="9">
        <v>1</v>
      </c>
      <c r="D16" s="9">
        <v>6</v>
      </c>
      <c r="E16" s="9"/>
      <c r="F16" s="9">
        <v>10</v>
      </c>
      <c r="G16" s="9">
        <v>17</v>
      </c>
    </row>
    <row r="17" spans="2:7" x14ac:dyDescent="0.25">
      <c r="B17" s="7" t="s">
        <v>2057</v>
      </c>
      <c r="C17" s="9"/>
      <c r="D17" s="9">
        <v>3</v>
      </c>
      <c r="E17" s="9"/>
      <c r="F17" s="9">
        <v>4</v>
      </c>
      <c r="G17" s="9">
        <v>7</v>
      </c>
    </row>
    <row r="18" spans="2:7" x14ac:dyDescent="0.25">
      <c r="B18" s="7" t="s">
        <v>2061</v>
      </c>
      <c r="C18" s="9"/>
      <c r="D18" s="9">
        <v>8</v>
      </c>
      <c r="E18" s="9">
        <v>1</v>
      </c>
      <c r="F18" s="9">
        <v>4</v>
      </c>
      <c r="G18" s="9">
        <v>13</v>
      </c>
    </row>
    <row r="19" spans="2:7" x14ac:dyDescent="0.25">
      <c r="B19" s="7" t="s">
        <v>2048</v>
      </c>
      <c r="C19" s="9">
        <v>1</v>
      </c>
      <c r="D19" s="9">
        <v>6</v>
      </c>
      <c r="E19" s="9">
        <v>1</v>
      </c>
      <c r="F19" s="9">
        <v>13</v>
      </c>
      <c r="G19" s="9">
        <v>21</v>
      </c>
    </row>
    <row r="20" spans="2:7" x14ac:dyDescent="0.25">
      <c r="B20" s="7" t="s">
        <v>2055</v>
      </c>
      <c r="C20" s="9">
        <v>4</v>
      </c>
      <c r="D20" s="9">
        <v>11</v>
      </c>
      <c r="E20" s="9">
        <v>1</v>
      </c>
      <c r="F20" s="9">
        <v>26</v>
      </c>
      <c r="G20" s="9">
        <v>42</v>
      </c>
    </row>
    <row r="21" spans="2:7" x14ac:dyDescent="0.25">
      <c r="B21" s="7" t="s">
        <v>2040</v>
      </c>
      <c r="C21" s="9">
        <v>23</v>
      </c>
      <c r="D21" s="9">
        <v>132</v>
      </c>
      <c r="E21" s="9">
        <v>2</v>
      </c>
      <c r="F21" s="9">
        <v>187</v>
      </c>
      <c r="G21" s="9">
        <v>344</v>
      </c>
    </row>
    <row r="22" spans="2:7" x14ac:dyDescent="0.25">
      <c r="B22" s="7" t="s">
        <v>2056</v>
      </c>
      <c r="C22" s="9"/>
      <c r="D22" s="9">
        <v>4</v>
      </c>
      <c r="E22" s="9"/>
      <c r="F22" s="9">
        <v>4</v>
      </c>
      <c r="G22" s="9">
        <v>8</v>
      </c>
    </row>
    <row r="23" spans="2:7" x14ac:dyDescent="0.25">
      <c r="B23" s="7" t="s">
        <v>2036</v>
      </c>
      <c r="C23" s="9">
        <v>6</v>
      </c>
      <c r="D23" s="9">
        <v>30</v>
      </c>
      <c r="E23" s="9"/>
      <c r="F23" s="9">
        <v>49</v>
      </c>
      <c r="G23" s="9">
        <v>85</v>
      </c>
    </row>
    <row r="24" spans="2:7" x14ac:dyDescent="0.25">
      <c r="B24" s="7" t="s">
        <v>2063</v>
      </c>
      <c r="C24" s="9"/>
      <c r="D24" s="9">
        <v>9</v>
      </c>
      <c r="E24" s="9"/>
      <c r="F24" s="9">
        <v>5</v>
      </c>
      <c r="G24" s="9">
        <v>14</v>
      </c>
    </row>
    <row r="25" spans="2:7" x14ac:dyDescent="0.25">
      <c r="B25" s="7" t="s">
        <v>2052</v>
      </c>
      <c r="C25" s="9">
        <v>1</v>
      </c>
      <c r="D25" s="9">
        <v>5</v>
      </c>
      <c r="E25" s="9">
        <v>1</v>
      </c>
      <c r="F25" s="9">
        <v>9</v>
      </c>
      <c r="G25" s="9">
        <v>16</v>
      </c>
    </row>
    <row r="26" spans="2:7" x14ac:dyDescent="0.25">
      <c r="B26" s="7" t="s">
        <v>2060</v>
      </c>
      <c r="C26" s="9">
        <v>3</v>
      </c>
      <c r="D26" s="9">
        <v>3</v>
      </c>
      <c r="E26" s="9"/>
      <c r="F26" s="9">
        <v>11</v>
      </c>
      <c r="G26" s="9">
        <v>17</v>
      </c>
    </row>
    <row r="27" spans="2:7" x14ac:dyDescent="0.25">
      <c r="B27" s="7" t="s">
        <v>2059</v>
      </c>
      <c r="C27" s="9"/>
      <c r="D27" s="9">
        <v>7</v>
      </c>
      <c r="E27" s="9"/>
      <c r="F27" s="9">
        <v>14</v>
      </c>
      <c r="G27" s="9">
        <v>21</v>
      </c>
    </row>
    <row r="28" spans="2:7" x14ac:dyDescent="0.25">
      <c r="B28" s="7" t="s">
        <v>2051</v>
      </c>
      <c r="C28" s="9">
        <v>1</v>
      </c>
      <c r="D28" s="9">
        <v>15</v>
      </c>
      <c r="E28" s="9">
        <v>2</v>
      </c>
      <c r="F28" s="9">
        <v>17</v>
      </c>
      <c r="G28" s="9">
        <v>35</v>
      </c>
    </row>
    <row r="29" spans="2:7" x14ac:dyDescent="0.25">
      <c r="B29" s="7" t="s">
        <v>2046</v>
      </c>
      <c r="C29" s="9"/>
      <c r="D29" s="9">
        <v>16</v>
      </c>
      <c r="E29" s="9">
        <v>1</v>
      </c>
      <c r="F29" s="9">
        <v>28</v>
      </c>
      <c r="G29" s="9">
        <v>45</v>
      </c>
    </row>
    <row r="30" spans="2:7" x14ac:dyDescent="0.25">
      <c r="B30" s="7" t="s">
        <v>2038</v>
      </c>
      <c r="C30" s="9">
        <v>2</v>
      </c>
      <c r="D30" s="9">
        <v>12</v>
      </c>
      <c r="E30" s="9">
        <v>1</v>
      </c>
      <c r="F30" s="9">
        <v>36</v>
      </c>
      <c r="G30" s="9">
        <v>51</v>
      </c>
    </row>
    <row r="31" spans="2:7" x14ac:dyDescent="0.25">
      <c r="B31" s="7" t="s">
        <v>2062</v>
      </c>
      <c r="C31" s="9"/>
      <c r="D31" s="9"/>
      <c r="E31" s="9"/>
      <c r="F31" s="9">
        <v>3</v>
      </c>
      <c r="G31" s="9">
        <v>3</v>
      </c>
    </row>
    <row r="32" spans="2:7" x14ac:dyDescent="0.25">
      <c r="B32" s="7" t="s">
        <v>2067</v>
      </c>
      <c r="C32" s="9">
        <v>57</v>
      </c>
      <c r="D32" s="9">
        <v>364</v>
      </c>
      <c r="E32" s="9">
        <v>14</v>
      </c>
      <c r="F32" s="9">
        <v>565</v>
      </c>
      <c r="G32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A2CC-4213-4BD6-BA59-E9BA6D450D84}">
  <dimension ref="B1:N19"/>
  <sheetViews>
    <sheetView workbookViewId="0">
      <selection activeCell="P26" sqref="P26"/>
    </sheetView>
  </sheetViews>
  <sheetFormatPr defaultRowHeight="15.75" x14ac:dyDescent="0.25"/>
  <cols>
    <col min="2" max="2" width="27.87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8" width="11" bestFit="1" customWidth="1"/>
    <col min="9" max="9" width="16.5" bestFit="1" customWidth="1"/>
    <col min="10" max="10" width="15.25" bestFit="1" customWidth="1"/>
    <col min="11" max="11" width="5.625" bestFit="1" customWidth="1"/>
    <col min="12" max="12" width="3.875" bestFit="1" customWidth="1"/>
    <col min="13" max="13" width="9.25" bestFit="1" customWidth="1"/>
    <col min="14" max="15" width="11" bestFit="1" customWidth="1"/>
  </cols>
  <sheetData>
    <row r="1" spans="2:14" x14ac:dyDescent="0.25">
      <c r="B1" s="6" t="s">
        <v>2085</v>
      </c>
      <c r="C1" t="s">
        <v>2070</v>
      </c>
    </row>
    <row r="2" spans="2:14" x14ac:dyDescent="0.25">
      <c r="B2" s="6" t="s">
        <v>2031</v>
      </c>
      <c r="C2" t="s">
        <v>2070</v>
      </c>
    </row>
    <row r="4" spans="2:14" x14ac:dyDescent="0.25">
      <c r="B4" s="6" t="s">
        <v>2069</v>
      </c>
      <c r="C4" s="6" t="s">
        <v>2068</v>
      </c>
    </row>
    <row r="5" spans="2:14" x14ac:dyDescent="0.25">
      <c r="B5" s="6" t="s">
        <v>2066</v>
      </c>
      <c r="C5" t="s">
        <v>74</v>
      </c>
      <c r="D5" t="s">
        <v>14</v>
      </c>
      <c r="E5" t="s">
        <v>47</v>
      </c>
      <c r="F5" t="s">
        <v>20</v>
      </c>
      <c r="G5" t="s">
        <v>2067</v>
      </c>
      <c r="I5" s="6" t="s">
        <v>2069</v>
      </c>
      <c r="J5" s="6" t="s">
        <v>2068</v>
      </c>
    </row>
    <row r="6" spans="2:14" x14ac:dyDescent="0.25">
      <c r="B6" s="7" t="s">
        <v>2073</v>
      </c>
      <c r="C6" s="9">
        <v>6</v>
      </c>
      <c r="D6" s="9">
        <v>36</v>
      </c>
      <c r="E6" s="9">
        <v>1</v>
      </c>
      <c r="F6" s="9">
        <v>49</v>
      </c>
      <c r="G6" s="9">
        <v>92</v>
      </c>
      <c r="I6" s="6" t="s">
        <v>2066</v>
      </c>
      <c r="J6" t="s">
        <v>74</v>
      </c>
      <c r="K6" t="s">
        <v>14</v>
      </c>
      <c r="L6" t="s">
        <v>47</v>
      </c>
      <c r="M6" t="s">
        <v>20</v>
      </c>
      <c r="N6" t="s">
        <v>2067</v>
      </c>
    </row>
    <row r="7" spans="2:14" x14ac:dyDescent="0.25">
      <c r="B7" s="7" t="s">
        <v>2074</v>
      </c>
      <c r="C7" s="9">
        <v>7</v>
      </c>
      <c r="D7" s="9">
        <v>28</v>
      </c>
      <c r="E7" s="9"/>
      <c r="F7" s="9">
        <v>44</v>
      </c>
      <c r="G7" s="9">
        <v>79</v>
      </c>
      <c r="I7" s="7" t="s">
        <v>2073</v>
      </c>
      <c r="J7" s="9">
        <v>6</v>
      </c>
      <c r="K7" s="9">
        <v>36</v>
      </c>
      <c r="L7" s="9">
        <v>1</v>
      </c>
      <c r="M7" s="9">
        <v>49</v>
      </c>
      <c r="N7" s="9">
        <v>92</v>
      </c>
    </row>
    <row r="8" spans="2:14" x14ac:dyDescent="0.25">
      <c r="B8" s="7" t="s">
        <v>2075</v>
      </c>
      <c r="C8" s="9">
        <v>4</v>
      </c>
      <c r="D8" s="9">
        <v>33</v>
      </c>
      <c r="E8" s="9"/>
      <c r="F8" s="9">
        <v>49</v>
      </c>
      <c r="G8" s="9">
        <v>86</v>
      </c>
      <c r="I8" s="7" t="s">
        <v>2074</v>
      </c>
      <c r="J8" s="9">
        <v>7</v>
      </c>
      <c r="K8" s="9">
        <v>28</v>
      </c>
      <c r="L8" s="9"/>
      <c r="M8" s="9">
        <v>44</v>
      </c>
      <c r="N8" s="9">
        <v>79</v>
      </c>
    </row>
    <row r="9" spans="2:14" x14ac:dyDescent="0.25">
      <c r="B9" s="7" t="s">
        <v>2076</v>
      </c>
      <c r="C9" s="9">
        <v>1</v>
      </c>
      <c r="D9" s="9">
        <v>30</v>
      </c>
      <c r="E9" s="9">
        <v>1</v>
      </c>
      <c r="F9" s="9">
        <v>46</v>
      </c>
      <c r="G9" s="9">
        <v>78</v>
      </c>
      <c r="I9" s="7" t="s">
        <v>2075</v>
      </c>
      <c r="J9" s="9">
        <v>4</v>
      </c>
      <c r="K9" s="9">
        <v>33</v>
      </c>
      <c r="L9" s="9"/>
      <c r="M9" s="9">
        <v>49</v>
      </c>
      <c r="N9" s="9">
        <v>86</v>
      </c>
    </row>
    <row r="10" spans="2:14" x14ac:dyDescent="0.25">
      <c r="B10" s="7" t="s">
        <v>2077</v>
      </c>
      <c r="C10" s="9">
        <v>3</v>
      </c>
      <c r="D10" s="9">
        <v>35</v>
      </c>
      <c r="E10" s="9">
        <v>2</v>
      </c>
      <c r="F10" s="9">
        <v>46</v>
      </c>
      <c r="G10" s="9">
        <v>86</v>
      </c>
      <c r="I10" s="7" t="s">
        <v>2076</v>
      </c>
      <c r="J10" s="9">
        <v>1</v>
      </c>
      <c r="K10" s="9">
        <v>30</v>
      </c>
      <c r="L10" s="9">
        <v>1</v>
      </c>
      <c r="M10" s="9">
        <v>46</v>
      </c>
      <c r="N10" s="9">
        <v>78</v>
      </c>
    </row>
    <row r="11" spans="2:14" x14ac:dyDescent="0.25">
      <c r="B11" s="7" t="s">
        <v>2078</v>
      </c>
      <c r="C11" s="9">
        <v>3</v>
      </c>
      <c r="D11" s="9">
        <v>28</v>
      </c>
      <c r="E11" s="9">
        <v>1</v>
      </c>
      <c r="F11" s="9">
        <v>55</v>
      </c>
      <c r="G11" s="9">
        <v>87</v>
      </c>
      <c r="I11" s="7" t="s">
        <v>2077</v>
      </c>
      <c r="J11" s="9">
        <v>3</v>
      </c>
      <c r="K11" s="9">
        <v>35</v>
      </c>
      <c r="L11" s="9">
        <v>2</v>
      </c>
      <c r="M11" s="9">
        <v>46</v>
      </c>
      <c r="N11" s="9">
        <v>86</v>
      </c>
    </row>
    <row r="12" spans="2:14" x14ac:dyDescent="0.25">
      <c r="B12" s="7" t="s">
        <v>2079</v>
      </c>
      <c r="C12" s="9">
        <v>4</v>
      </c>
      <c r="D12" s="9">
        <v>31</v>
      </c>
      <c r="E12" s="9">
        <v>1</v>
      </c>
      <c r="F12" s="9">
        <v>58</v>
      </c>
      <c r="G12" s="9">
        <v>94</v>
      </c>
      <c r="I12" s="7" t="s">
        <v>2078</v>
      </c>
      <c r="J12" s="9">
        <v>3</v>
      </c>
      <c r="K12" s="9">
        <v>28</v>
      </c>
      <c r="L12" s="9">
        <v>1</v>
      </c>
      <c r="M12" s="9">
        <v>55</v>
      </c>
      <c r="N12" s="9">
        <v>87</v>
      </c>
    </row>
    <row r="13" spans="2:14" x14ac:dyDescent="0.25">
      <c r="B13" s="7" t="s">
        <v>2080</v>
      </c>
      <c r="C13" s="9">
        <v>8</v>
      </c>
      <c r="D13" s="9">
        <v>35</v>
      </c>
      <c r="E13" s="9">
        <v>1</v>
      </c>
      <c r="F13" s="9">
        <v>41</v>
      </c>
      <c r="G13" s="9">
        <v>85</v>
      </c>
      <c r="I13" s="7" t="s">
        <v>2079</v>
      </c>
      <c r="J13" s="9">
        <v>4</v>
      </c>
      <c r="K13" s="9">
        <v>31</v>
      </c>
      <c r="L13" s="9">
        <v>1</v>
      </c>
      <c r="M13" s="9">
        <v>58</v>
      </c>
      <c r="N13" s="9">
        <v>94</v>
      </c>
    </row>
    <row r="14" spans="2:14" x14ac:dyDescent="0.25">
      <c r="B14" s="7" t="s">
        <v>2081</v>
      </c>
      <c r="C14" s="9">
        <v>5</v>
      </c>
      <c r="D14" s="9">
        <v>23</v>
      </c>
      <c r="E14" s="9"/>
      <c r="F14" s="9">
        <v>45</v>
      </c>
      <c r="G14" s="9">
        <v>73</v>
      </c>
      <c r="I14" s="7" t="s">
        <v>2080</v>
      </c>
      <c r="J14" s="9">
        <v>8</v>
      </c>
      <c r="K14" s="9">
        <v>35</v>
      </c>
      <c r="L14" s="9">
        <v>1</v>
      </c>
      <c r="M14" s="9">
        <v>41</v>
      </c>
      <c r="N14" s="9">
        <v>85</v>
      </c>
    </row>
    <row r="15" spans="2:14" x14ac:dyDescent="0.25">
      <c r="B15" s="7" t="s">
        <v>2082</v>
      </c>
      <c r="C15" s="9">
        <v>6</v>
      </c>
      <c r="D15" s="9">
        <v>26</v>
      </c>
      <c r="E15" s="9">
        <v>1</v>
      </c>
      <c r="F15" s="9">
        <v>45</v>
      </c>
      <c r="G15" s="9">
        <v>78</v>
      </c>
      <c r="I15" s="7" t="s">
        <v>2081</v>
      </c>
      <c r="J15" s="9">
        <v>5</v>
      </c>
      <c r="K15" s="9">
        <v>23</v>
      </c>
      <c r="L15" s="9"/>
      <c r="M15" s="9">
        <v>45</v>
      </c>
      <c r="N15" s="9">
        <v>73</v>
      </c>
    </row>
    <row r="16" spans="2:14" x14ac:dyDescent="0.25">
      <c r="B16" s="7" t="s">
        <v>2083</v>
      </c>
      <c r="C16" s="9">
        <v>3</v>
      </c>
      <c r="D16" s="9">
        <v>27</v>
      </c>
      <c r="E16" s="9">
        <v>3</v>
      </c>
      <c r="F16" s="9">
        <v>45</v>
      </c>
      <c r="G16" s="9">
        <v>78</v>
      </c>
      <c r="I16" s="7" t="s">
        <v>2082</v>
      </c>
      <c r="J16" s="9">
        <v>6</v>
      </c>
      <c r="K16" s="9">
        <v>26</v>
      </c>
      <c r="L16" s="9">
        <v>1</v>
      </c>
      <c r="M16" s="9">
        <v>45</v>
      </c>
      <c r="N16" s="9">
        <v>78</v>
      </c>
    </row>
    <row r="17" spans="2:14" x14ac:dyDescent="0.25">
      <c r="B17" s="7" t="s">
        <v>2084</v>
      </c>
      <c r="C17" s="9">
        <v>7</v>
      </c>
      <c r="D17" s="9">
        <v>32</v>
      </c>
      <c r="E17" s="9">
        <v>3</v>
      </c>
      <c r="F17" s="9">
        <v>42</v>
      </c>
      <c r="G17" s="9">
        <v>84</v>
      </c>
      <c r="I17" s="7" t="s">
        <v>2083</v>
      </c>
      <c r="J17" s="9">
        <v>3</v>
      </c>
      <c r="K17" s="9">
        <v>27</v>
      </c>
      <c r="L17" s="9">
        <v>3</v>
      </c>
      <c r="M17" s="9">
        <v>45</v>
      </c>
      <c r="N17" s="9">
        <v>78</v>
      </c>
    </row>
    <row r="18" spans="2:14" x14ac:dyDescent="0.25">
      <c r="B18" s="7" t="s">
        <v>2067</v>
      </c>
      <c r="C18" s="9">
        <v>57</v>
      </c>
      <c r="D18" s="9">
        <v>364</v>
      </c>
      <c r="E18" s="9">
        <v>14</v>
      </c>
      <c r="F18" s="9">
        <v>565</v>
      </c>
      <c r="G18" s="9">
        <v>1000</v>
      </c>
      <c r="I18" s="7" t="s">
        <v>2084</v>
      </c>
      <c r="J18" s="9">
        <v>7</v>
      </c>
      <c r="K18" s="9">
        <v>32</v>
      </c>
      <c r="L18" s="9">
        <v>3</v>
      </c>
      <c r="M18" s="9">
        <v>42</v>
      </c>
      <c r="N18" s="9">
        <v>84</v>
      </c>
    </row>
    <row r="19" spans="2:14" x14ac:dyDescent="0.25">
      <c r="I19" s="7" t="s">
        <v>2067</v>
      </c>
      <c r="J19" s="9">
        <v>57</v>
      </c>
      <c r="K19" s="9">
        <v>364</v>
      </c>
      <c r="L19" s="9">
        <v>14</v>
      </c>
      <c r="M19" s="9">
        <v>565</v>
      </c>
      <c r="N19" s="9">
        <v>1000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D448-3F7B-4EDA-8E27-01F0CA6D28C6}">
  <dimension ref="A1:H13"/>
  <sheetViews>
    <sheetView workbookViewId="0">
      <selection activeCell="K13" sqref="K13"/>
    </sheetView>
  </sheetViews>
  <sheetFormatPr defaultRowHeight="15.75" x14ac:dyDescent="0.25"/>
  <cols>
    <col min="1" max="1" width="17.625" bestFit="1" customWidth="1"/>
    <col min="2" max="2" width="15.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5">
      <c r="A2" s="8" t="s">
        <v>2094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COUNTIFS(Crowdfunding!D:D, "&lt;1000")</f>
        <v>51</v>
      </c>
      <c r="F2" s="4">
        <f>(B2/E2) *1</f>
        <v>0.58823529411764708</v>
      </c>
      <c r="G2" s="4">
        <f>(C2/E2) * 1</f>
        <v>0.39215686274509803</v>
      </c>
      <c r="H2" s="4">
        <f>(D2/E2) * 1</f>
        <v>1.9607843137254902E-2</v>
      </c>
    </row>
    <row r="3" spans="1:8" x14ac:dyDescent="0.25">
      <c r="A3" s="8" t="s">
        <v>2095</v>
      </c>
      <c r="B3">
        <f>COUNTIFS(Crowdfunding!G:G, "successful", Crowdfunding!D:D, "&gt;=1000", Crowdfunding!D:D, "&lt;=4999")</f>
        <v>191</v>
      </c>
      <c r="C3">
        <f>COUNTIFS(Crowdfunding!G:G, "failed", Crowdfunding!D:D,  "&gt;=1000", Crowdfunding!D:D, "&lt;=4999")</f>
        <v>38</v>
      </c>
      <c r="D3">
        <f>COUNTIFS(Crowdfunding!G:G, "canceled", Crowdfunding!D:D, "&gt;=1000", Crowdfunding!D:D, "&lt;=4999")</f>
        <v>2</v>
      </c>
      <c r="E3">
        <f>231</f>
        <v>231</v>
      </c>
      <c r="F3" s="4">
        <f t="shared" ref="F3:F13" si="0">(B3/E3) *1</f>
        <v>0.82683982683982682</v>
      </c>
      <c r="G3" s="4">
        <f t="shared" ref="G3:G13" si="1">(C3/E3) * 1</f>
        <v>0.16450216450216451</v>
      </c>
      <c r="H3" s="4">
        <f t="shared" ref="H3:H13" si="2">(D3/E3) * 1</f>
        <v>8.658008658008658E-3</v>
      </c>
    </row>
    <row r="4" spans="1:8" x14ac:dyDescent="0.25">
      <c r="A4" s="8" t="s">
        <v>2096</v>
      </c>
      <c r="B4">
        <f>COUNTIFS(Crowdfunding!G:G, "successful", Crowdfunding!D:D, "&gt;=5000", Crowdfunding!D:D, "&lt;=9999")</f>
        <v>164</v>
      </c>
      <c r="C4">
        <f>COUNTIFS(Crowdfunding!G:G, "failed", Crowdfunding!D:D,  "&gt;=5000", Crowdfunding!D:D, "&lt;=9999")</f>
        <v>126</v>
      </c>
      <c r="D4">
        <f>COUNTIFS(Crowdfunding!G:G, "canceled", Crowdfunding!D:D, "&gt;=5000", Crowdfunding!D:D, "&lt;=9999")</f>
        <v>25</v>
      </c>
      <c r="E4">
        <v>315</v>
      </c>
      <c r="F4" s="4">
        <f t="shared" si="0"/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25">
      <c r="A5" s="8" t="s">
        <v>2097</v>
      </c>
      <c r="B5">
        <f>COUNTIFS(Crowdfunding!G:G, "successful", Crowdfunding!D:D, "&gt;=10000", Crowdfunding!D:D, "&lt;=14999")</f>
        <v>4</v>
      </c>
      <c r="C5">
        <f>COUNTIFS(Crowdfunding!G:G, "failed", Crowdfunding!D:D, "&gt;=10000", Crowdfunding!D:D, "&lt;=14999")</f>
        <v>5</v>
      </c>
      <c r="D5">
        <f>COUNTIFS(Crowdfunding!G:G, "canceled", Crowdfunding!D:D, "&gt;=10000", Crowdfunding!D:D, "&lt;=14999")</f>
        <v>0</v>
      </c>
      <c r="E5">
        <f>COUNTIFS(Crowdfunding!D:D, "&gt;=10000", Crowdfunding!D:D, "&lt;=14999")</f>
        <v>9</v>
      </c>
      <c r="F5" s="4">
        <f t="shared" si="0"/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25">
      <c r="A6" s="8" t="s">
        <v>2098</v>
      </c>
      <c r="B6">
        <f>COUNTIFS(Crowdfunding!G:G, "successful", Crowdfunding!D:D, "&gt;=15000", Crowdfunding!D:D, "&lt;=19999")</f>
        <v>10</v>
      </c>
      <c r="C6">
        <f>COUNTIFS(Crowdfunding!G:G, "failed", Crowdfunding!D:D, "&gt;=15000", Crowdfunding!D:D, "&lt;=19999")</f>
        <v>0</v>
      </c>
      <c r="D6">
        <f>COUNTIFS(Crowdfunding!G:G, "canceled", Crowdfunding!D:D, "&gt;=15000", Crowdfunding!D:D, "&lt;=19999")</f>
        <v>0</v>
      </c>
      <c r="E6">
        <f>COUNTIFS(Crowdfunding!D:D, "&gt;=15000", Crowdfunding!D:D, "&lt;=19999")</f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5">
      <c r="A7" s="8" t="s">
        <v>2099</v>
      </c>
      <c r="B7">
        <f>COUNTIFS(Crowdfunding!G:G, "successful", Crowdfunding!D:D, "&gt;=20000", Crowdfunding!D:D, "&lt;=24999")</f>
        <v>7</v>
      </c>
      <c r="C7">
        <f>COUNTIFS(Crowdfunding!G:G, "failed", Crowdfunding!D:D, "&gt;=20000", Crowdfunding!D:D, "&lt;=24999")</f>
        <v>0</v>
      </c>
      <c r="D7">
        <f>COUNTIFS(Crowdfunding!G:G, "canceled", Crowdfunding!D:D, "&gt;=20000", Crowdfunding!D:D, "&lt;=24999")</f>
        <v>0</v>
      </c>
      <c r="E7">
        <f>COUNTIFS(Crowdfunding!D:D, "&gt;=20000", Crowdfunding!D:D, "&lt;=24999")</f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5">
      <c r="A8" s="8" t="s">
        <v>2100</v>
      </c>
      <c r="B8">
        <f>COUNTIFS(Crowdfunding!G:G, "successful", Crowdfunding!D:D, "&gt;=25000", Crowdfunding!D:D, "&lt;=29999")</f>
        <v>11</v>
      </c>
      <c r="C8">
        <f>COUNTIFS(Crowdfunding!G:G, "failed", Crowdfunding!D:D, "&gt;=25000", Crowdfunding!D:D, "&lt;=29999")</f>
        <v>3</v>
      </c>
      <c r="D8">
        <f>COUNTIFS(Crowdfunding!G:G, "canceled", Crowdfunding!D:D, "&gt;=25000", Crowdfunding!D:D, "&lt;=29999")</f>
        <v>0</v>
      </c>
      <c r="E8">
        <f>COUNTIFS(Crowdfunding!D:D, "&gt;=25000", Crowdfunding!D:D, "&lt;=29999")</f>
        <v>14</v>
      </c>
      <c r="F8" s="4">
        <f t="shared" si="0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25">
      <c r="A9" s="8" t="s">
        <v>2101</v>
      </c>
      <c r="B9">
        <f>COUNTIFS(Crowdfunding!G:G, "successful", Crowdfunding!D:D, "&gt;=30000", Crowdfunding!D:D, "&lt;=34999")</f>
        <v>7</v>
      </c>
      <c r="C9">
        <f>COUNTIFS(Crowdfunding!G:G, "failed", Crowdfunding!D:D, "&gt;=30000", Crowdfunding!D:D, "&lt;=34999")</f>
        <v>0</v>
      </c>
      <c r="D9">
        <f>COUNTIFS(Crowdfunding!G:G, "canceled", Crowdfunding!D:D, "&gt;=30000", Crowdfunding!D:D, "&lt;=34999")</f>
        <v>0</v>
      </c>
      <c r="E9">
        <f>COUNTIFS(Crowdfunding!D:D, "&gt;=30000", Crowdfunding!D:D, "&lt;=34999")</f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5">
      <c r="A10" s="8" t="s">
        <v>2102</v>
      </c>
      <c r="B10">
        <f>COUNTIFS(Crowdfunding!G:G, "successful", Crowdfunding!D:D, "&gt;=35000", Crowdfunding!D:D, "&lt;=39999")</f>
        <v>8</v>
      </c>
      <c r="C10">
        <f>COUNTIFS(Crowdfunding!G:G, "failed", Crowdfunding!D:D, "&gt;=35000", Crowdfunding!D:D, "&lt;=39999")</f>
        <v>3</v>
      </c>
      <c r="D10">
        <f>COUNTIFS(Crowdfunding!G:G, "canceled", Crowdfunding!D:D, "&gt;=35000", Crowdfunding!D:D, "&lt;=39999")</f>
        <v>1</v>
      </c>
      <c r="E10">
        <f>COUNTIFS(Crowdfunding!D:D, "&gt;=35000", Crowdfunding!D:D, "&lt;=39999")</f>
        <v>12</v>
      </c>
      <c r="F10" s="4">
        <f t="shared" si="0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25">
      <c r="A11" s="8" t="s">
        <v>2103</v>
      </c>
      <c r="B11">
        <f>COUNTIFS(Crowdfunding!G:G, "successful", Crowdfunding!D:D, "&gt;=40000", Crowdfunding!D:D, "&lt;=44999")</f>
        <v>11</v>
      </c>
      <c r="C11">
        <f>COUNTIFS(Crowdfunding!G:G, "failed", Crowdfunding!D:D, "&gt;=40000", Crowdfunding!D:D, "&lt;=44999")</f>
        <v>3</v>
      </c>
      <c r="D11">
        <f>COUNTIFS(Crowdfunding!G:G, "canceled", Crowdfunding!D:D, "&gt;=40000", Crowdfunding!D:D, "&lt;=44999")</f>
        <v>0</v>
      </c>
      <c r="E11">
        <v>14</v>
      </c>
      <c r="F11" s="4">
        <f t="shared" si="0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25">
      <c r="A12" s="8" t="s">
        <v>2104</v>
      </c>
      <c r="B12">
        <f>COUNTIFS(Crowdfunding!G:G, "successful", Crowdfunding!D:D, "&gt;=45000", Crowdfunding!D:D, "&lt;=49999")</f>
        <v>8</v>
      </c>
      <c r="C12">
        <f>COUNTIFS(Crowdfunding!G:G, "failed", Crowdfunding!D:D, "&gt;=45000", Crowdfunding!D:D, "&lt;=49999")</f>
        <v>3</v>
      </c>
      <c r="D12">
        <f>COUNTIFS(Crowdfunding!G:G, "canceled", Crowdfunding!D:D, "&gt;=45000", Crowdfunding!D:D, "&lt;=49999")</f>
        <v>0</v>
      </c>
      <c r="E12">
        <f>COUNTIFS(Crowdfunding!D:D, "&gt;=45000", Crowdfunding!D:D, "&lt;=49999")</f>
        <v>11</v>
      </c>
      <c r="F12" s="4">
        <f t="shared" si="0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25">
      <c r="A13" s="8" t="s">
        <v>2105</v>
      </c>
      <c r="B13">
        <f>COUNTIFS(Crowdfunding!G:G, "successful", Crowdfunding!D:D, "&gt;=50000")</f>
        <v>114</v>
      </c>
      <c r="C13">
        <f>COUNTIFS(Crowdfunding!G:G, "failed", Crowdfunding!D:D, "&gt;=50000")</f>
        <v>163</v>
      </c>
      <c r="D13">
        <f>COUNTIFS(Crowdfunding!G:G, "canceled", Crowdfunding!D:D, "&gt;=50000")</f>
        <v>28</v>
      </c>
      <c r="E13">
        <v>305</v>
      </c>
      <c r="F13" s="4">
        <f t="shared" si="0"/>
        <v>0.3737704918032787</v>
      </c>
      <c r="G13" s="4">
        <f t="shared" si="1"/>
        <v>0.53442622950819674</v>
      </c>
      <c r="H13" s="4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73F2-81A3-46B9-976A-AF4B25D4C834}">
  <sheetPr filterMode="1"/>
  <dimension ref="A1:P637"/>
  <sheetViews>
    <sheetView workbookViewId="0">
      <selection activeCell="D37" sqref="D37"/>
    </sheetView>
  </sheetViews>
  <sheetFormatPr defaultRowHeight="15.75" x14ac:dyDescent="0.25"/>
  <cols>
    <col min="1" max="1" width="11"/>
    <col min="2" max="2" width="13.5" bestFit="1" customWidth="1"/>
    <col min="3" max="3" width="13.5" customWidth="1"/>
    <col min="4" max="7" width="8.875" customWidth="1"/>
    <col min="8" max="8" width="32" customWidth="1"/>
    <col min="10" max="10" width="13.5" bestFit="1" customWidth="1"/>
    <col min="11" max="11" width="6.875" bestFit="1" customWidth="1"/>
    <col min="12" max="12" width="7.25" bestFit="1" customWidth="1"/>
    <col min="15" max="15" width="8.125" bestFit="1" customWidth="1"/>
    <col min="16" max="16" width="17.375" bestFit="1" customWidth="1"/>
  </cols>
  <sheetData>
    <row r="1" spans="1:16" s="8" customFormat="1" x14ac:dyDescent="0.25">
      <c r="A1" s="1" t="s">
        <v>4</v>
      </c>
      <c r="B1" s="1" t="s">
        <v>5</v>
      </c>
      <c r="C1" s="1" t="s">
        <v>2107</v>
      </c>
      <c r="D1" s="8" t="s">
        <v>2106</v>
      </c>
      <c r="E1" s="8" t="s">
        <v>2108</v>
      </c>
      <c r="F1" s="8" t="s">
        <v>2109</v>
      </c>
      <c r="G1" s="8" t="s">
        <v>2110</v>
      </c>
      <c r="H1" s="8" t="s">
        <v>2111</v>
      </c>
      <c r="I1" s="8" t="s">
        <v>4</v>
      </c>
      <c r="J1" s="8" t="s">
        <v>5</v>
      </c>
      <c r="K1" s="1" t="s">
        <v>2107</v>
      </c>
      <c r="L1" s="8" t="s">
        <v>2106</v>
      </c>
      <c r="M1" s="8" t="s">
        <v>2108</v>
      </c>
      <c r="N1" s="8" t="s">
        <v>2109</v>
      </c>
      <c r="O1" s="8" t="s">
        <v>2110</v>
      </c>
      <c r="P1" s="8" t="s">
        <v>2111</v>
      </c>
    </row>
    <row r="2" spans="1:16" x14ac:dyDescent="0.25">
      <c r="A2" t="s">
        <v>20</v>
      </c>
      <c r="B2">
        <v>158</v>
      </c>
      <c r="C2">
        <f>GEOMEAN(B:B)</f>
        <v>306.78915967952861</v>
      </c>
      <c r="D2">
        <f>MEDIAN(B:B)</f>
        <v>198.5</v>
      </c>
      <c r="E2">
        <f>MIN(B:B)</f>
        <v>1</v>
      </c>
      <c r="F2">
        <f>MAX(B:B)</f>
        <v>7295</v>
      </c>
      <c r="G2">
        <f>_xlfn.VAR.P(B:B)</f>
        <v>1487775.0495703295</v>
      </c>
      <c r="H2">
        <f>_xlfn.STDEV.P(B:B)</f>
        <v>1219.7438458833599</v>
      </c>
      <c r="I2" t="s">
        <v>14</v>
      </c>
      <c r="J2">
        <v>0</v>
      </c>
      <c r="K2">
        <f>SUM(J:J)/364</f>
        <v>585.61538461538464</v>
      </c>
      <c r="L2">
        <f>MEDIAN(J2:J365)</f>
        <v>114.5</v>
      </c>
      <c r="M2">
        <f>MIN(J2:J365)</f>
        <v>0</v>
      </c>
      <c r="N2">
        <f>MAX(J2:J365)</f>
        <v>6080</v>
      </c>
      <c r="O2">
        <f>_xlfn.VAR.P(J2:J366)</f>
        <v>921574.68174133555</v>
      </c>
      <c r="P2">
        <f>_xlfn.STDEV.P(J2:J365)</f>
        <v>959.98681331637863</v>
      </c>
    </row>
    <row r="3" spans="1:16" x14ac:dyDescent="0.25">
      <c r="A3" t="s">
        <v>20</v>
      </c>
      <c r="B3">
        <v>1425</v>
      </c>
      <c r="I3" t="s">
        <v>14</v>
      </c>
      <c r="J3">
        <v>24</v>
      </c>
    </row>
    <row r="4" spans="1:16" x14ac:dyDescent="0.25">
      <c r="A4" t="s">
        <v>20</v>
      </c>
      <c r="B4">
        <v>174</v>
      </c>
      <c r="I4" t="s">
        <v>14</v>
      </c>
      <c r="J4">
        <v>53</v>
      </c>
    </row>
    <row r="5" spans="1:16" x14ac:dyDescent="0.25">
      <c r="A5" t="s">
        <v>20</v>
      </c>
      <c r="B5">
        <v>227</v>
      </c>
      <c r="I5" t="s">
        <v>14</v>
      </c>
      <c r="J5">
        <v>18</v>
      </c>
    </row>
    <row r="6" spans="1:16" x14ac:dyDescent="0.25">
      <c r="A6" t="s">
        <v>20</v>
      </c>
      <c r="B6">
        <v>220</v>
      </c>
      <c r="C6" t="s">
        <v>2112</v>
      </c>
      <c r="D6" t="s">
        <v>2112</v>
      </c>
      <c r="I6" t="s">
        <v>14</v>
      </c>
      <c r="J6">
        <v>44</v>
      </c>
      <c r="K6" t="s">
        <v>2112</v>
      </c>
    </row>
    <row r="7" spans="1:16" x14ac:dyDescent="0.25">
      <c r="A7" t="s">
        <v>20</v>
      </c>
      <c r="B7">
        <v>98</v>
      </c>
      <c r="I7" t="s">
        <v>14</v>
      </c>
      <c r="J7">
        <v>27</v>
      </c>
    </row>
    <row r="8" spans="1:16" x14ac:dyDescent="0.25">
      <c r="A8" t="s">
        <v>20</v>
      </c>
      <c r="B8">
        <v>100</v>
      </c>
      <c r="I8" t="s">
        <v>14</v>
      </c>
      <c r="J8">
        <v>55</v>
      </c>
    </row>
    <row r="9" spans="1:16" x14ac:dyDescent="0.25">
      <c r="A9" t="s">
        <v>20</v>
      </c>
      <c r="B9">
        <v>1249</v>
      </c>
      <c r="I9" t="s">
        <v>14</v>
      </c>
      <c r="J9">
        <v>200</v>
      </c>
    </row>
    <row r="10" spans="1:16" x14ac:dyDescent="0.25">
      <c r="A10" t="s">
        <v>20</v>
      </c>
      <c r="B10">
        <v>1396</v>
      </c>
      <c r="I10" t="s">
        <v>14</v>
      </c>
      <c r="J10">
        <v>452</v>
      </c>
    </row>
    <row r="11" spans="1:16" x14ac:dyDescent="0.25">
      <c r="A11" t="s">
        <v>20</v>
      </c>
      <c r="B11">
        <v>890</v>
      </c>
      <c r="I11" t="s">
        <v>14</v>
      </c>
      <c r="J11">
        <v>674</v>
      </c>
    </row>
    <row r="12" spans="1:16" x14ac:dyDescent="0.25">
      <c r="A12" t="s">
        <v>20</v>
      </c>
      <c r="B12">
        <v>142</v>
      </c>
      <c r="I12" t="s">
        <v>14</v>
      </c>
      <c r="J12">
        <v>558</v>
      </c>
    </row>
    <row r="13" spans="1:16" x14ac:dyDescent="0.25">
      <c r="A13" t="s">
        <v>20</v>
      </c>
      <c r="B13">
        <v>2673</v>
      </c>
      <c r="I13" t="s">
        <v>14</v>
      </c>
      <c r="J13">
        <v>15</v>
      </c>
    </row>
    <row r="14" spans="1:16" x14ac:dyDescent="0.25">
      <c r="A14" t="s">
        <v>20</v>
      </c>
      <c r="B14">
        <v>163</v>
      </c>
      <c r="I14" t="s">
        <v>14</v>
      </c>
      <c r="J14">
        <v>2307</v>
      </c>
    </row>
    <row r="15" spans="1:16" x14ac:dyDescent="0.25">
      <c r="A15" t="s">
        <v>20</v>
      </c>
      <c r="B15">
        <v>2220</v>
      </c>
      <c r="I15" t="s">
        <v>14</v>
      </c>
      <c r="J15">
        <v>88</v>
      </c>
    </row>
    <row r="16" spans="1:16" x14ac:dyDescent="0.25">
      <c r="A16" t="s">
        <v>20</v>
      </c>
      <c r="B16">
        <v>1606</v>
      </c>
      <c r="I16" t="s">
        <v>14</v>
      </c>
      <c r="J16">
        <v>48</v>
      </c>
    </row>
    <row r="17" spans="1:10" x14ac:dyDescent="0.25">
      <c r="A17" t="s">
        <v>20</v>
      </c>
      <c r="B17">
        <v>129</v>
      </c>
      <c r="I17" t="s">
        <v>14</v>
      </c>
      <c r="J17">
        <v>1</v>
      </c>
    </row>
    <row r="18" spans="1:10" x14ac:dyDescent="0.25">
      <c r="A18" t="s">
        <v>20</v>
      </c>
      <c r="B18">
        <v>226</v>
      </c>
      <c r="I18" t="s">
        <v>14</v>
      </c>
      <c r="J18">
        <v>1467</v>
      </c>
    </row>
    <row r="19" spans="1:10" x14ac:dyDescent="0.25">
      <c r="A19" t="s">
        <v>20</v>
      </c>
      <c r="B19">
        <v>5419</v>
      </c>
      <c r="I19" t="s">
        <v>14</v>
      </c>
      <c r="J19">
        <v>75</v>
      </c>
    </row>
    <row r="20" spans="1:10" x14ac:dyDescent="0.25">
      <c r="A20" t="s">
        <v>20</v>
      </c>
      <c r="B20">
        <v>165</v>
      </c>
      <c r="I20" t="s">
        <v>14</v>
      </c>
      <c r="J20">
        <v>120</v>
      </c>
    </row>
    <row r="21" spans="1:10" x14ac:dyDescent="0.25">
      <c r="A21" t="s">
        <v>20</v>
      </c>
      <c r="B21">
        <v>1965</v>
      </c>
      <c r="I21" t="s">
        <v>14</v>
      </c>
      <c r="J21">
        <v>2253</v>
      </c>
    </row>
    <row r="22" spans="1:10" x14ac:dyDescent="0.25">
      <c r="A22" t="s">
        <v>20</v>
      </c>
      <c r="B22">
        <v>16</v>
      </c>
      <c r="I22" t="s">
        <v>14</v>
      </c>
      <c r="J22">
        <v>5</v>
      </c>
    </row>
    <row r="23" spans="1:10" x14ac:dyDescent="0.25">
      <c r="A23" t="s">
        <v>20</v>
      </c>
      <c r="B23">
        <v>107</v>
      </c>
      <c r="I23" t="s">
        <v>14</v>
      </c>
      <c r="J23">
        <v>38</v>
      </c>
    </row>
    <row r="24" spans="1:10" x14ac:dyDescent="0.25">
      <c r="A24" t="s">
        <v>20</v>
      </c>
      <c r="B24">
        <v>134</v>
      </c>
      <c r="I24" t="s">
        <v>14</v>
      </c>
      <c r="J24">
        <v>12</v>
      </c>
    </row>
    <row r="25" spans="1:10" x14ac:dyDescent="0.25">
      <c r="A25" t="s">
        <v>20</v>
      </c>
      <c r="B25">
        <v>198</v>
      </c>
      <c r="I25" t="s">
        <v>14</v>
      </c>
      <c r="J25">
        <v>1684</v>
      </c>
    </row>
    <row r="26" spans="1:10" x14ac:dyDescent="0.25">
      <c r="A26" t="s">
        <v>20</v>
      </c>
      <c r="B26">
        <v>111</v>
      </c>
      <c r="I26" t="s">
        <v>14</v>
      </c>
      <c r="J26">
        <v>56</v>
      </c>
    </row>
    <row r="27" spans="1:10" x14ac:dyDescent="0.25">
      <c r="A27" t="s">
        <v>20</v>
      </c>
      <c r="B27">
        <v>222</v>
      </c>
      <c r="I27" t="s">
        <v>14</v>
      </c>
      <c r="J27">
        <v>838</v>
      </c>
    </row>
    <row r="28" spans="1:10" x14ac:dyDescent="0.25">
      <c r="A28" t="s">
        <v>20</v>
      </c>
      <c r="B28">
        <v>6212</v>
      </c>
      <c r="I28" t="s">
        <v>14</v>
      </c>
      <c r="J28">
        <v>1000</v>
      </c>
    </row>
    <row r="29" spans="1:10" x14ac:dyDescent="0.25">
      <c r="A29" t="s">
        <v>20</v>
      </c>
      <c r="B29">
        <v>98</v>
      </c>
      <c r="I29" t="s">
        <v>14</v>
      </c>
      <c r="J29">
        <v>1482</v>
      </c>
    </row>
    <row r="30" spans="1:10" x14ac:dyDescent="0.25">
      <c r="A30" t="s">
        <v>20</v>
      </c>
      <c r="B30">
        <v>92</v>
      </c>
      <c r="I30" t="s">
        <v>14</v>
      </c>
      <c r="J30">
        <v>106</v>
      </c>
    </row>
    <row r="31" spans="1:10" x14ac:dyDescent="0.25">
      <c r="A31" t="s">
        <v>20</v>
      </c>
      <c r="B31">
        <v>149</v>
      </c>
      <c r="I31" t="s">
        <v>14</v>
      </c>
      <c r="J31">
        <v>679</v>
      </c>
    </row>
    <row r="32" spans="1:10" x14ac:dyDescent="0.25">
      <c r="A32" t="s">
        <v>20</v>
      </c>
      <c r="B32">
        <v>2431</v>
      </c>
      <c r="I32" t="s">
        <v>14</v>
      </c>
      <c r="J32">
        <v>1220</v>
      </c>
    </row>
    <row r="33" spans="1:10" x14ac:dyDescent="0.25">
      <c r="A33" t="s">
        <v>20</v>
      </c>
      <c r="B33">
        <v>303</v>
      </c>
      <c r="I33" t="s">
        <v>14</v>
      </c>
      <c r="J33">
        <v>1</v>
      </c>
    </row>
    <row r="34" spans="1:10" x14ac:dyDescent="0.25">
      <c r="A34" t="s">
        <v>20</v>
      </c>
      <c r="B34">
        <v>209</v>
      </c>
      <c r="I34" t="s">
        <v>14</v>
      </c>
      <c r="J34">
        <v>37</v>
      </c>
    </row>
    <row r="35" spans="1:10" x14ac:dyDescent="0.25">
      <c r="A35" t="s">
        <v>20</v>
      </c>
      <c r="B35">
        <v>131</v>
      </c>
      <c r="I35" t="s">
        <v>14</v>
      </c>
      <c r="J35">
        <v>60</v>
      </c>
    </row>
    <row r="36" spans="1:10" x14ac:dyDescent="0.25">
      <c r="A36" t="s">
        <v>20</v>
      </c>
      <c r="B36">
        <v>164</v>
      </c>
      <c r="I36" t="s">
        <v>14</v>
      </c>
      <c r="J36">
        <v>296</v>
      </c>
    </row>
    <row r="37" spans="1:10" x14ac:dyDescent="0.25">
      <c r="A37" t="s">
        <v>20</v>
      </c>
      <c r="B37">
        <v>201</v>
      </c>
      <c r="I37" t="s">
        <v>14</v>
      </c>
      <c r="J37">
        <v>3304</v>
      </c>
    </row>
    <row r="38" spans="1:10" x14ac:dyDescent="0.25">
      <c r="A38" t="s">
        <v>20</v>
      </c>
      <c r="B38">
        <v>211</v>
      </c>
      <c r="I38" t="s">
        <v>14</v>
      </c>
      <c r="J38">
        <v>73</v>
      </c>
    </row>
    <row r="39" spans="1:10" x14ac:dyDescent="0.25">
      <c r="A39" t="s">
        <v>20</v>
      </c>
      <c r="B39">
        <v>128</v>
      </c>
      <c r="I39" t="s">
        <v>14</v>
      </c>
      <c r="J39">
        <v>3387</v>
      </c>
    </row>
    <row r="40" spans="1:10" x14ac:dyDescent="0.25">
      <c r="A40" t="s">
        <v>20</v>
      </c>
      <c r="B40">
        <v>1600</v>
      </c>
      <c r="I40" t="s">
        <v>14</v>
      </c>
      <c r="J40">
        <v>662</v>
      </c>
    </row>
    <row r="41" spans="1:10" x14ac:dyDescent="0.25">
      <c r="A41" t="s">
        <v>20</v>
      </c>
      <c r="B41">
        <v>249</v>
      </c>
      <c r="I41" t="s">
        <v>14</v>
      </c>
      <c r="J41">
        <v>774</v>
      </c>
    </row>
    <row r="42" spans="1:10" x14ac:dyDescent="0.25">
      <c r="A42" t="s">
        <v>20</v>
      </c>
      <c r="B42">
        <v>236</v>
      </c>
      <c r="I42" t="s">
        <v>14</v>
      </c>
      <c r="J42">
        <v>672</v>
      </c>
    </row>
    <row r="43" spans="1:10" x14ac:dyDescent="0.25">
      <c r="A43" t="s">
        <v>20</v>
      </c>
      <c r="B43">
        <v>4065</v>
      </c>
      <c r="I43" t="s">
        <v>14</v>
      </c>
      <c r="J43">
        <v>940</v>
      </c>
    </row>
    <row r="44" spans="1:10" x14ac:dyDescent="0.25">
      <c r="A44" t="s">
        <v>20</v>
      </c>
      <c r="B44">
        <v>246</v>
      </c>
      <c r="I44" t="s">
        <v>14</v>
      </c>
      <c r="J44">
        <v>117</v>
      </c>
    </row>
    <row r="45" spans="1:10" x14ac:dyDescent="0.25">
      <c r="A45" t="s">
        <v>20</v>
      </c>
      <c r="B45">
        <v>2475</v>
      </c>
      <c r="I45" t="s">
        <v>14</v>
      </c>
      <c r="J45">
        <v>115</v>
      </c>
    </row>
    <row r="46" spans="1:10" x14ac:dyDescent="0.25">
      <c r="A46" t="s">
        <v>20</v>
      </c>
      <c r="B46">
        <v>76</v>
      </c>
      <c r="I46" t="s">
        <v>14</v>
      </c>
      <c r="J46">
        <v>326</v>
      </c>
    </row>
    <row r="47" spans="1:10" x14ac:dyDescent="0.25">
      <c r="A47" t="s">
        <v>20</v>
      </c>
      <c r="B47">
        <v>54</v>
      </c>
      <c r="I47" t="s">
        <v>14</v>
      </c>
      <c r="J47">
        <v>1</v>
      </c>
    </row>
    <row r="48" spans="1:10" x14ac:dyDescent="0.25">
      <c r="A48" t="s">
        <v>20</v>
      </c>
      <c r="B48">
        <v>88</v>
      </c>
      <c r="I48" t="s">
        <v>14</v>
      </c>
      <c r="J48">
        <v>1467</v>
      </c>
    </row>
    <row r="49" spans="1:10" x14ac:dyDescent="0.25">
      <c r="A49" t="s">
        <v>20</v>
      </c>
      <c r="B49">
        <v>85</v>
      </c>
      <c r="I49" t="s">
        <v>14</v>
      </c>
      <c r="J49">
        <v>5681</v>
      </c>
    </row>
    <row r="50" spans="1:10" x14ac:dyDescent="0.25">
      <c r="A50" t="s">
        <v>20</v>
      </c>
      <c r="B50">
        <v>170</v>
      </c>
      <c r="I50" t="s">
        <v>14</v>
      </c>
      <c r="J50">
        <v>1059</v>
      </c>
    </row>
    <row r="51" spans="1:10" x14ac:dyDescent="0.25">
      <c r="A51" t="s">
        <v>20</v>
      </c>
      <c r="B51">
        <v>330</v>
      </c>
      <c r="I51" t="s">
        <v>14</v>
      </c>
      <c r="J51">
        <v>1194</v>
      </c>
    </row>
    <row r="52" spans="1:10" x14ac:dyDescent="0.25">
      <c r="A52" t="s">
        <v>20</v>
      </c>
      <c r="B52">
        <v>127</v>
      </c>
      <c r="I52" t="s">
        <v>14</v>
      </c>
      <c r="J52">
        <v>30</v>
      </c>
    </row>
    <row r="53" spans="1:10" x14ac:dyDescent="0.25">
      <c r="A53" t="s">
        <v>20</v>
      </c>
      <c r="B53">
        <v>411</v>
      </c>
      <c r="I53" t="s">
        <v>14</v>
      </c>
      <c r="J53">
        <v>75</v>
      </c>
    </row>
    <row r="54" spans="1:10" x14ac:dyDescent="0.25">
      <c r="A54" t="s">
        <v>20</v>
      </c>
      <c r="B54">
        <v>180</v>
      </c>
      <c r="I54" t="s">
        <v>14</v>
      </c>
      <c r="J54">
        <v>955</v>
      </c>
    </row>
    <row r="55" spans="1:10" x14ac:dyDescent="0.25">
      <c r="A55" t="s">
        <v>20</v>
      </c>
      <c r="B55">
        <v>374</v>
      </c>
      <c r="I55" t="s">
        <v>14</v>
      </c>
      <c r="J55">
        <v>67</v>
      </c>
    </row>
    <row r="56" spans="1:10" x14ac:dyDescent="0.25">
      <c r="A56" t="s">
        <v>20</v>
      </c>
      <c r="B56">
        <v>71</v>
      </c>
      <c r="I56" t="s">
        <v>14</v>
      </c>
      <c r="J56">
        <v>5</v>
      </c>
    </row>
    <row r="57" spans="1:10" x14ac:dyDescent="0.25">
      <c r="A57" t="s">
        <v>20</v>
      </c>
      <c r="B57">
        <v>203</v>
      </c>
      <c r="I57" t="s">
        <v>14</v>
      </c>
      <c r="J57">
        <v>26</v>
      </c>
    </row>
    <row r="58" spans="1:10" x14ac:dyDescent="0.25">
      <c r="A58" t="s">
        <v>20</v>
      </c>
      <c r="B58">
        <v>113</v>
      </c>
      <c r="I58" t="s">
        <v>14</v>
      </c>
      <c r="J58">
        <v>1130</v>
      </c>
    </row>
    <row r="59" spans="1:10" x14ac:dyDescent="0.25">
      <c r="A59" t="s">
        <v>20</v>
      </c>
      <c r="B59">
        <v>96</v>
      </c>
      <c r="I59" t="s">
        <v>14</v>
      </c>
      <c r="J59">
        <v>782</v>
      </c>
    </row>
    <row r="60" spans="1:10" x14ac:dyDescent="0.25">
      <c r="A60" t="s">
        <v>20</v>
      </c>
      <c r="B60">
        <v>498</v>
      </c>
      <c r="I60" t="s">
        <v>14</v>
      </c>
      <c r="J60">
        <v>210</v>
      </c>
    </row>
    <row r="61" spans="1:10" x14ac:dyDescent="0.25">
      <c r="A61" t="s">
        <v>20</v>
      </c>
      <c r="B61">
        <v>180</v>
      </c>
      <c r="I61" t="s">
        <v>14</v>
      </c>
      <c r="J61">
        <v>136</v>
      </c>
    </row>
    <row r="62" spans="1:10" x14ac:dyDescent="0.25">
      <c r="A62" t="s">
        <v>20</v>
      </c>
      <c r="B62">
        <v>27</v>
      </c>
      <c r="I62" t="s">
        <v>14</v>
      </c>
      <c r="J62">
        <v>86</v>
      </c>
    </row>
    <row r="63" spans="1:10" x14ac:dyDescent="0.25">
      <c r="A63" t="s">
        <v>20</v>
      </c>
      <c r="B63">
        <v>2331</v>
      </c>
      <c r="I63" t="s">
        <v>14</v>
      </c>
      <c r="J63">
        <v>19</v>
      </c>
    </row>
    <row r="64" spans="1:10" x14ac:dyDescent="0.25">
      <c r="A64" t="s">
        <v>20</v>
      </c>
      <c r="B64">
        <v>113</v>
      </c>
      <c r="I64" t="s">
        <v>14</v>
      </c>
      <c r="J64">
        <v>886</v>
      </c>
    </row>
    <row r="65" spans="1:10" x14ac:dyDescent="0.25">
      <c r="A65" t="s">
        <v>20</v>
      </c>
      <c r="B65">
        <v>164</v>
      </c>
      <c r="I65" t="s">
        <v>14</v>
      </c>
      <c r="J65">
        <v>35</v>
      </c>
    </row>
    <row r="66" spans="1:10" x14ac:dyDescent="0.25">
      <c r="A66" t="s">
        <v>20</v>
      </c>
      <c r="B66">
        <v>164</v>
      </c>
      <c r="I66" t="s">
        <v>14</v>
      </c>
      <c r="J66">
        <v>24</v>
      </c>
    </row>
    <row r="67" spans="1:10" x14ac:dyDescent="0.25">
      <c r="A67" t="s">
        <v>20</v>
      </c>
      <c r="B67">
        <v>336</v>
      </c>
      <c r="I67" t="s">
        <v>14</v>
      </c>
      <c r="J67">
        <v>86</v>
      </c>
    </row>
    <row r="68" spans="1:10" x14ac:dyDescent="0.25">
      <c r="A68" t="s">
        <v>20</v>
      </c>
      <c r="B68">
        <v>1917</v>
      </c>
      <c r="I68" t="s">
        <v>14</v>
      </c>
      <c r="J68">
        <v>243</v>
      </c>
    </row>
    <row r="69" spans="1:10" x14ac:dyDescent="0.25">
      <c r="A69" t="s">
        <v>20</v>
      </c>
      <c r="B69">
        <v>95</v>
      </c>
      <c r="I69" t="s">
        <v>14</v>
      </c>
      <c r="J69">
        <v>65</v>
      </c>
    </row>
    <row r="70" spans="1:10" x14ac:dyDescent="0.25">
      <c r="A70" t="s">
        <v>20</v>
      </c>
      <c r="B70">
        <v>147</v>
      </c>
      <c r="I70" t="s">
        <v>14</v>
      </c>
      <c r="J70">
        <v>100</v>
      </c>
    </row>
    <row r="71" spans="1:10" x14ac:dyDescent="0.25">
      <c r="A71" t="s">
        <v>20</v>
      </c>
      <c r="B71">
        <v>86</v>
      </c>
      <c r="I71" t="s">
        <v>14</v>
      </c>
      <c r="J71">
        <v>168</v>
      </c>
    </row>
    <row r="72" spans="1:10" x14ac:dyDescent="0.25">
      <c r="A72" t="s">
        <v>20</v>
      </c>
      <c r="B72">
        <v>83</v>
      </c>
      <c r="I72" t="s">
        <v>14</v>
      </c>
      <c r="J72">
        <v>13</v>
      </c>
    </row>
    <row r="73" spans="1:10" x14ac:dyDescent="0.25">
      <c r="A73" t="s">
        <v>20</v>
      </c>
      <c r="B73">
        <v>676</v>
      </c>
      <c r="I73" t="s">
        <v>14</v>
      </c>
      <c r="J73">
        <v>1</v>
      </c>
    </row>
    <row r="74" spans="1:10" x14ac:dyDescent="0.25">
      <c r="A74" t="s">
        <v>20</v>
      </c>
      <c r="B74">
        <v>361</v>
      </c>
      <c r="I74" t="s">
        <v>14</v>
      </c>
      <c r="J74">
        <v>40</v>
      </c>
    </row>
    <row r="75" spans="1:10" x14ac:dyDescent="0.25">
      <c r="A75" t="s">
        <v>20</v>
      </c>
      <c r="B75">
        <v>131</v>
      </c>
      <c r="I75" t="s">
        <v>14</v>
      </c>
      <c r="J75">
        <v>226</v>
      </c>
    </row>
    <row r="76" spans="1:10" x14ac:dyDescent="0.25">
      <c r="A76" t="s">
        <v>20</v>
      </c>
      <c r="B76">
        <v>126</v>
      </c>
      <c r="I76" t="s">
        <v>14</v>
      </c>
      <c r="J76">
        <v>1625</v>
      </c>
    </row>
    <row r="77" spans="1:10" x14ac:dyDescent="0.25">
      <c r="A77" t="s">
        <v>20</v>
      </c>
      <c r="B77">
        <v>275</v>
      </c>
      <c r="I77" t="s">
        <v>14</v>
      </c>
      <c r="J77">
        <v>143</v>
      </c>
    </row>
    <row r="78" spans="1:10" x14ac:dyDescent="0.25">
      <c r="A78" t="s">
        <v>20</v>
      </c>
      <c r="B78">
        <v>67</v>
      </c>
      <c r="I78" t="s">
        <v>14</v>
      </c>
      <c r="J78">
        <v>934</v>
      </c>
    </row>
    <row r="79" spans="1:10" x14ac:dyDescent="0.25">
      <c r="A79" t="s">
        <v>20</v>
      </c>
      <c r="B79">
        <v>154</v>
      </c>
      <c r="I79" t="s">
        <v>14</v>
      </c>
      <c r="J79">
        <v>17</v>
      </c>
    </row>
    <row r="80" spans="1:10" x14ac:dyDescent="0.25">
      <c r="A80" t="s">
        <v>20</v>
      </c>
      <c r="B80">
        <v>1782</v>
      </c>
      <c r="I80" t="s">
        <v>14</v>
      </c>
      <c r="J80">
        <v>2179</v>
      </c>
    </row>
    <row r="81" spans="1:10" x14ac:dyDescent="0.25">
      <c r="A81" t="s">
        <v>20</v>
      </c>
      <c r="B81">
        <v>903</v>
      </c>
      <c r="I81" t="s">
        <v>14</v>
      </c>
      <c r="J81">
        <v>931</v>
      </c>
    </row>
    <row r="82" spans="1:10" x14ac:dyDescent="0.25">
      <c r="A82" t="s">
        <v>20</v>
      </c>
      <c r="B82">
        <v>94</v>
      </c>
      <c r="I82" t="s">
        <v>14</v>
      </c>
      <c r="J82">
        <v>92</v>
      </c>
    </row>
    <row r="83" spans="1:10" x14ac:dyDescent="0.25">
      <c r="A83" t="s">
        <v>20</v>
      </c>
      <c r="B83">
        <v>180</v>
      </c>
      <c r="I83" t="s">
        <v>14</v>
      </c>
      <c r="J83">
        <v>57</v>
      </c>
    </row>
    <row r="84" spans="1:10" x14ac:dyDescent="0.25">
      <c r="A84" t="s">
        <v>20</v>
      </c>
      <c r="B84">
        <v>533</v>
      </c>
      <c r="I84" t="s">
        <v>14</v>
      </c>
      <c r="J84">
        <v>41</v>
      </c>
    </row>
    <row r="85" spans="1:10" x14ac:dyDescent="0.25">
      <c r="A85" t="s">
        <v>20</v>
      </c>
      <c r="B85">
        <v>2443</v>
      </c>
      <c r="I85" t="s">
        <v>14</v>
      </c>
      <c r="J85">
        <v>1</v>
      </c>
    </row>
    <row r="86" spans="1:10" x14ac:dyDescent="0.25">
      <c r="A86" t="s">
        <v>20</v>
      </c>
      <c r="B86">
        <v>89</v>
      </c>
      <c r="I86" t="s">
        <v>14</v>
      </c>
      <c r="J86">
        <v>101</v>
      </c>
    </row>
    <row r="87" spans="1:10" x14ac:dyDescent="0.25">
      <c r="A87" t="s">
        <v>20</v>
      </c>
      <c r="B87">
        <v>159</v>
      </c>
      <c r="I87" t="s">
        <v>14</v>
      </c>
      <c r="J87">
        <v>1335</v>
      </c>
    </row>
    <row r="88" spans="1:10" x14ac:dyDescent="0.25">
      <c r="A88" t="s">
        <v>20</v>
      </c>
      <c r="B88">
        <v>50</v>
      </c>
      <c r="I88" t="s">
        <v>14</v>
      </c>
      <c r="J88">
        <v>15</v>
      </c>
    </row>
    <row r="89" spans="1:10" x14ac:dyDescent="0.25">
      <c r="A89" t="s">
        <v>20</v>
      </c>
      <c r="B89">
        <v>186</v>
      </c>
      <c r="I89" t="s">
        <v>14</v>
      </c>
      <c r="J89">
        <v>454</v>
      </c>
    </row>
    <row r="90" spans="1:10" x14ac:dyDescent="0.25">
      <c r="A90" t="s">
        <v>20</v>
      </c>
      <c r="B90">
        <v>1071</v>
      </c>
      <c r="I90" t="s">
        <v>14</v>
      </c>
      <c r="J90">
        <v>3182</v>
      </c>
    </row>
    <row r="91" spans="1:10" x14ac:dyDescent="0.25">
      <c r="A91" t="s">
        <v>20</v>
      </c>
      <c r="B91">
        <v>117</v>
      </c>
      <c r="I91" t="s">
        <v>14</v>
      </c>
      <c r="J91">
        <v>15</v>
      </c>
    </row>
    <row r="92" spans="1:10" x14ac:dyDescent="0.25">
      <c r="A92" t="s">
        <v>20</v>
      </c>
      <c r="B92">
        <v>70</v>
      </c>
      <c r="I92" t="s">
        <v>14</v>
      </c>
      <c r="J92">
        <v>133</v>
      </c>
    </row>
    <row r="93" spans="1:10" x14ac:dyDescent="0.25">
      <c r="A93" t="s">
        <v>20</v>
      </c>
      <c r="B93">
        <v>135</v>
      </c>
      <c r="I93" t="s">
        <v>14</v>
      </c>
      <c r="J93">
        <v>2062</v>
      </c>
    </row>
    <row r="94" spans="1:10" x14ac:dyDescent="0.25">
      <c r="A94" t="s">
        <v>20</v>
      </c>
      <c r="B94">
        <v>768</v>
      </c>
      <c r="I94" t="s">
        <v>14</v>
      </c>
      <c r="J94">
        <v>29</v>
      </c>
    </row>
    <row r="95" spans="1:10" x14ac:dyDescent="0.25">
      <c r="A95" t="s">
        <v>20</v>
      </c>
      <c r="B95">
        <v>199</v>
      </c>
      <c r="I95" t="s">
        <v>14</v>
      </c>
      <c r="J95">
        <v>132</v>
      </c>
    </row>
    <row r="96" spans="1:10" x14ac:dyDescent="0.25">
      <c r="A96" t="s">
        <v>20</v>
      </c>
      <c r="B96">
        <v>107</v>
      </c>
      <c r="I96" t="s">
        <v>14</v>
      </c>
      <c r="J96">
        <v>137</v>
      </c>
    </row>
    <row r="97" spans="1:10" x14ac:dyDescent="0.25">
      <c r="A97" t="s">
        <v>20</v>
      </c>
      <c r="B97">
        <v>195</v>
      </c>
      <c r="I97" t="s">
        <v>14</v>
      </c>
      <c r="J97">
        <v>908</v>
      </c>
    </row>
    <row r="98" spans="1:10" x14ac:dyDescent="0.25">
      <c r="A98" t="s">
        <v>20</v>
      </c>
      <c r="B98">
        <v>3376</v>
      </c>
      <c r="I98" t="s">
        <v>14</v>
      </c>
      <c r="J98">
        <v>10</v>
      </c>
    </row>
    <row r="99" spans="1:10" x14ac:dyDescent="0.25">
      <c r="A99" t="s">
        <v>20</v>
      </c>
      <c r="B99">
        <v>41</v>
      </c>
      <c r="I99" t="s">
        <v>14</v>
      </c>
      <c r="J99">
        <v>1910</v>
      </c>
    </row>
    <row r="100" spans="1:10" x14ac:dyDescent="0.25">
      <c r="A100" t="s">
        <v>20</v>
      </c>
      <c r="B100">
        <v>1821</v>
      </c>
      <c r="I100" t="s">
        <v>14</v>
      </c>
      <c r="J100">
        <v>38</v>
      </c>
    </row>
    <row r="101" spans="1:10" x14ac:dyDescent="0.25">
      <c r="A101" t="s">
        <v>20</v>
      </c>
      <c r="B101">
        <v>164</v>
      </c>
      <c r="I101" t="s">
        <v>14</v>
      </c>
      <c r="J101">
        <v>104</v>
      </c>
    </row>
    <row r="102" spans="1:10" x14ac:dyDescent="0.25">
      <c r="A102" t="s">
        <v>20</v>
      </c>
      <c r="B102">
        <v>157</v>
      </c>
      <c r="I102" t="s">
        <v>14</v>
      </c>
      <c r="J102">
        <v>49</v>
      </c>
    </row>
    <row r="103" spans="1:10" x14ac:dyDescent="0.25">
      <c r="A103" t="s">
        <v>20</v>
      </c>
      <c r="B103">
        <v>246</v>
      </c>
      <c r="I103" t="s">
        <v>14</v>
      </c>
      <c r="J103">
        <v>1</v>
      </c>
    </row>
    <row r="104" spans="1:10" x14ac:dyDescent="0.25">
      <c r="A104" t="s">
        <v>20</v>
      </c>
      <c r="B104">
        <v>1396</v>
      </c>
      <c r="I104" t="s">
        <v>14</v>
      </c>
      <c r="J104">
        <v>245</v>
      </c>
    </row>
    <row r="105" spans="1:10" x14ac:dyDescent="0.25">
      <c r="A105" t="s">
        <v>20</v>
      </c>
      <c r="B105">
        <v>2506</v>
      </c>
      <c r="I105" t="s">
        <v>14</v>
      </c>
      <c r="J105">
        <v>32</v>
      </c>
    </row>
    <row r="106" spans="1:10" x14ac:dyDescent="0.25">
      <c r="A106" t="s">
        <v>20</v>
      </c>
      <c r="B106">
        <v>244</v>
      </c>
      <c r="I106" t="s">
        <v>14</v>
      </c>
      <c r="J106">
        <v>7</v>
      </c>
    </row>
    <row r="107" spans="1:10" x14ac:dyDescent="0.25">
      <c r="A107" t="s">
        <v>20</v>
      </c>
      <c r="B107">
        <v>146</v>
      </c>
      <c r="I107" t="s">
        <v>14</v>
      </c>
      <c r="J107">
        <v>803</v>
      </c>
    </row>
    <row r="108" spans="1:10" x14ac:dyDescent="0.25">
      <c r="A108" t="s">
        <v>20</v>
      </c>
      <c r="B108">
        <v>1267</v>
      </c>
      <c r="I108" t="s">
        <v>14</v>
      </c>
      <c r="J108">
        <v>16</v>
      </c>
    </row>
    <row r="109" spans="1:10" x14ac:dyDescent="0.25">
      <c r="A109" t="s">
        <v>20</v>
      </c>
      <c r="B109">
        <v>1561</v>
      </c>
      <c r="I109" t="s">
        <v>14</v>
      </c>
      <c r="J109">
        <v>31</v>
      </c>
    </row>
    <row r="110" spans="1:10" x14ac:dyDescent="0.25">
      <c r="A110" t="s">
        <v>20</v>
      </c>
      <c r="B110">
        <v>48</v>
      </c>
      <c r="I110" t="s">
        <v>14</v>
      </c>
      <c r="J110">
        <v>108</v>
      </c>
    </row>
    <row r="111" spans="1:10" x14ac:dyDescent="0.25">
      <c r="A111" t="s">
        <v>20</v>
      </c>
      <c r="B111">
        <v>2739</v>
      </c>
      <c r="I111" t="s">
        <v>14</v>
      </c>
      <c r="J111">
        <v>30</v>
      </c>
    </row>
    <row r="112" spans="1:10" x14ac:dyDescent="0.25">
      <c r="A112" t="s">
        <v>20</v>
      </c>
      <c r="B112">
        <v>3537</v>
      </c>
      <c r="I112" t="s">
        <v>14</v>
      </c>
      <c r="J112">
        <v>17</v>
      </c>
    </row>
    <row r="113" spans="1:10" x14ac:dyDescent="0.25">
      <c r="A113" t="s">
        <v>20</v>
      </c>
      <c r="B113">
        <v>2107</v>
      </c>
      <c r="I113" t="s">
        <v>14</v>
      </c>
      <c r="J113">
        <v>80</v>
      </c>
    </row>
    <row r="114" spans="1:10" x14ac:dyDescent="0.25">
      <c r="A114" t="s">
        <v>20</v>
      </c>
      <c r="B114">
        <v>3318</v>
      </c>
      <c r="I114" t="s">
        <v>14</v>
      </c>
      <c r="J114">
        <v>2468</v>
      </c>
    </row>
    <row r="115" spans="1:10" x14ac:dyDescent="0.25">
      <c r="A115" t="s">
        <v>20</v>
      </c>
      <c r="B115">
        <v>340</v>
      </c>
      <c r="I115" t="s">
        <v>14</v>
      </c>
      <c r="J115">
        <v>26</v>
      </c>
    </row>
    <row r="116" spans="1:10" x14ac:dyDescent="0.25">
      <c r="A116" t="s">
        <v>20</v>
      </c>
      <c r="B116">
        <v>1442</v>
      </c>
      <c r="I116" t="s">
        <v>14</v>
      </c>
      <c r="J116">
        <v>73</v>
      </c>
    </row>
    <row r="117" spans="1:10" x14ac:dyDescent="0.25">
      <c r="A117" t="s">
        <v>20</v>
      </c>
      <c r="B117">
        <v>126</v>
      </c>
      <c r="I117" t="s">
        <v>14</v>
      </c>
      <c r="J117">
        <v>128</v>
      </c>
    </row>
    <row r="118" spans="1:10" x14ac:dyDescent="0.25">
      <c r="A118" t="s">
        <v>20</v>
      </c>
      <c r="B118">
        <v>524</v>
      </c>
      <c r="I118" t="s">
        <v>14</v>
      </c>
      <c r="J118">
        <v>33</v>
      </c>
    </row>
    <row r="119" spans="1:10" x14ac:dyDescent="0.25">
      <c r="A119" t="s">
        <v>20</v>
      </c>
      <c r="B119">
        <v>1989</v>
      </c>
      <c r="I119" t="s">
        <v>14</v>
      </c>
      <c r="J119">
        <v>1072</v>
      </c>
    </row>
    <row r="120" spans="1:10" x14ac:dyDescent="0.25">
      <c r="A120" t="s">
        <v>20</v>
      </c>
      <c r="B120">
        <v>157</v>
      </c>
      <c r="I120" t="s">
        <v>14</v>
      </c>
      <c r="J120">
        <v>393</v>
      </c>
    </row>
    <row r="121" spans="1:10" x14ac:dyDescent="0.25">
      <c r="A121" t="s">
        <v>20</v>
      </c>
      <c r="B121">
        <v>4498</v>
      </c>
      <c r="I121" t="s">
        <v>14</v>
      </c>
      <c r="J121">
        <v>1257</v>
      </c>
    </row>
    <row r="122" spans="1:10" x14ac:dyDescent="0.25">
      <c r="A122" t="s">
        <v>20</v>
      </c>
      <c r="B122">
        <v>80</v>
      </c>
      <c r="I122" t="s">
        <v>14</v>
      </c>
      <c r="J122">
        <v>328</v>
      </c>
    </row>
    <row r="123" spans="1:10" x14ac:dyDescent="0.25">
      <c r="A123" t="s">
        <v>20</v>
      </c>
      <c r="B123">
        <v>43</v>
      </c>
      <c r="I123" t="s">
        <v>14</v>
      </c>
      <c r="J123">
        <v>147</v>
      </c>
    </row>
    <row r="124" spans="1:10" x14ac:dyDescent="0.25">
      <c r="A124" t="s">
        <v>20</v>
      </c>
      <c r="B124">
        <v>2053</v>
      </c>
      <c r="I124" t="s">
        <v>14</v>
      </c>
      <c r="J124">
        <v>830</v>
      </c>
    </row>
    <row r="125" spans="1:10" x14ac:dyDescent="0.25">
      <c r="A125" t="s">
        <v>20</v>
      </c>
      <c r="B125">
        <v>168</v>
      </c>
      <c r="I125" t="s">
        <v>14</v>
      </c>
      <c r="J125">
        <v>331</v>
      </c>
    </row>
    <row r="126" spans="1:10" x14ac:dyDescent="0.25">
      <c r="A126" t="s">
        <v>20</v>
      </c>
      <c r="B126">
        <v>4289</v>
      </c>
      <c r="I126" t="s">
        <v>14</v>
      </c>
      <c r="J126">
        <v>25</v>
      </c>
    </row>
    <row r="127" spans="1:10" x14ac:dyDescent="0.25">
      <c r="A127" t="s">
        <v>20</v>
      </c>
      <c r="B127">
        <v>165</v>
      </c>
      <c r="I127" t="s">
        <v>14</v>
      </c>
      <c r="J127">
        <v>3483</v>
      </c>
    </row>
    <row r="128" spans="1:10" x14ac:dyDescent="0.25">
      <c r="A128" t="s">
        <v>20</v>
      </c>
      <c r="B128">
        <v>1815</v>
      </c>
      <c r="I128" t="s">
        <v>14</v>
      </c>
      <c r="J128">
        <v>923</v>
      </c>
    </row>
    <row r="129" spans="1:10" x14ac:dyDescent="0.25">
      <c r="A129" t="s">
        <v>20</v>
      </c>
      <c r="B129">
        <v>397</v>
      </c>
      <c r="I129" t="s">
        <v>14</v>
      </c>
      <c r="J129">
        <v>1</v>
      </c>
    </row>
    <row r="130" spans="1:10" x14ac:dyDescent="0.25">
      <c r="A130" t="s">
        <v>20</v>
      </c>
      <c r="B130">
        <v>1539</v>
      </c>
      <c r="I130" t="s">
        <v>14</v>
      </c>
      <c r="J130">
        <v>33</v>
      </c>
    </row>
    <row r="131" spans="1:10" x14ac:dyDescent="0.25">
      <c r="A131" t="s">
        <v>20</v>
      </c>
      <c r="B131">
        <v>138</v>
      </c>
      <c r="I131" t="s">
        <v>14</v>
      </c>
      <c r="J131">
        <v>40</v>
      </c>
    </row>
    <row r="132" spans="1:10" x14ac:dyDescent="0.25">
      <c r="A132" t="s">
        <v>20</v>
      </c>
      <c r="B132">
        <v>3594</v>
      </c>
      <c r="I132" t="s">
        <v>14</v>
      </c>
      <c r="J132">
        <v>23</v>
      </c>
    </row>
    <row r="133" spans="1:10" x14ac:dyDescent="0.25">
      <c r="A133" t="s">
        <v>20</v>
      </c>
      <c r="B133">
        <v>5880</v>
      </c>
      <c r="I133" t="s">
        <v>14</v>
      </c>
      <c r="J133">
        <v>75</v>
      </c>
    </row>
    <row r="134" spans="1:10" x14ac:dyDescent="0.25">
      <c r="A134" t="s">
        <v>20</v>
      </c>
      <c r="B134">
        <v>112</v>
      </c>
      <c r="I134" t="s">
        <v>14</v>
      </c>
      <c r="J134">
        <v>2176</v>
      </c>
    </row>
    <row r="135" spans="1:10" x14ac:dyDescent="0.25">
      <c r="A135" t="s">
        <v>20</v>
      </c>
      <c r="B135">
        <v>943</v>
      </c>
      <c r="I135" t="s">
        <v>14</v>
      </c>
      <c r="J135">
        <v>441</v>
      </c>
    </row>
    <row r="136" spans="1:10" x14ac:dyDescent="0.25">
      <c r="A136" t="s">
        <v>20</v>
      </c>
      <c r="B136">
        <v>2468</v>
      </c>
      <c r="I136" t="s">
        <v>14</v>
      </c>
      <c r="J136">
        <v>25</v>
      </c>
    </row>
    <row r="137" spans="1:10" x14ac:dyDescent="0.25">
      <c r="A137" t="s">
        <v>20</v>
      </c>
      <c r="B137">
        <v>2551</v>
      </c>
      <c r="I137" t="s">
        <v>14</v>
      </c>
      <c r="J137">
        <v>127</v>
      </c>
    </row>
    <row r="138" spans="1:10" x14ac:dyDescent="0.25">
      <c r="A138" t="s">
        <v>20</v>
      </c>
      <c r="B138">
        <v>101</v>
      </c>
      <c r="I138" t="s">
        <v>14</v>
      </c>
      <c r="J138">
        <v>355</v>
      </c>
    </row>
    <row r="139" spans="1:10" x14ac:dyDescent="0.25">
      <c r="A139" t="s">
        <v>20</v>
      </c>
      <c r="B139">
        <v>92</v>
      </c>
      <c r="I139" t="s">
        <v>14</v>
      </c>
      <c r="J139">
        <v>44</v>
      </c>
    </row>
    <row r="140" spans="1:10" x14ac:dyDescent="0.25">
      <c r="A140" t="s">
        <v>20</v>
      </c>
      <c r="B140">
        <v>62</v>
      </c>
      <c r="I140" t="s">
        <v>14</v>
      </c>
      <c r="J140">
        <v>67</v>
      </c>
    </row>
    <row r="141" spans="1:10" x14ac:dyDescent="0.25">
      <c r="A141" t="s">
        <v>20</v>
      </c>
      <c r="B141">
        <v>149</v>
      </c>
      <c r="I141" t="s">
        <v>14</v>
      </c>
      <c r="J141">
        <v>1068</v>
      </c>
    </row>
    <row r="142" spans="1:10" x14ac:dyDescent="0.25">
      <c r="A142" t="s">
        <v>20</v>
      </c>
      <c r="B142">
        <v>329</v>
      </c>
      <c r="I142" t="s">
        <v>14</v>
      </c>
      <c r="J142">
        <v>424</v>
      </c>
    </row>
    <row r="143" spans="1:10" x14ac:dyDescent="0.25">
      <c r="A143" t="s">
        <v>20</v>
      </c>
      <c r="B143">
        <v>97</v>
      </c>
      <c r="I143" t="s">
        <v>14</v>
      </c>
      <c r="J143">
        <v>151</v>
      </c>
    </row>
    <row r="144" spans="1:10" x14ac:dyDescent="0.25">
      <c r="A144" t="s">
        <v>20</v>
      </c>
      <c r="B144">
        <v>1784</v>
      </c>
      <c r="I144" t="s">
        <v>14</v>
      </c>
      <c r="J144">
        <v>1608</v>
      </c>
    </row>
    <row r="145" spans="1:10" x14ac:dyDescent="0.25">
      <c r="A145" t="s">
        <v>20</v>
      </c>
      <c r="B145">
        <v>1684</v>
      </c>
      <c r="I145" t="s">
        <v>14</v>
      </c>
      <c r="J145">
        <v>941</v>
      </c>
    </row>
    <row r="146" spans="1:10" x14ac:dyDescent="0.25">
      <c r="A146" t="s">
        <v>20</v>
      </c>
      <c r="B146">
        <v>250</v>
      </c>
      <c r="I146" t="s">
        <v>14</v>
      </c>
      <c r="J146">
        <v>1</v>
      </c>
    </row>
    <row r="147" spans="1:10" x14ac:dyDescent="0.25">
      <c r="A147" t="s">
        <v>20</v>
      </c>
      <c r="B147">
        <v>238</v>
      </c>
      <c r="I147" t="s">
        <v>14</v>
      </c>
      <c r="J147">
        <v>40</v>
      </c>
    </row>
    <row r="148" spans="1:10" x14ac:dyDescent="0.25">
      <c r="A148" t="s">
        <v>20</v>
      </c>
      <c r="B148">
        <v>53</v>
      </c>
      <c r="I148" t="s">
        <v>14</v>
      </c>
      <c r="J148">
        <v>3015</v>
      </c>
    </row>
    <row r="149" spans="1:10" x14ac:dyDescent="0.25">
      <c r="A149" t="s">
        <v>20</v>
      </c>
      <c r="B149">
        <v>214</v>
      </c>
      <c r="I149" t="s">
        <v>14</v>
      </c>
      <c r="J149">
        <v>435</v>
      </c>
    </row>
    <row r="150" spans="1:10" x14ac:dyDescent="0.25">
      <c r="A150" t="s">
        <v>20</v>
      </c>
      <c r="B150">
        <v>222</v>
      </c>
      <c r="I150" t="s">
        <v>14</v>
      </c>
      <c r="J150">
        <v>714</v>
      </c>
    </row>
    <row r="151" spans="1:10" x14ac:dyDescent="0.25">
      <c r="A151" t="s">
        <v>20</v>
      </c>
      <c r="B151">
        <v>1884</v>
      </c>
      <c r="I151" t="s">
        <v>14</v>
      </c>
      <c r="J151">
        <v>5497</v>
      </c>
    </row>
    <row r="152" spans="1:10" x14ac:dyDescent="0.25">
      <c r="A152" t="s">
        <v>20</v>
      </c>
      <c r="B152">
        <v>218</v>
      </c>
      <c r="I152" t="s">
        <v>14</v>
      </c>
      <c r="J152">
        <v>418</v>
      </c>
    </row>
    <row r="153" spans="1:10" x14ac:dyDescent="0.25">
      <c r="A153" t="s">
        <v>20</v>
      </c>
      <c r="B153">
        <v>6465</v>
      </c>
      <c r="I153" t="s">
        <v>14</v>
      </c>
      <c r="J153">
        <v>1439</v>
      </c>
    </row>
    <row r="154" spans="1:10" x14ac:dyDescent="0.25">
      <c r="A154" t="s">
        <v>20</v>
      </c>
      <c r="B154">
        <v>59</v>
      </c>
      <c r="I154" t="s">
        <v>14</v>
      </c>
      <c r="J154">
        <v>15</v>
      </c>
    </row>
    <row r="155" spans="1:10" x14ac:dyDescent="0.25">
      <c r="A155" t="s">
        <v>20</v>
      </c>
      <c r="B155">
        <v>88</v>
      </c>
      <c r="I155" t="s">
        <v>14</v>
      </c>
      <c r="J155">
        <v>1999</v>
      </c>
    </row>
    <row r="156" spans="1:10" x14ac:dyDescent="0.25">
      <c r="A156" t="s">
        <v>20</v>
      </c>
      <c r="B156">
        <v>1697</v>
      </c>
      <c r="I156" t="s">
        <v>14</v>
      </c>
      <c r="J156">
        <v>118</v>
      </c>
    </row>
    <row r="157" spans="1:10" x14ac:dyDescent="0.25">
      <c r="A157" t="s">
        <v>20</v>
      </c>
      <c r="B157">
        <v>92</v>
      </c>
      <c r="I157" t="s">
        <v>14</v>
      </c>
      <c r="J157">
        <v>162</v>
      </c>
    </row>
    <row r="158" spans="1:10" x14ac:dyDescent="0.25">
      <c r="A158" t="s">
        <v>20</v>
      </c>
      <c r="B158">
        <v>186</v>
      </c>
      <c r="I158" t="s">
        <v>14</v>
      </c>
      <c r="J158">
        <v>83</v>
      </c>
    </row>
    <row r="159" spans="1:10" x14ac:dyDescent="0.25">
      <c r="A159" t="s">
        <v>20</v>
      </c>
      <c r="B159">
        <v>138</v>
      </c>
      <c r="I159" t="s">
        <v>14</v>
      </c>
      <c r="J159">
        <v>747</v>
      </c>
    </row>
    <row r="160" spans="1:10" x14ac:dyDescent="0.25">
      <c r="A160" t="s">
        <v>20</v>
      </c>
      <c r="B160">
        <v>261</v>
      </c>
      <c r="I160" t="s">
        <v>14</v>
      </c>
      <c r="J160">
        <v>84</v>
      </c>
    </row>
    <row r="161" spans="1:10" x14ac:dyDescent="0.25">
      <c r="A161" t="s">
        <v>20</v>
      </c>
      <c r="B161">
        <v>107</v>
      </c>
      <c r="I161" t="s">
        <v>14</v>
      </c>
      <c r="J161">
        <v>91</v>
      </c>
    </row>
    <row r="162" spans="1:10" x14ac:dyDescent="0.25">
      <c r="A162" t="s">
        <v>20</v>
      </c>
      <c r="B162">
        <v>199</v>
      </c>
      <c r="I162" t="s">
        <v>14</v>
      </c>
      <c r="J162">
        <v>792</v>
      </c>
    </row>
    <row r="163" spans="1:10" x14ac:dyDescent="0.25">
      <c r="A163" t="s">
        <v>20</v>
      </c>
      <c r="B163">
        <v>5512</v>
      </c>
      <c r="I163" t="s">
        <v>14</v>
      </c>
      <c r="J163">
        <v>32</v>
      </c>
    </row>
    <row r="164" spans="1:10" x14ac:dyDescent="0.25">
      <c r="A164" t="s">
        <v>20</v>
      </c>
      <c r="B164">
        <v>86</v>
      </c>
      <c r="I164" t="s">
        <v>14</v>
      </c>
      <c r="J164">
        <v>186</v>
      </c>
    </row>
    <row r="165" spans="1:10" x14ac:dyDescent="0.25">
      <c r="A165" t="s">
        <v>20</v>
      </c>
      <c r="B165">
        <v>2768</v>
      </c>
      <c r="I165" t="s">
        <v>14</v>
      </c>
      <c r="J165">
        <v>605</v>
      </c>
    </row>
    <row r="166" spans="1:10" x14ac:dyDescent="0.25">
      <c r="A166" t="s">
        <v>20</v>
      </c>
      <c r="B166">
        <v>48</v>
      </c>
      <c r="I166" t="s">
        <v>14</v>
      </c>
      <c r="J166">
        <v>1</v>
      </c>
    </row>
    <row r="167" spans="1:10" x14ac:dyDescent="0.25">
      <c r="A167" t="s">
        <v>20</v>
      </c>
      <c r="B167">
        <v>87</v>
      </c>
      <c r="I167" t="s">
        <v>14</v>
      </c>
      <c r="J167">
        <v>31</v>
      </c>
    </row>
    <row r="168" spans="1:10" x14ac:dyDescent="0.25">
      <c r="A168" t="s">
        <v>20</v>
      </c>
      <c r="B168">
        <v>1894</v>
      </c>
      <c r="I168" t="s">
        <v>14</v>
      </c>
      <c r="J168">
        <v>1181</v>
      </c>
    </row>
    <row r="169" spans="1:10" x14ac:dyDescent="0.25">
      <c r="A169" t="s">
        <v>20</v>
      </c>
      <c r="B169">
        <v>282</v>
      </c>
      <c r="I169" t="s">
        <v>14</v>
      </c>
      <c r="J169">
        <v>39</v>
      </c>
    </row>
    <row r="170" spans="1:10" x14ac:dyDescent="0.25">
      <c r="A170" t="s">
        <v>20</v>
      </c>
      <c r="B170">
        <v>116</v>
      </c>
      <c r="I170" t="s">
        <v>14</v>
      </c>
      <c r="J170">
        <v>46</v>
      </c>
    </row>
    <row r="171" spans="1:10" x14ac:dyDescent="0.25">
      <c r="A171" t="s">
        <v>20</v>
      </c>
      <c r="B171">
        <v>83</v>
      </c>
      <c r="I171" t="s">
        <v>14</v>
      </c>
      <c r="J171">
        <v>105</v>
      </c>
    </row>
    <row r="172" spans="1:10" x14ac:dyDescent="0.25">
      <c r="A172" t="s">
        <v>20</v>
      </c>
      <c r="B172">
        <v>91</v>
      </c>
      <c r="I172" t="s">
        <v>14</v>
      </c>
      <c r="J172">
        <v>535</v>
      </c>
    </row>
    <row r="173" spans="1:10" x14ac:dyDescent="0.25">
      <c r="A173" t="s">
        <v>20</v>
      </c>
      <c r="B173">
        <v>546</v>
      </c>
      <c r="I173" t="s">
        <v>14</v>
      </c>
      <c r="J173">
        <v>16</v>
      </c>
    </row>
    <row r="174" spans="1:10" x14ac:dyDescent="0.25">
      <c r="A174" t="s">
        <v>20</v>
      </c>
      <c r="B174">
        <v>393</v>
      </c>
      <c r="I174" t="s">
        <v>14</v>
      </c>
      <c r="J174">
        <v>575</v>
      </c>
    </row>
    <row r="175" spans="1:10" x14ac:dyDescent="0.25">
      <c r="A175" t="s">
        <v>20</v>
      </c>
      <c r="B175">
        <v>133</v>
      </c>
      <c r="I175" t="s">
        <v>14</v>
      </c>
      <c r="J175">
        <v>1120</v>
      </c>
    </row>
    <row r="176" spans="1:10" x14ac:dyDescent="0.25">
      <c r="A176" t="s">
        <v>20</v>
      </c>
      <c r="B176">
        <v>254</v>
      </c>
      <c r="I176" t="s">
        <v>14</v>
      </c>
      <c r="J176">
        <v>113</v>
      </c>
    </row>
    <row r="177" spans="1:10" x14ac:dyDescent="0.25">
      <c r="A177" t="s">
        <v>20</v>
      </c>
      <c r="B177">
        <v>176</v>
      </c>
      <c r="I177" t="s">
        <v>14</v>
      </c>
      <c r="J177">
        <v>1538</v>
      </c>
    </row>
    <row r="178" spans="1:10" x14ac:dyDescent="0.25">
      <c r="A178" t="s">
        <v>20</v>
      </c>
      <c r="B178">
        <v>337</v>
      </c>
      <c r="I178" t="s">
        <v>14</v>
      </c>
      <c r="J178">
        <v>9</v>
      </c>
    </row>
    <row r="179" spans="1:10" x14ac:dyDescent="0.25">
      <c r="A179" t="s">
        <v>20</v>
      </c>
      <c r="B179">
        <v>107</v>
      </c>
      <c r="I179" t="s">
        <v>14</v>
      </c>
      <c r="J179">
        <v>554</v>
      </c>
    </row>
    <row r="180" spans="1:10" x14ac:dyDescent="0.25">
      <c r="A180" t="s">
        <v>20</v>
      </c>
      <c r="B180">
        <v>183</v>
      </c>
      <c r="I180" t="s">
        <v>14</v>
      </c>
      <c r="J180">
        <v>648</v>
      </c>
    </row>
    <row r="181" spans="1:10" x14ac:dyDescent="0.25">
      <c r="A181" t="s">
        <v>20</v>
      </c>
      <c r="B181">
        <v>72</v>
      </c>
      <c r="I181" t="s">
        <v>14</v>
      </c>
      <c r="J181">
        <v>21</v>
      </c>
    </row>
    <row r="182" spans="1:10" x14ac:dyDescent="0.25">
      <c r="A182" t="s">
        <v>20</v>
      </c>
      <c r="B182">
        <v>295</v>
      </c>
      <c r="I182" t="s">
        <v>14</v>
      </c>
      <c r="J182">
        <v>54</v>
      </c>
    </row>
    <row r="183" spans="1:10" x14ac:dyDescent="0.25">
      <c r="A183" t="s">
        <v>20</v>
      </c>
      <c r="B183">
        <v>142</v>
      </c>
      <c r="I183" t="s">
        <v>14</v>
      </c>
      <c r="J183">
        <v>120</v>
      </c>
    </row>
    <row r="184" spans="1:10" x14ac:dyDescent="0.25">
      <c r="A184" t="s">
        <v>20</v>
      </c>
      <c r="B184">
        <v>85</v>
      </c>
      <c r="I184" t="s">
        <v>14</v>
      </c>
      <c r="J184">
        <v>579</v>
      </c>
    </row>
    <row r="185" spans="1:10" x14ac:dyDescent="0.25">
      <c r="A185" t="s">
        <v>20</v>
      </c>
      <c r="B185">
        <v>659</v>
      </c>
      <c r="I185" t="s">
        <v>14</v>
      </c>
      <c r="J185">
        <v>2072</v>
      </c>
    </row>
    <row r="186" spans="1:10" x14ac:dyDescent="0.25">
      <c r="A186" t="s">
        <v>20</v>
      </c>
      <c r="B186">
        <v>121</v>
      </c>
      <c r="I186" t="s">
        <v>14</v>
      </c>
      <c r="J186">
        <v>0</v>
      </c>
    </row>
    <row r="187" spans="1:10" x14ac:dyDescent="0.25">
      <c r="A187" t="s">
        <v>20</v>
      </c>
      <c r="B187">
        <v>3742</v>
      </c>
      <c r="I187" t="s">
        <v>14</v>
      </c>
      <c r="J187">
        <v>1796</v>
      </c>
    </row>
    <row r="188" spans="1:10" x14ac:dyDescent="0.25">
      <c r="A188" t="s">
        <v>20</v>
      </c>
      <c r="B188">
        <v>223</v>
      </c>
      <c r="I188" t="s">
        <v>14</v>
      </c>
      <c r="J188">
        <v>62</v>
      </c>
    </row>
    <row r="189" spans="1:10" x14ac:dyDescent="0.25">
      <c r="A189" t="s">
        <v>20</v>
      </c>
      <c r="B189">
        <v>133</v>
      </c>
      <c r="I189" t="s">
        <v>14</v>
      </c>
      <c r="J189">
        <v>347</v>
      </c>
    </row>
    <row r="190" spans="1:10" x14ac:dyDescent="0.25">
      <c r="A190" t="s">
        <v>20</v>
      </c>
      <c r="B190">
        <v>5168</v>
      </c>
      <c r="I190" t="s">
        <v>14</v>
      </c>
      <c r="J190">
        <v>19</v>
      </c>
    </row>
    <row r="191" spans="1:10" x14ac:dyDescent="0.25">
      <c r="A191" t="s">
        <v>20</v>
      </c>
      <c r="B191">
        <v>307</v>
      </c>
      <c r="I191" t="s">
        <v>14</v>
      </c>
      <c r="J191">
        <v>1258</v>
      </c>
    </row>
    <row r="192" spans="1:10" x14ac:dyDescent="0.25">
      <c r="A192" t="s">
        <v>20</v>
      </c>
      <c r="B192">
        <v>2441</v>
      </c>
      <c r="I192" t="s">
        <v>14</v>
      </c>
      <c r="J192">
        <v>362</v>
      </c>
    </row>
    <row r="193" spans="1:10" x14ac:dyDescent="0.25">
      <c r="A193" t="s">
        <v>20</v>
      </c>
      <c r="B193">
        <v>1385</v>
      </c>
      <c r="I193" t="s">
        <v>14</v>
      </c>
      <c r="J193">
        <v>133</v>
      </c>
    </row>
    <row r="194" spans="1:10" x14ac:dyDescent="0.25">
      <c r="A194" t="s">
        <v>20</v>
      </c>
      <c r="B194">
        <v>190</v>
      </c>
      <c r="I194" t="s">
        <v>14</v>
      </c>
      <c r="J194">
        <v>846</v>
      </c>
    </row>
    <row r="195" spans="1:10" x14ac:dyDescent="0.25">
      <c r="A195" t="s">
        <v>20</v>
      </c>
      <c r="B195">
        <v>470</v>
      </c>
      <c r="I195" t="s">
        <v>14</v>
      </c>
      <c r="J195">
        <v>10</v>
      </c>
    </row>
    <row r="196" spans="1:10" x14ac:dyDescent="0.25">
      <c r="A196" t="s">
        <v>20</v>
      </c>
      <c r="B196">
        <v>253</v>
      </c>
      <c r="I196" t="s">
        <v>14</v>
      </c>
      <c r="J196">
        <v>191</v>
      </c>
    </row>
    <row r="197" spans="1:10" x14ac:dyDescent="0.25">
      <c r="A197" t="s">
        <v>20</v>
      </c>
      <c r="B197">
        <v>1113</v>
      </c>
      <c r="I197" t="s">
        <v>14</v>
      </c>
      <c r="J197">
        <v>1979</v>
      </c>
    </row>
    <row r="198" spans="1:10" x14ac:dyDescent="0.25">
      <c r="A198" t="s">
        <v>20</v>
      </c>
      <c r="B198">
        <v>2283</v>
      </c>
      <c r="I198" t="s">
        <v>14</v>
      </c>
      <c r="J198">
        <v>63</v>
      </c>
    </row>
    <row r="199" spans="1:10" x14ac:dyDescent="0.25">
      <c r="A199" t="s">
        <v>20</v>
      </c>
      <c r="B199">
        <v>1095</v>
      </c>
      <c r="I199" t="s">
        <v>14</v>
      </c>
      <c r="J199">
        <v>6080</v>
      </c>
    </row>
    <row r="200" spans="1:10" x14ac:dyDescent="0.25">
      <c r="A200" t="s">
        <v>20</v>
      </c>
      <c r="B200">
        <v>1690</v>
      </c>
      <c r="I200" t="s">
        <v>14</v>
      </c>
      <c r="J200">
        <v>80</v>
      </c>
    </row>
    <row r="201" spans="1:10" x14ac:dyDescent="0.25">
      <c r="A201" t="s">
        <v>20</v>
      </c>
      <c r="B201">
        <v>191</v>
      </c>
      <c r="I201" t="s">
        <v>14</v>
      </c>
      <c r="J201">
        <v>9</v>
      </c>
    </row>
    <row r="202" spans="1:10" x14ac:dyDescent="0.25">
      <c r="A202" t="s">
        <v>20</v>
      </c>
      <c r="B202">
        <v>2013</v>
      </c>
      <c r="I202" t="s">
        <v>14</v>
      </c>
      <c r="J202">
        <v>1784</v>
      </c>
    </row>
    <row r="203" spans="1:10" x14ac:dyDescent="0.25">
      <c r="A203" t="s">
        <v>20</v>
      </c>
      <c r="B203">
        <v>1703</v>
      </c>
      <c r="I203" t="s">
        <v>14</v>
      </c>
      <c r="J203">
        <v>243</v>
      </c>
    </row>
    <row r="204" spans="1:10" x14ac:dyDescent="0.25">
      <c r="A204" t="s">
        <v>20</v>
      </c>
      <c r="B204">
        <v>80</v>
      </c>
      <c r="I204" t="s">
        <v>14</v>
      </c>
      <c r="J204">
        <v>1296</v>
      </c>
    </row>
    <row r="205" spans="1:10" x14ac:dyDescent="0.25">
      <c r="A205" t="s">
        <v>20</v>
      </c>
      <c r="B205">
        <v>41</v>
      </c>
      <c r="I205" t="s">
        <v>14</v>
      </c>
      <c r="J205">
        <v>77</v>
      </c>
    </row>
    <row r="206" spans="1:10" x14ac:dyDescent="0.25">
      <c r="A206" t="s">
        <v>20</v>
      </c>
      <c r="B206">
        <v>187</v>
      </c>
      <c r="I206" t="s">
        <v>14</v>
      </c>
      <c r="J206">
        <v>395</v>
      </c>
    </row>
    <row r="207" spans="1:10" x14ac:dyDescent="0.25">
      <c r="A207" t="s">
        <v>20</v>
      </c>
      <c r="B207">
        <v>2875</v>
      </c>
      <c r="I207" t="s">
        <v>14</v>
      </c>
      <c r="J207">
        <v>49</v>
      </c>
    </row>
    <row r="208" spans="1:10" x14ac:dyDescent="0.25">
      <c r="A208" t="s">
        <v>20</v>
      </c>
      <c r="B208">
        <v>88</v>
      </c>
      <c r="I208" t="s">
        <v>14</v>
      </c>
      <c r="J208">
        <v>180</v>
      </c>
    </row>
    <row r="209" spans="1:10" x14ac:dyDescent="0.25">
      <c r="A209" t="s">
        <v>20</v>
      </c>
      <c r="B209">
        <v>191</v>
      </c>
      <c r="I209" t="s">
        <v>14</v>
      </c>
      <c r="J209">
        <v>2690</v>
      </c>
    </row>
    <row r="210" spans="1:10" x14ac:dyDescent="0.25">
      <c r="A210" t="s">
        <v>20</v>
      </c>
      <c r="B210">
        <v>139</v>
      </c>
      <c r="I210" t="s">
        <v>14</v>
      </c>
      <c r="J210">
        <v>2779</v>
      </c>
    </row>
    <row r="211" spans="1:10" x14ac:dyDescent="0.25">
      <c r="A211" t="s">
        <v>20</v>
      </c>
      <c r="B211">
        <v>186</v>
      </c>
      <c r="I211" t="s">
        <v>14</v>
      </c>
      <c r="J211">
        <v>92</v>
      </c>
    </row>
    <row r="212" spans="1:10" x14ac:dyDescent="0.25">
      <c r="A212" t="s">
        <v>20</v>
      </c>
      <c r="B212">
        <v>112</v>
      </c>
      <c r="I212" t="s">
        <v>14</v>
      </c>
      <c r="J212">
        <v>1028</v>
      </c>
    </row>
    <row r="213" spans="1:10" x14ac:dyDescent="0.25">
      <c r="A213" t="s">
        <v>20</v>
      </c>
      <c r="B213">
        <v>101</v>
      </c>
      <c r="I213" t="s">
        <v>14</v>
      </c>
      <c r="J213">
        <v>26</v>
      </c>
    </row>
    <row r="214" spans="1:10" x14ac:dyDescent="0.25">
      <c r="A214" t="s">
        <v>20</v>
      </c>
      <c r="B214">
        <v>206</v>
      </c>
      <c r="I214" t="s">
        <v>14</v>
      </c>
      <c r="J214">
        <v>1790</v>
      </c>
    </row>
    <row r="215" spans="1:10" x14ac:dyDescent="0.25">
      <c r="A215" t="s">
        <v>20</v>
      </c>
      <c r="B215">
        <v>154</v>
      </c>
      <c r="I215" t="s">
        <v>14</v>
      </c>
      <c r="J215">
        <v>37</v>
      </c>
    </row>
    <row r="216" spans="1:10" x14ac:dyDescent="0.25">
      <c r="A216" t="s">
        <v>20</v>
      </c>
      <c r="B216">
        <v>5966</v>
      </c>
      <c r="I216" t="s">
        <v>14</v>
      </c>
      <c r="J216">
        <v>35</v>
      </c>
    </row>
    <row r="217" spans="1:10" x14ac:dyDescent="0.25">
      <c r="A217" t="s">
        <v>20</v>
      </c>
      <c r="B217">
        <v>169</v>
      </c>
      <c r="I217" t="s">
        <v>14</v>
      </c>
      <c r="J217">
        <v>558</v>
      </c>
    </row>
    <row r="218" spans="1:10" x14ac:dyDescent="0.25">
      <c r="A218" t="s">
        <v>20</v>
      </c>
      <c r="B218">
        <v>2106</v>
      </c>
      <c r="I218" t="s">
        <v>14</v>
      </c>
      <c r="J218">
        <v>64</v>
      </c>
    </row>
    <row r="219" spans="1:10" x14ac:dyDescent="0.25">
      <c r="A219" t="s">
        <v>20</v>
      </c>
      <c r="B219">
        <v>131</v>
      </c>
      <c r="I219" t="s">
        <v>14</v>
      </c>
      <c r="J219">
        <v>245</v>
      </c>
    </row>
    <row r="220" spans="1:10" x14ac:dyDescent="0.25">
      <c r="A220" t="s">
        <v>20</v>
      </c>
      <c r="B220">
        <v>84</v>
      </c>
      <c r="I220" t="s">
        <v>14</v>
      </c>
      <c r="J220">
        <v>71</v>
      </c>
    </row>
    <row r="221" spans="1:10" x14ac:dyDescent="0.25">
      <c r="A221" t="s">
        <v>20</v>
      </c>
      <c r="B221">
        <v>155</v>
      </c>
      <c r="I221" t="s">
        <v>14</v>
      </c>
      <c r="J221">
        <v>42</v>
      </c>
    </row>
    <row r="222" spans="1:10" x14ac:dyDescent="0.25">
      <c r="A222" t="s">
        <v>20</v>
      </c>
      <c r="B222">
        <v>189</v>
      </c>
      <c r="I222" t="s">
        <v>14</v>
      </c>
      <c r="J222">
        <v>156</v>
      </c>
    </row>
    <row r="223" spans="1:10" x14ac:dyDescent="0.25">
      <c r="A223" t="s">
        <v>20</v>
      </c>
      <c r="B223">
        <v>4799</v>
      </c>
      <c r="I223" t="s">
        <v>14</v>
      </c>
      <c r="J223">
        <v>1368</v>
      </c>
    </row>
    <row r="224" spans="1:10" x14ac:dyDescent="0.25">
      <c r="A224" t="s">
        <v>20</v>
      </c>
      <c r="B224">
        <v>1137</v>
      </c>
      <c r="I224" t="s">
        <v>14</v>
      </c>
      <c r="J224">
        <v>102</v>
      </c>
    </row>
    <row r="225" spans="1:10" x14ac:dyDescent="0.25">
      <c r="A225" t="s">
        <v>20</v>
      </c>
      <c r="B225">
        <v>1152</v>
      </c>
      <c r="I225" t="s">
        <v>14</v>
      </c>
      <c r="J225">
        <v>86</v>
      </c>
    </row>
    <row r="226" spans="1:10" x14ac:dyDescent="0.25">
      <c r="A226" t="s">
        <v>20</v>
      </c>
      <c r="B226">
        <v>50</v>
      </c>
      <c r="I226" t="s">
        <v>14</v>
      </c>
      <c r="J226">
        <v>253</v>
      </c>
    </row>
    <row r="227" spans="1:10" x14ac:dyDescent="0.25">
      <c r="A227" t="s">
        <v>20</v>
      </c>
      <c r="B227">
        <v>3059</v>
      </c>
      <c r="I227" t="s">
        <v>14</v>
      </c>
      <c r="J227">
        <v>157</v>
      </c>
    </row>
    <row r="228" spans="1:10" x14ac:dyDescent="0.25">
      <c r="A228" t="s">
        <v>20</v>
      </c>
      <c r="B228">
        <v>34</v>
      </c>
      <c r="I228" t="s">
        <v>14</v>
      </c>
      <c r="J228">
        <v>183</v>
      </c>
    </row>
    <row r="229" spans="1:10" x14ac:dyDescent="0.25">
      <c r="A229" t="s">
        <v>20</v>
      </c>
      <c r="B229">
        <v>220</v>
      </c>
      <c r="I229" t="s">
        <v>14</v>
      </c>
      <c r="J229">
        <v>82</v>
      </c>
    </row>
    <row r="230" spans="1:10" x14ac:dyDescent="0.25">
      <c r="A230" t="s">
        <v>20</v>
      </c>
      <c r="B230">
        <v>1604</v>
      </c>
      <c r="I230" t="s">
        <v>14</v>
      </c>
      <c r="J230">
        <v>1</v>
      </c>
    </row>
    <row r="231" spans="1:10" x14ac:dyDescent="0.25">
      <c r="A231" t="s">
        <v>20</v>
      </c>
      <c r="B231">
        <v>454</v>
      </c>
      <c r="I231" t="s">
        <v>14</v>
      </c>
      <c r="J231">
        <v>1198</v>
      </c>
    </row>
    <row r="232" spans="1:10" x14ac:dyDescent="0.25">
      <c r="A232" t="s">
        <v>20</v>
      </c>
      <c r="B232">
        <v>123</v>
      </c>
      <c r="I232" t="s">
        <v>14</v>
      </c>
      <c r="J232">
        <v>648</v>
      </c>
    </row>
    <row r="233" spans="1:10" x14ac:dyDescent="0.25">
      <c r="A233" t="s">
        <v>20</v>
      </c>
      <c r="B233">
        <v>299</v>
      </c>
      <c r="I233" t="s">
        <v>14</v>
      </c>
      <c r="J233">
        <v>64</v>
      </c>
    </row>
    <row r="234" spans="1:10" x14ac:dyDescent="0.25">
      <c r="A234" t="s">
        <v>20</v>
      </c>
      <c r="B234">
        <v>2237</v>
      </c>
      <c r="I234" t="s">
        <v>14</v>
      </c>
      <c r="J234">
        <v>62</v>
      </c>
    </row>
    <row r="235" spans="1:10" x14ac:dyDescent="0.25">
      <c r="A235" t="s">
        <v>20</v>
      </c>
      <c r="B235">
        <v>645</v>
      </c>
      <c r="I235" t="s">
        <v>14</v>
      </c>
      <c r="J235">
        <v>750</v>
      </c>
    </row>
    <row r="236" spans="1:10" x14ac:dyDescent="0.25">
      <c r="A236" t="s">
        <v>20</v>
      </c>
      <c r="B236">
        <v>484</v>
      </c>
      <c r="I236" t="s">
        <v>14</v>
      </c>
      <c r="J236">
        <v>105</v>
      </c>
    </row>
    <row r="237" spans="1:10" x14ac:dyDescent="0.25">
      <c r="A237" t="s">
        <v>20</v>
      </c>
      <c r="B237">
        <v>154</v>
      </c>
      <c r="I237" t="s">
        <v>14</v>
      </c>
      <c r="J237">
        <v>2604</v>
      </c>
    </row>
    <row r="238" spans="1:10" x14ac:dyDescent="0.25">
      <c r="A238" t="s">
        <v>20</v>
      </c>
      <c r="B238">
        <v>82</v>
      </c>
      <c r="I238" t="s">
        <v>14</v>
      </c>
      <c r="J238">
        <v>65</v>
      </c>
    </row>
    <row r="239" spans="1:10" x14ac:dyDescent="0.25">
      <c r="A239" t="s">
        <v>20</v>
      </c>
      <c r="B239">
        <v>134</v>
      </c>
      <c r="I239" t="s">
        <v>14</v>
      </c>
      <c r="J239">
        <v>94</v>
      </c>
    </row>
    <row r="240" spans="1:10" x14ac:dyDescent="0.25">
      <c r="A240" t="s">
        <v>20</v>
      </c>
      <c r="B240">
        <v>5203</v>
      </c>
      <c r="I240" t="s">
        <v>14</v>
      </c>
      <c r="J240">
        <v>257</v>
      </c>
    </row>
    <row r="241" spans="1:10" x14ac:dyDescent="0.25">
      <c r="A241" t="s">
        <v>20</v>
      </c>
      <c r="B241">
        <v>94</v>
      </c>
      <c r="I241" t="s">
        <v>14</v>
      </c>
      <c r="J241">
        <v>2928</v>
      </c>
    </row>
    <row r="242" spans="1:10" x14ac:dyDescent="0.25">
      <c r="A242" t="s">
        <v>20</v>
      </c>
      <c r="B242">
        <v>205</v>
      </c>
      <c r="I242" t="s">
        <v>14</v>
      </c>
      <c r="J242">
        <v>4697</v>
      </c>
    </row>
    <row r="243" spans="1:10" x14ac:dyDescent="0.25">
      <c r="A243" t="s">
        <v>20</v>
      </c>
      <c r="B243">
        <v>92</v>
      </c>
      <c r="I243" t="s">
        <v>14</v>
      </c>
      <c r="J243">
        <v>2915</v>
      </c>
    </row>
    <row r="244" spans="1:10" x14ac:dyDescent="0.25">
      <c r="A244" t="s">
        <v>20</v>
      </c>
      <c r="B244">
        <v>219</v>
      </c>
      <c r="I244" t="s">
        <v>14</v>
      </c>
      <c r="J244">
        <v>18</v>
      </c>
    </row>
    <row r="245" spans="1:10" x14ac:dyDescent="0.25">
      <c r="A245" t="s">
        <v>20</v>
      </c>
      <c r="B245">
        <v>2526</v>
      </c>
      <c r="I245" t="s">
        <v>14</v>
      </c>
      <c r="J245">
        <v>602</v>
      </c>
    </row>
    <row r="246" spans="1:10" x14ac:dyDescent="0.25">
      <c r="A246" t="s">
        <v>20</v>
      </c>
      <c r="B246">
        <v>94</v>
      </c>
      <c r="I246" t="s">
        <v>14</v>
      </c>
      <c r="J246">
        <v>1</v>
      </c>
    </row>
    <row r="247" spans="1:10" x14ac:dyDescent="0.25">
      <c r="A247" t="s">
        <v>20</v>
      </c>
      <c r="B247">
        <v>1713</v>
      </c>
      <c r="I247" t="s">
        <v>14</v>
      </c>
      <c r="J247">
        <v>3868</v>
      </c>
    </row>
    <row r="248" spans="1:10" x14ac:dyDescent="0.25">
      <c r="A248" t="s">
        <v>20</v>
      </c>
      <c r="B248">
        <v>249</v>
      </c>
      <c r="I248" t="s">
        <v>14</v>
      </c>
      <c r="J248">
        <v>504</v>
      </c>
    </row>
    <row r="249" spans="1:10" x14ac:dyDescent="0.25">
      <c r="A249" t="s">
        <v>20</v>
      </c>
      <c r="B249">
        <v>192</v>
      </c>
      <c r="I249" t="s">
        <v>14</v>
      </c>
      <c r="J249">
        <v>14</v>
      </c>
    </row>
    <row r="250" spans="1:10" x14ac:dyDescent="0.25">
      <c r="A250" t="s">
        <v>20</v>
      </c>
      <c r="B250">
        <v>247</v>
      </c>
      <c r="I250" t="s">
        <v>14</v>
      </c>
      <c r="J250">
        <v>750</v>
      </c>
    </row>
    <row r="251" spans="1:10" x14ac:dyDescent="0.25">
      <c r="A251" t="s">
        <v>20</v>
      </c>
      <c r="B251">
        <v>2293</v>
      </c>
      <c r="I251" t="s">
        <v>14</v>
      </c>
      <c r="J251">
        <v>77</v>
      </c>
    </row>
    <row r="252" spans="1:10" x14ac:dyDescent="0.25">
      <c r="A252" t="s">
        <v>20</v>
      </c>
      <c r="B252">
        <v>3131</v>
      </c>
      <c r="I252" t="s">
        <v>14</v>
      </c>
      <c r="J252">
        <v>752</v>
      </c>
    </row>
    <row r="253" spans="1:10" x14ac:dyDescent="0.25">
      <c r="A253" t="s">
        <v>20</v>
      </c>
      <c r="B253">
        <v>143</v>
      </c>
      <c r="I253" t="s">
        <v>14</v>
      </c>
      <c r="J253">
        <v>131</v>
      </c>
    </row>
    <row r="254" spans="1:10" x14ac:dyDescent="0.25">
      <c r="A254" t="s">
        <v>20</v>
      </c>
      <c r="B254">
        <v>296</v>
      </c>
      <c r="I254" t="s">
        <v>14</v>
      </c>
      <c r="J254">
        <v>87</v>
      </c>
    </row>
    <row r="255" spans="1:10" x14ac:dyDescent="0.25">
      <c r="A255" t="s">
        <v>20</v>
      </c>
      <c r="B255">
        <v>170</v>
      </c>
      <c r="I255" t="s">
        <v>14</v>
      </c>
      <c r="J255">
        <v>1063</v>
      </c>
    </row>
    <row r="256" spans="1:10" x14ac:dyDescent="0.25">
      <c r="A256" t="s">
        <v>20</v>
      </c>
      <c r="B256">
        <v>86</v>
      </c>
      <c r="I256" t="s">
        <v>14</v>
      </c>
      <c r="J256">
        <v>76</v>
      </c>
    </row>
    <row r="257" spans="1:10" x14ac:dyDescent="0.25">
      <c r="A257" t="s">
        <v>20</v>
      </c>
      <c r="B257">
        <v>6286</v>
      </c>
      <c r="I257" t="s">
        <v>14</v>
      </c>
      <c r="J257">
        <v>4428</v>
      </c>
    </row>
    <row r="258" spans="1:10" x14ac:dyDescent="0.25">
      <c r="A258" t="s">
        <v>20</v>
      </c>
      <c r="B258">
        <v>3727</v>
      </c>
      <c r="I258" t="s">
        <v>14</v>
      </c>
      <c r="J258">
        <v>58</v>
      </c>
    </row>
    <row r="259" spans="1:10" x14ac:dyDescent="0.25">
      <c r="A259" t="s">
        <v>20</v>
      </c>
      <c r="B259">
        <v>1605</v>
      </c>
      <c r="I259" t="s">
        <v>14</v>
      </c>
      <c r="J259">
        <v>111</v>
      </c>
    </row>
    <row r="260" spans="1:10" x14ac:dyDescent="0.25">
      <c r="A260" t="s">
        <v>20</v>
      </c>
      <c r="B260">
        <v>2120</v>
      </c>
      <c r="I260" t="s">
        <v>14</v>
      </c>
      <c r="J260">
        <v>2955</v>
      </c>
    </row>
    <row r="261" spans="1:10" x14ac:dyDescent="0.25">
      <c r="A261" t="s">
        <v>20</v>
      </c>
      <c r="B261">
        <v>50</v>
      </c>
      <c r="I261" t="s">
        <v>14</v>
      </c>
      <c r="J261">
        <v>1657</v>
      </c>
    </row>
    <row r="262" spans="1:10" x14ac:dyDescent="0.25">
      <c r="A262" t="s">
        <v>20</v>
      </c>
      <c r="B262">
        <v>2080</v>
      </c>
      <c r="I262" t="s">
        <v>14</v>
      </c>
      <c r="J262">
        <v>926</v>
      </c>
    </row>
    <row r="263" spans="1:10" x14ac:dyDescent="0.25">
      <c r="A263" t="s">
        <v>20</v>
      </c>
      <c r="B263">
        <v>2105</v>
      </c>
      <c r="I263" t="s">
        <v>14</v>
      </c>
      <c r="J263">
        <v>77</v>
      </c>
    </row>
    <row r="264" spans="1:10" x14ac:dyDescent="0.25">
      <c r="A264" t="s">
        <v>20</v>
      </c>
      <c r="B264">
        <v>2436</v>
      </c>
      <c r="I264" t="s">
        <v>14</v>
      </c>
      <c r="J264">
        <v>1748</v>
      </c>
    </row>
    <row r="265" spans="1:10" x14ac:dyDescent="0.25">
      <c r="A265" t="s">
        <v>20</v>
      </c>
      <c r="B265">
        <v>80</v>
      </c>
      <c r="I265" t="s">
        <v>14</v>
      </c>
      <c r="J265">
        <v>79</v>
      </c>
    </row>
    <row r="266" spans="1:10" x14ac:dyDescent="0.25">
      <c r="A266" t="s">
        <v>20</v>
      </c>
      <c r="B266">
        <v>42</v>
      </c>
      <c r="I266" t="s">
        <v>14</v>
      </c>
      <c r="J266">
        <v>889</v>
      </c>
    </row>
    <row r="267" spans="1:10" x14ac:dyDescent="0.25">
      <c r="A267" t="s">
        <v>20</v>
      </c>
      <c r="B267">
        <v>139</v>
      </c>
      <c r="I267" t="s">
        <v>14</v>
      </c>
      <c r="J267">
        <v>56</v>
      </c>
    </row>
    <row r="268" spans="1:10" x14ac:dyDescent="0.25">
      <c r="A268" t="s">
        <v>20</v>
      </c>
      <c r="B268">
        <v>159</v>
      </c>
      <c r="I268" t="s">
        <v>14</v>
      </c>
      <c r="J268">
        <v>1</v>
      </c>
    </row>
    <row r="269" spans="1:10" x14ac:dyDescent="0.25">
      <c r="A269" t="s">
        <v>20</v>
      </c>
      <c r="B269">
        <v>381</v>
      </c>
      <c r="I269" t="s">
        <v>14</v>
      </c>
      <c r="J269">
        <v>83</v>
      </c>
    </row>
    <row r="270" spans="1:10" x14ac:dyDescent="0.25">
      <c r="A270" t="s">
        <v>20</v>
      </c>
      <c r="B270">
        <v>194</v>
      </c>
      <c r="I270" t="s">
        <v>14</v>
      </c>
      <c r="J270">
        <v>2025</v>
      </c>
    </row>
    <row r="271" spans="1:10" x14ac:dyDescent="0.25">
      <c r="A271" t="s">
        <v>20</v>
      </c>
      <c r="B271">
        <v>106</v>
      </c>
      <c r="I271" t="s">
        <v>14</v>
      </c>
      <c r="J271">
        <v>14</v>
      </c>
    </row>
    <row r="272" spans="1:10" x14ac:dyDescent="0.25">
      <c r="A272" t="s">
        <v>20</v>
      </c>
      <c r="B272">
        <v>142</v>
      </c>
      <c r="I272" t="s">
        <v>14</v>
      </c>
      <c r="J272">
        <v>656</v>
      </c>
    </row>
    <row r="273" spans="1:10" x14ac:dyDescent="0.25">
      <c r="A273" t="s">
        <v>20</v>
      </c>
      <c r="B273">
        <v>211</v>
      </c>
      <c r="I273" t="s">
        <v>14</v>
      </c>
      <c r="J273">
        <v>1596</v>
      </c>
    </row>
    <row r="274" spans="1:10" x14ac:dyDescent="0.25">
      <c r="A274" t="s">
        <v>20</v>
      </c>
      <c r="B274">
        <v>2756</v>
      </c>
      <c r="I274" t="s">
        <v>14</v>
      </c>
      <c r="J274">
        <v>10</v>
      </c>
    </row>
    <row r="275" spans="1:10" x14ac:dyDescent="0.25">
      <c r="A275" t="s">
        <v>20</v>
      </c>
      <c r="B275">
        <v>173</v>
      </c>
      <c r="I275" t="s">
        <v>14</v>
      </c>
      <c r="J275">
        <v>1121</v>
      </c>
    </row>
    <row r="276" spans="1:10" x14ac:dyDescent="0.25">
      <c r="A276" t="s">
        <v>20</v>
      </c>
      <c r="B276">
        <v>87</v>
      </c>
      <c r="I276" t="s">
        <v>14</v>
      </c>
      <c r="J276">
        <v>15</v>
      </c>
    </row>
    <row r="277" spans="1:10" x14ac:dyDescent="0.25">
      <c r="A277" t="s">
        <v>20</v>
      </c>
      <c r="B277">
        <v>1572</v>
      </c>
      <c r="I277" t="s">
        <v>14</v>
      </c>
      <c r="J277">
        <v>191</v>
      </c>
    </row>
    <row r="278" spans="1:10" x14ac:dyDescent="0.25">
      <c r="A278" t="s">
        <v>20</v>
      </c>
      <c r="B278">
        <v>2346</v>
      </c>
      <c r="I278" t="s">
        <v>14</v>
      </c>
      <c r="J278">
        <v>16</v>
      </c>
    </row>
    <row r="279" spans="1:10" x14ac:dyDescent="0.25">
      <c r="A279" t="s">
        <v>20</v>
      </c>
      <c r="B279">
        <v>115</v>
      </c>
      <c r="I279" t="s">
        <v>14</v>
      </c>
      <c r="J279">
        <v>17</v>
      </c>
    </row>
    <row r="280" spans="1:10" x14ac:dyDescent="0.25">
      <c r="A280" t="s">
        <v>20</v>
      </c>
      <c r="B280">
        <v>85</v>
      </c>
      <c r="I280" t="s">
        <v>14</v>
      </c>
      <c r="J280">
        <v>34</v>
      </c>
    </row>
    <row r="281" spans="1:10" x14ac:dyDescent="0.25">
      <c r="A281" t="s">
        <v>20</v>
      </c>
      <c r="B281">
        <v>144</v>
      </c>
      <c r="I281" t="s">
        <v>14</v>
      </c>
      <c r="J281">
        <v>1</v>
      </c>
    </row>
    <row r="282" spans="1:10" x14ac:dyDescent="0.25">
      <c r="A282" t="s">
        <v>20</v>
      </c>
      <c r="B282">
        <v>2443</v>
      </c>
      <c r="I282" t="s">
        <v>14</v>
      </c>
      <c r="J282">
        <v>1274</v>
      </c>
    </row>
    <row r="283" spans="1:10" x14ac:dyDescent="0.25">
      <c r="A283" t="s">
        <v>20</v>
      </c>
      <c r="B283">
        <v>64</v>
      </c>
      <c r="I283" t="s">
        <v>14</v>
      </c>
      <c r="J283">
        <v>210</v>
      </c>
    </row>
    <row r="284" spans="1:10" x14ac:dyDescent="0.25">
      <c r="A284" t="s">
        <v>20</v>
      </c>
      <c r="B284">
        <v>268</v>
      </c>
      <c r="I284" t="s">
        <v>14</v>
      </c>
      <c r="J284">
        <v>248</v>
      </c>
    </row>
    <row r="285" spans="1:10" x14ac:dyDescent="0.25">
      <c r="A285" t="s">
        <v>20</v>
      </c>
      <c r="B285">
        <v>195</v>
      </c>
      <c r="I285" t="s">
        <v>14</v>
      </c>
      <c r="J285">
        <v>513</v>
      </c>
    </row>
    <row r="286" spans="1:10" x14ac:dyDescent="0.25">
      <c r="A286" t="s">
        <v>20</v>
      </c>
      <c r="B286">
        <v>186</v>
      </c>
      <c r="I286" t="s">
        <v>14</v>
      </c>
      <c r="J286">
        <v>3410</v>
      </c>
    </row>
    <row r="287" spans="1:10" x14ac:dyDescent="0.25">
      <c r="A287" t="s">
        <v>20</v>
      </c>
      <c r="B287">
        <v>460</v>
      </c>
      <c r="I287" t="s">
        <v>14</v>
      </c>
      <c r="J287">
        <v>10</v>
      </c>
    </row>
    <row r="288" spans="1:10" x14ac:dyDescent="0.25">
      <c r="A288" t="s">
        <v>20</v>
      </c>
      <c r="B288">
        <v>2528</v>
      </c>
      <c r="I288" t="s">
        <v>14</v>
      </c>
      <c r="J288">
        <v>2201</v>
      </c>
    </row>
    <row r="289" spans="1:10" x14ac:dyDescent="0.25">
      <c r="A289" t="s">
        <v>20</v>
      </c>
      <c r="B289">
        <v>3657</v>
      </c>
      <c r="I289" t="s">
        <v>14</v>
      </c>
      <c r="J289">
        <v>676</v>
      </c>
    </row>
    <row r="290" spans="1:10" x14ac:dyDescent="0.25">
      <c r="A290" t="s">
        <v>20</v>
      </c>
      <c r="B290">
        <v>131</v>
      </c>
      <c r="I290" t="s">
        <v>14</v>
      </c>
      <c r="J290">
        <v>831</v>
      </c>
    </row>
    <row r="291" spans="1:10" x14ac:dyDescent="0.25">
      <c r="A291" t="s">
        <v>20</v>
      </c>
      <c r="B291">
        <v>239</v>
      </c>
      <c r="I291" t="s">
        <v>14</v>
      </c>
      <c r="J291">
        <v>859</v>
      </c>
    </row>
    <row r="292" spans="1:10" x14ac:dyDescent="0.25">
      <c r="A292" t="s">
        <v>20</v>
      </c>
      <c r="B292">
        <v>78</v>
      </c>
      <c r="I292" t="s">
        <v>14</v>
      </c>
      <c r="J292">
        <v>45</v>
      </c>
    </row>
    <row r="293" spans="1:10" x14ac:dyDescent="0.25">
      <c r="A293" t="s">
        <v>20</v>
      </c>
      <c r="B293">
        <v>1773</v>
      </c>
      <c r="I293" t="s">
        <v>14</v>
      </c>
      <c r="J293">
        <v>6</v>
      </c>
    </row>
    <row r="294" spans="1:10" x14ac:dyDescent="0.25">
      <c r="A294" t="s">
        <v>20</v>
      </c>
      <c r="B294">
        <v>32</v>
      </c>
      <c r="I294" t="s">
        <v>14</v>
      </c>
      <c r="J294">
        <v>7</v>
      </c>
    </row>
    <row r="295" spans="1:10" x14ac:dyDescent="0.25">
      <c r="A295" t="s">
        <v>20</v>
      </c>
      <c r="B295">
        <v>369</v>
      </c>
      <c r="I295" t="s">
        <v>14</v>
      </c>
      <c r="J295">
        <v>31</v>
      </c>
    </row>
    <row r="296" spans="1:10" x14ac:dyDescent="0.25">
      <c r="A296" t="s">
        <v>20</v>
      </c>
      <c r="B296">
        <v>89</v>
      </c>
      <c r="I296" t="s">
        <v>14</v>
      </c>
      <c r="J296">
        <v>78</v>
      </c>
    </row>
    <row r="297" spans="1:10" x14ac:dyDescent="0.25">
      <c r="A297" t="s">
        <v>20</v>
      </c>
      <c r="B297">
        <v>147</v>
      </c>
      <c r="I297" t="s">
        <v>14</v>
      </c>
      <c r="J297">
        <v>1225</v>
      </c>
    </row>
    <row r="298" spans="1:10" x14ac:dyDescent="0.25">
      <c r="A298" t="s">
        <v>20</v>
      </c>
      <c r="B298">
        <v>126</v>
      </c>
      <c r="I298" t="s">
        <v>14</v>
      </c>
      <c r="J298">
        <v>1</v>
      </c>
    </row>
    <row r="299" spans="1:10" x14ac:dyDescent="0.25">
      <c r="A299" t="s">
        <v>20</v>
      </c>
      <c r="B299">
        <v>2218</v>
      </c>
      <c r="I299" t="s">
        <v>14</v>
      </c>
      <c r="J299">
        <v>67</v>
      </c>
    </row>
    <row r="300" spans="1:10" x14ac:dyDescent="0.25">
      <c r="A300" t="s">
        <v>20</v>
      </c>
      <c r="B300">
        <v>202</v>
      </c>
      <c r="I300" t="s">
        <v>14</v>
      </c>
      <c r="J300">
        <v>19</v>
      </c>
    </row>
    <row r="301" spans="1:10" x14ac:dyDescent="0.25">
      <c r="A301" t="s">
        <v>20</v>
      </c>
      <c r="B301">
        <v>140</v>
      </c>
      <c r="I301" t="s">
        <v>14</v>
      </c>
      <c r="J301">
        <v>2108</v>
      </c>
    </row>
    <row r="302" spans="1:10" x14ac:dyDescent="0.25">
      <c r="A302" t="s">
        <v>20</v>
      </c>
      <c r="B302">
        <v>1052</v>
      </c>
      <c r="I302" t="s">
        <v>14</v>
      </c>
      <c r="J302">
        <v>679</v>
      </c>
    </row>
    <row r="303" spans="1:10" x14ac:dyDescent="0.25">
      <c r="A303" t="s">
        <v>20</v>
      </c>
      <c r="B303">
        <v>247</v>
      </c>
      <c r="I303" t="s">
        <v>14</v>
      </c>
      <c r="J303">
        <v>36</v>
      </c>
    </row>
    <row r="304" spans="1:10" x14ac:dyDescent="0.25">
      <c r="A304" t="s">
        <v>20</v>
      </c>
      <c r="B304">
        <v>84</v>
      </c>
      <c r="I304" t="s">
        <v>14</v>
      </c>
      <c r="J304">
        <v>47</v>
      </c>
    </row>
    <row r="305" spans="1:10" x14ac:dyDescent="0.25">
      <c r="A305" t="s">
        <v>20</v>
      </c>
      <c r="B305">
        <v>88</v>
      </c>
      <c r="I305" t="s">
        <v>14</v>
      </c>
      <c r="J305">
        <v>70</v>
      </c>
    </row>
    <row r="306" spans="1:10" x14ac:dyDescent="0.25">
      <c r="A306" t="s">
        <v>20</v>
      </c>
      <c r="B306">
        <v>156</v>
      </c>
      <c r="I306" t="s">
        <v>14</v>
      </c>
      <c r="J306">
        <v>154</v>
      </c>
    </row>
    <row r="307" spans="1:10" x14ac:dyDescent="0.25">
      <c r="A307" t="s">
        <v>20</v>
      </c>
      <c r="B307">
        <v>2985</v>
      </c>
      <c r="I307" t="s">
        <v>14</v>
      </c>
      <c r="J307">
        <v>22</v>
      </c>
    </row>
    <row r="308" spans="1:10" x14ac:dyDescent="0.25">
      <c r="A308" t="s">
        <v>20</v>
      </c>
      <c r="B308">
        <v>762</v>
      </c>
      <c r="I308" t="s">
        <v>14</v>
      </c>
      <c r="J308">
        <v>1758</v>
      </c>
    </row>
    <row r="309" spans="1:10" x14ac:dyDescent="0.25">
      <c r="A309" t="s">
        <v>20</v>
      </c>
      <c r="B309">
        <v>554</v>
      </c>
      <c r="I309" t="s">
        <v>14</v>
      </c>
      <c r="J309">
        <v>94</v>
      </c>
    </row>
    <row r="310" spans="1:10" x14ac:dyDescent="0.25">
      <c r="A310" t="s">
        <v>20</v>
      </c>
      <c r="B310">
        <v>135</v>
      </c>
      <c r="I310" t="s">
        <v>14</v>
      </c>
      <c r="J310">
        <v>33</v>
      </c>
    </row>
    <row r="311" spans="1:10" x14ac:dyDescent="0.25">
      <c r="A311" t="s">
        <v>20</v>
      </c>
      <c r="B311">
        <v>122</v>
      </c>
      <c r="I311" t="s">
        <v>14</v>
      </c>
      <c r="J311">
        <v>1</v>
      </c>
    </row>
    <row r="312" spans="1:10" x14ac:dyDescent="0.25">
      <c r="A312" t="s">
        <v>20</v>
      </c>
      <c r="B312">
        <v>221</v>
      </c>
      <c r="I312" t="s">
        <v>14</v>
      </c>
      <c r="J312">
        <v>31</v>
      </c>
    </row>
    <row r="313" spans="1:10" x14ac:dyDescent="0.25">
      <c r="A313" t="s">
        <v>20</v>
      </c>
      <c r="B313">
        <v>126</v>
      </c>
      <c r="I313" t="s">
        <v>14</v>
      </c>
      <c r="J313">
        <v>35</v>
      </c>
    </row>
    <row r="314" spans="1:10" x14ac:dyDescent="0.25">
      <c r="A314" t="s">
        <v>20</v>
      </c>
      <c r="B314">
        <v>1022</v>
      </c>
      <c r="I314" t="s">
        <v>14</v>
      </c>
      <c r="J314">
        <v>63</v>
      </c>
    </row>
    <row r="315" spans="1:10" x14ac:dyDescent="0.25">
      <c r="A315" t="s">
        <v>20</v>
      </c>
      <c r="B315">
        <v>3177</v>
      </c>
      <c r="I315" t="s">
        <v>14</v>
      </c>
      <c r="J315">
        <v>526</v>
      </c>
    </row>
    <row r="316" spans="1:10" x14ac:dyDescent="0.25">
      <c r="A316" t="s">
        <v>20</v>
      </c>
      <c r="B316">
        <v>198</v>
      </c>
      <c r="I316" t="s">
        <v>14</v>
      </c>
      <c r="J316">
        <v>121</v>
      </c>
    </row>
    <row r="317" spans="1:10" x14ac:dyDescent="0.25">
      <c r="A317" t="s">
        <v>20</v>
      </c>
      <c r="B317">
        <v>85</v>
      </c>
      <c r="I317" t="s">
        <v>14</v>
      </c>
      <c r="J317">
        <v>67</v>
      </c>
    </row>
    <row r="318" spans="1:10" x14ac:dyDescent="0.25">
      <c r="A318" t="s">
        <v>20</v>
      </c>
      <c r="B318">
        <v>3596</v>
      </c>
      <c r="I318" t="s">
        <v>14</v>
      </c>
      <c r="J318">
        <v>57</v>
      </c>
    </row>
    <row r="319" spans="1:10" x14ac:dyDescent="0.25">
      <c r="A319" t="s">
        <v>20</v>
      </c>
      <c r="B319">
        <v>244</v>
      </c>
      <c r="I319" t="s">
        <v>14</v>
      </c>
      <c r="J319">
        <v>1229</v>
      </c>
    </row>
    <row r="320" spans="1:10" x14ac:dyDescent="0.25">
      <c r="A320" t="s">
        <v>20</v>
      </c>
      <c r="B320">
        <v>5180</v>
      </c>
      <c r="I320" t="s">
        <v>14</v>
      </c>
      <c r="J320">
        <v>12</v>
      </c>
    </row>
    <row r="321" spans="1:10" x14ac:dyDescent="0.25">
      <c r="A321" t="s">
        <v>20</v>
      </c>
      <c r="B321">
        <v>589</v>
      </c>
      <c r="I321" t="s">
        <v>14</v>
      </c>
      <c r="J321">
        <v>452</v>
      </c>
    </row>
    <row r="322" spans="1:10" x14ac:dyDescent="0.25">
      <c r="A322" t="s">
        <v>20</v>
      </c>
      <c r="B322">
        <v>2725</v>
      </c>
      <c r="I322" t="s">
        <v>14</v>
      </c>
      <c r="J322">
        <v>1886</v>
      </c>
    </row>
    <row r="323" spans="1:10" x14ac:dyDescent="0.25">
      <c r="A323" t="s">
        <v>20</v>
      </c>
      <c r="B323">
        <v>300</v>
      </c>
      <c r="I323" t="s">
        <v>14</v>
      </c>
      <c r="J323">
        <v>1825</v>
      </c>
    </row>
    <row r="324" spans="1:10" x14ac:dyDescent="0.25">
      <c r="A324" t="s">
        <v>20</v>
      </c>
      <c r="B324">
        <v>144</v>
      </c>
      <c r="I324" t="s">
        <v>14</v>
      </c>
      <c r="J324">
        <v>31</v>
      </c>
    </row>
    <row r="325" spans="1:10" x14ac:dyDescent="0.25">
      <c r="A325" t="s">
        <v>20</v>
      </c>
      <c r="B325">
        <v>87</v>
      </c>
      <c r="I325" t="s">
        <v>14</v>
      </c>
      <c r="J325">
        <v>107</v>
      </c>
    </row>
    <row r="326" spans="1:10" x14ac:dyDescent="0.25">
      <c r="A326" t="s">
        <v>20</v>
      </c>
      <c r="B326">
        <v>3116</v>
      </c>
      <c r="I326" t="s">
        <v>14</v>
      </c>
      <c r="J326">
        <v>27</v>
      </c>
    </row>
    <row r="327" spans="1:10" x14ac:dyDescent="0.25">
      <c r="A327" t="s">
        <v>20</v>
      </c>
      <c r="B327">
        <v>909</v>
      </c>
      <c r="I327" t="s">
        <v>14</v>
      </c>
      <c r="J327">
        <v>1221</v>
      </c>
    </row>
    <row r="328" spans="1:10" x14ac:dyDescent="0.25">
      <c r="A328" t="s">
        <v>20</v>
      </c>
      <c r="B328">
        <v>1613</v>
      </c>
      <c r="I328" t="s">
        <v>14</v>
      </c>
      <c r="J328">
        <v>1</v>
      </c>
    </row>
    <row r="329" spans="1:10" x14ac:dyDescent="0.25">
      <c r="A329" t="s">
        <v>20</v>
      </c>
      <c r="B329">
        <v>136</v>
      </c>
      <c r="I329" t="s">
        <v>14</v>
      </c>
      <c r="J329">
        <v>16</v>
      </c>
    </row>
    <row r="330" spans="1:10" x14ac:dyDescent="0.25">
      <c r="A330" t="s">
        <v>20</v>
      </c>
      <c r="B330">
        <v>130</v>
      </c>
      <c r="I330" t="s">
        <v>14</v>
      </c>
      <c r="J330">
        <v>41</v>
      </c>
    </row>
    <row r="331" spans="1:10" x14ac:dyDescent="0.25">
      <c r="A331" t="s">
        <v>20</v>
      </c>
      <c r="B331">
        <v>102</v>
      </c>
      <c r="I331" t="s">
        <v>14</v>
      </c>
      <c r="J331">
        <v>523</v>
      </c>
    </row>
    <row r="332" spans="1:10" x14ac:dyDescent="0.25">
      <c r="A332" t="s">
        <v>20</v>
      </c>
      <c r="B332">
        <v>4006</v>
      </c>
      <c r="I332" t="s">
        <v>14</v>
      </c>
      <c r="J332">
        <v>141</v>
      </c>
    </row>
    <row r="333" spans="1:10" x14ac:dyDescent="0.25">
      <c r="A333" t="s">
        <v>20</v>
      </c>
      <c r="B333">
        <v>1629</v>
      </c>
      <c r="I333" t="s">
        <v>14</v>
      </c>
      <c r="J333">
        <v>52</v>
      </c>
    </row>
    <row r="334" spans="1:10" x14ac:dyDescent="0.25">
      <c r="A334" t="s">
        <v>20</v>
      </c>
      <c r="B334">
        <v>2188</v>
      </c>
      <c r="I334" t="s">
        <v>14</v>
      </c>
      <c r="J334">
        <v>225</v>
      </c>
    </row>
    <row r="335" spans="1:10" x14ac:dyDescent="0.25">
      <c r="A335" t="s">
        <v>20</v>
      </c>
      <c r="B335">
        <v>2409</v>
      </c>
      <c r="I335" t="s">
        <v>14</v>
      </c>
      <c r="J335">
        <v>38</v>
      </c>
    </row>
    <row r="336" spans="1:10" x14ac:dyDescent="0.25">
      <c r="A336" t="s">
        <v>20</v>
      </c>
      <c r="B336">
        <v>194</v>
      </c>
      <c r="I336" t="s">
        <v>14</v>
      </c>
      <c r="J336">
        <v>15</v>
      </c>
    </row>
    <row r="337" spans="1:10" x14ac:dyDescent="0.25">
      <c r="A337" t="s">
        <v>20</v>
      </c>
      <c r="B337">
        <v>1140</v>
      </c>
      <c r="I337" t="s">
        <v>14</v>
      </c>
      <c r="J337">
        <v>37</v>
      </c>
    </row>
    <row r="338" spans="1:10" x14ac:dyDescent="0.25">
      <c r="A338" t="s">
        <v>20</v>
      </c>
      <c r="B338">
        <v>102</v>
      </c>
      <c r="I338" t="s">
        <v>14</v>
      </c>
      <c r="J338">
        <v>112</v>
      </c>
    </row>
    <row r="339" spans="1:10" x14ac:dyDescent="0.25">
      <c r="A339" t="s">
        <v>20</v>
      </c>
      <c r="B339">
        <v>2857</v>
      </c>
      <c r="I339" t="s">
        <v>14</v>
      </c>
      <c r="J339">
        <v>21</v>
      </c>
    </row>
    <row r="340" spans="1:10" x14ac:dyDescent="0.25">
      <c r="A340" t="s">
        <v>20</v>
      </c>
      <c r="B340">
        <v>107</v>
      </c>
      <c r="I340" t="s">
        <v>14</v>
      </c>
      <c r="J340">
        <v>67</v>
      </c>
    </row>
    <row r="341" spans="1:10" x14ac:dyDescent="0.25">
      <c r="A341" t="s">
        <v>20</v>
      </c>
      <c r="B341">
        <v>160</v>
      </c>
      <c r="I341" t="s">
        <v>14</v>
      </c>
      <c r="J341">
        <v>78</v>
      </c>
    </row>
    <row r="342" spans="1:10" x14ac:dyDescent="0.25">
      <c r="A342" t="s">
        <v>20</v>
      </c>
      <c r="B342">
        <v>2230</v>
      </c>
      <c r="I342" t="s">
        <v>14</v>
      </c>
      <c r="J342">
        <v>67</v>
      </c>
    </row>
    <row r="343" spans="1:10" x14ac:dyDescent="0.25">
      <c r="A343" t="s">
        <v>20</v>
      </c>
      <c r="B343">
        <v>316</v>
      </c>
      <c r="I343" t="s">
        <v>14</v>
      </c>
      <c r="J343">
        <v>263</v>
      </c>
    </row>
    <row r="344" spans="1:10" x14ac:dyDescent="0.25">
      <c r="A344" t="s">
        <v>20</v>
      </c>
      <c r="B344">
        <v>117</v>
      </c>
      <c r="I344" t="s">
        <v>14</v>
      </c>
      <c r="J344">
        <v>1691</v>
      </c>
    </row>
    <row r="345" spans="1:10" x14ac:dyDescent="0.25">
      <c r="A345" t="s">
        <v>20</v>
      </c>
      <c r="B345">
        <v>6406</v>
      </c>
      <c r="I345" t="s">
        <v>14</v>
      </c>
      <c r="J345">
        <v>181</v>
      </c>
    </row>
    <row r="346" spans="1:10" x14ac:dyDescent="0.25">
      <c r="A346" t="s">
        <v>20</v>
      </c>
      <c r="B346">
        <v>192</v>
      </c>
      <c r="I346" t="s">
        <v>14</v>
      </c>
      <c r="J346">
        <v>13</v>
      </c>
    </row>
    <row r="347" spans="1:10" x14ac:dyDescent="0.25">
      <c r="A347" t="s">
        <v>20</v>
      </c>
      <c r="B347">
        <v>26</v>
      </c>
      <c r="I347" t="s">
        <v>14</v>
      </c>
      <c r="J347">
        <v>1</v>
      </c>
    </row>
    <row r="348" spans="1:10" x14ac:dyDescent="0.25">
      <c r="A348" t="s">
        <v>20</v>
      </c>
      <c r="B348">
        <v>723</v>
      </c>
      <c r="I348" t="s">
        <v>14</v>
      </c>
      <c r="J348">
        <v>21</v>
      </c>
    </row>
    <row r="349" spans="1:10" x14ac:dyDescent="0.25">
      <c r="A349" t="s">
        <v>20</v>
      </c>
      <c r="B349">
        <v>170</v>
      </c>
      <c r="I349" t="s">
        <v>14</v>
      </c>
      <c r="J349">
        <v>830</v>
      </c>
    </row>
    <row r="350" spans="1:10" x14ac:dyDescent="0.25">
      <c r="A350" t="s">
        <v>20</v>
      </c>
      <c r="B350">
        <v>238</v>
      </c>
      <c r="I350" t="s">
        <v>14</v>
      </c>
      <c r="J350">
        <v>130</v>
      </c>
    </row>
    <row r="351" spans="1:10" x14ac:dyDescent="0.25">
      <c r="A351" t="s">
        <v>20</v>
      </c>
      <c r="B351">
        <v>55</v>
      </c>
      <c r="I351" t="s">
        <v>14</v>
      </c>
      <c r="J351">
        <v>55</v>
      </c>
    </row>
    <row r="352" spans="1:10" x14ac:dyDescent="0.25">
      <c r="A352" t="s">
        <v>20</v>
      </c>
      <c r="B352">
        <v>128</v>
      </c>
      <c r="I352" t="s">
        <v>14</v>
      </c>
      <c r="J352">
        <v>114</v>
      </c>
    </row>
    <row r="353" spans="1:10" x14ac:dyDescent="0.25">
      <c r="A353" t="s">
        <v>20</v>
      </c>
      <c r="B353">
        <v>2144</v>
      </c>
      <c r="I353" t="s">
        <v>14</v>
      </c>
      <c r="J353">
        <v>594</v>
      </c>
    </row>
    <row r="354" spans="1:10" x14ac:dyDescent="0.25">
      <c r="A354" t="s">
        <v>20</v>
      </c>
      <c r="B354">
        <v>2693</v>
      </c>
      <c r="I354" t="s">
        <v>14</v>
      </c>
      <c r="J354">
        <v>24</v>
      </c>
    </row>
    <row r="355" spans="1:10" x14ac:dyDescent="0.25">
      <c r="A355" t="s">
        <v>20</v>
      </c>
      <c r="B355">
        <v>432</v>
      </c>
      <c r="I355" t="s">
        <v>14</v>
      </c>
      <c r="J355">
        <v>252</v>
      </c>
    </row>
    <row r="356" spans="1:10" x14ac:dyDescent="0.25">
      <c r="A356" t="s">
        <v>20</v>
      </c>
      <c r="B356">
        <v>189</v>
      </c>
      <c r="I356" t="s">
        <v>14</v>
      </c>
      <c r="J356">
        <v>67</v>
      </c>
    </row>
    <row r="357" spans="1:10" x14ac:dyDescent="0.25">
      <c r="A357" t="s">
        <v>20</v>
      </c>
      <c r="B357">
        <v>154</v>
      </c>
      <c r="I357" t="s">
        <v>14</v>
      </c>
      <c r="J357">
        <v>742</v>
      </c>
    </row>
    <row r="358" spans="1:10" x14ac:dyDescent="0.25">
      <c r="A358" t="s">
        <v>20</v>
      </c>
      <c r="B358">
        <v>96</v>
      </c>
      <c r="I358" t="s">
        <v>14</v>
      </c>
      <c r="J358">
        <v>75</v>
      </c>
    </row>
    <row r="359" spans="1:10" x14ac:dyDescent="0.25">
      <c r="A359" t="s">
        <v>20</v>
      </c>
      <c r="B359">
        <v>3063</v>
      </c>
      <c r="I359" t="s">
        <v>14</v>
      </c>
      <c r="J359">
        <v>4405</v>
      </c>
    </row>
    <row r="360" spans="1:10" x14ac:dyDescent="0.25">
      <c r="A360" t="s">
        <v>20</v>
      </c>
      <c r="B360">
        <v>2266</v>
      </c>
      <c r="I360" t="s">
        <v>14</v>
      </c>
      <c r="J360">
        <v>92</v>
      </c>
    </row>
    <row r="361" spans="1:10" x14ac:dyDescent="0.25">
      <c r="A361" t="s">
        <v>20</v>
      </c>
      <c r="B361">
        <v>194</v>
      </c>
      <c r="I361" t="s">
        <v>14</v>
      </c>
      <c r="J361">
        <v>64</v>
      </c>
    </row>
    <row r="362" spans="1:10" x14ac:dyDescent="0.25">
      <c r="A362" t="s">
        <v>20</v>
      </c>
      <c r="B362">
        <v>129</v>
      </c>
      <c r="I362" t="s">
        <v>14</v>
      </c>
      <c r="J362">
        <v>64</v>
      </c>
    </row>
    <row r="363" spans="1:10" x14ac:dyDescent="0.25">
      <c r="A363" t="s">
        <v>20</v>
      </c>
      <c r="B363">
        <v>375</v>
      </c>
      <c r="I363" t="s">
        <v>14</v>
      </c>
      <c r="J363">
        <v>842</v>
      </c>
    </row>
    <row r="364" spans="1:10" x14ac:dyDescent="0.25">
      <c r="A364" t="s">
        <v>20</v>
      </c>
      <c r="B364">
        <v>409</v>
      </c>
      <c r="I364" t="s">
        <v>14</v>
      </c>
      <c r="J364">
        <v>112</v>
      </c>
    </row>
    <row r="365" spans="1:10" x14ac:dyDescent="0.25">
      <c r="A365" t="s">
        <v>20</v>
      </c>
      <c r="B365">
        <v>234</v>
      </c>
      <c r="I365" t="s">
        <v>14</v>
      </c>
      <c r="J365">
        <v>374</v>
      </c>
    </row>
    <row r="366" spans="1:10" x14ac:dyDescent="0.25">
      <c r="A366" t="s">
        <v>20</v>
      </c>
      <c r="B366">
        <v>3016</v>
      </c>
    </row>
    <row r="367" spans="1:10" x14ac:dyDescent="0.25">
      <c r="A367" t="s">
        <v>20</v>
      </c>
      <c r="B367">
        <v>264</v>
      </c>
    </row>
    <row r="368" spans="1:10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  <row r="567" spans="1:2" hidden="1" x14ac:dyDescent="0.25">
      <c r="A567" t="s">
        <v>47</v>
      </c>
      <c r="B567">
        <v>708</v>
      </c>
    </row>
    <row r="568" spans="1:2" hidden="1" x14ac:dyDescent="0.25">
      <c r="A568" t="s">
        <v>74</v>
      </c>
      <c r="B568">
        <v>135</v>
      </c>
    </row>
    <row r="569" spans="1:2" hidden="1" x14ac:dyDescent="0.25">
      <c r="A569" t="s">
        <v>74</v>
      </c>
      <c r="B569">
        <v>1480</v>
      </c>
    </row>
    <row r="570" spans="1:2" hidden="1" x14ac:dyDescent="0.25">
      <c r="A570" t="s">
        <v>74</v>
      </c>
      <c r="B570">
        <v>17</v>
      </c>
    </row>
    <row r="571" spans="1:2" hidden="1" x14ac:dyDescent="0.25">
      <c r="A571" t="s">
        <v>74</v>
      </c>
      <c r="B571">
        <v>610</v>
      </c>
    </row>
    <row r="572" spans="1:2" hidden="1" x14ac:dyDescent="0.25">
      <c r="A572" t="s">
        <v>74</v>
      </c>
      <c r="B572">
        <v>532</v>
      </c>
    </row>
    <row r="573" spans="1:2" hidden="1" x14ac:dyDescent="0.25">
      <c r="A573" t="s">
        <v>74</v>
      </c>
      <c r="B573">
        <v>55</v>
      </c>
    </row>
    <row r="574" spans="1:2" hidden="1" x14ac:dyDescent="0.25">
      <c r="A574" t="s">
        <v>74</v>
      </c>
      <c r="B574">
        <v>58</v>
      </c>
    </row>
    <row r="575" spans="1:2" hidden="1" x14ac:dyDescent="0.25">
      <c r="A575" t="s">
        <v>74</v>
      </c>
      <c r="B575">
        <v>51</v>
      </c>
    </row>
    <row r="576" spans="1:2" hidden="1" x14ac:dyDescent="0.25">
      <c r="A576" t="s">
        <v>74</v>
      </c>
      <c r="B576">
        <v>379</v>
      </c>
    </row>
    <row r="577" spans="1:2" hidden="1" x14ac:dyDescent="0.25">
      <c r="A577" t="s">
        <v>74</v>
      </c>
      <c r="B577">
        <v>441</v>
      </c>
    </row>
    <row r="578" spans="1:2" hidden="1" x14ac:dyDescent="0.25">
      <c r="A578" t="s">
        <v>74</v>
      </c>
      <c r="B578">
        <v>82</v>
      </c>
    </row>
    <row r="579" spans="1:2" hidden="1" x14ac:dyDescent="0.25">
      <c r="A579" t="s">
        <v>74</v>
      </c>
      <c r="B579">
        <v>57</v>
      </c>
    </row>
    <row r="580" spans="1:2" hidden="1" x14ac:dyDescent="0.25">
      <c r="A580" t="s">
        <v>47</v>
      </c>
      <c r="B580">
        <v>808</v>
      </c>
    </row>
    <row r="581" spans="1:2" hidden="1" x14ac:dyDescent="0.25">
      <c r="A581" t="s">
        <v>74</v>
      </c>
      <c r="B581">
        <v>67</v>
      </c>
    </row>
    <row r="582" spans="1:2" hidden="1" x14ac:dyDescent="0.25">
      <c r="A582" t="s">
        <v>74</v>
      </c>
      <c r="B582">
        <v>1890</v>
      </c>
    </row>
    <row r="583" spans="1:2" hidden="1" x14ac:dyDescent="0.25">
      <c r="A583" t="s">
        <v>47</v>
      </c>
      <c r="B583">
        <v>61</v>
      </c>
    </row>
    <row r="584" spans="1:2" hidden="1" x14ac:dyDescent="0.25">
      <c r="A584" t="s">
        <v>74</v>
      </c>
      <c r="B584">
        <v>184</v>
      </c>
    </row>
    <row r="585" spans="1:2" hidden="1" x14ac:dyDescent="0.25">
      <c r="A585" t="s">
        <v>74</v>
      </c>
      <c r="B585">
        <v>32</v>
      </c>
    </row>
    <row r="586" spans="1:2" hidden="1" x14ac:dyDescent="0.25">
      <c r="A586" t="s">
        <v>74</v>
      </c>
      <c r="B586">
        <v>75</v>
      </c>
    </row>
    <row r="587" spans="1:2" hidden="1" x14ac:dyDescent="0.25">
      <c r="A587" t="s">
        <v>74</v>
      </c>
      <c r="B587">
        <v>64</v>
      </c>
    </row>
    <row r="588" spans="1:2" hidden="1" x14ac:dyDescent="0.25">
      <c r="A588" t="s">
        <v>47</v>
      </c>
      <c r="B588">
        <v>211</v>
      </c>
    </row>
    <row r="589" spans="1:2" hidden="1" x14ac:dyDescent="0.25">
      <c r="A589" t="s">
        <v>74</v>
      </c>
      <c r="B589">
        <v>1297</v>
      </c>
    </row>
    <row r="590" spans="1:2" hidden="1" x14ac:dyDescent="0.25">
      <c r="A590" t="s">
        <v>47</v>
      </c>
      <c r="B590">
        <v>86</v>
      </c>
    </row>
    <row r="591" spans="1:2" hidden="1" x14ac:dyDescent="0.25">
      <c r="A591" t="s">
        <v>74</v>
      </c>
      <c r="B591">
        <v>145</v>
      </c>
    </row>
    <row r="592" spans="1:2" hidden="1" x14ac:dyDescent="0.25">
      <c r="A592" t="s">
        <v>47</v>
      </c>
      <c r="B592">
        <v>1111</v>
      </c>
    </row>
    <row r="593" spans="1:2" hidden="1" x14ac:dyDescent="0.25">
      <c r="A593" t="s">
        <v>47</v>
      </c>
      <c r="B593">
        <v>1089</v>
      </c>
    </row>
    <row r="594" spans="1:2" hidden="1" x14ac:dyDescent="0.25">
      <c r="A594" t="s">
        <v>74</v>
      </c>
      <c r="B594">
        <v>2138</v>
      </c>
    </row>
    <row r="595" spans="1:2" hidden="1" x14ac:dyDescent="0.25">
      <c r="A595" t="s">
        <v>74</v>
      </c>
      <c r="B595">
        <v>10</v>
      </c>
    </row>
    <row r="596" spans="1:2" hidden="1" x14ac:dyDescent="0.25">
      <c r="A596" t="s">
        <v>74</v>
      </c>
      <c r="B596">
        <v>90</v>
      </c>
    </row>
    <row r="597" spans="1:2" hidden="1" x14ac:dyDescent="0.25">
      <c r="A597" t="s">
        <v>74</v>
      </c>
      <c r="B597">
        <v>439</v>
      </c>
    </row>
    <row r="598" spans="1:2" hidden="1" x14ac:dyDescent="0.25">
      <c r="A598" t="s">
        <v>74</v>
      </c>
      <c r="B598">
        <v>595</v>
      </c>
    </row>
    <row r="599" spans="1:2" hidden="1" x14ac:dyDescent="0.25">
      <c r="A599" t="s">
        <v>74</v>
      </c>
      <c r="B599">
        <v>35</v>
      </c>
    </row>
    <row r="600" spans="1:2" hidden="1" x14ac:dyDescent="0.25">
      <c r="A600" t="s">
        <v>74</v>
      </c>
      <c r="B600">
        <v>528</v>
      </c>
    </row>
    <row r="601" spans="1:2" hidden="1" x14ac:dyDescent="0.25">
      <c r="A601" t="s">
        <v>47</v>
      </c>
      <c r="B601">
        <v>3640</v>
      </c>
    </row>
    <row r="602" spans="1:2" hidden="1" x14ac:dyDescent="0.25">
      <c r="A602" t="s">
        <v>74</v>
      </c>
      <c r="B602">
        <v>1</v>
      </c>
    </row>
    <row r="603" spans="1:2" hidden="1" x14ac:dyDescent="0.25">
      <c r="A603" t="s">
        <v>74</v>
      </c>
      <c r="B603">
        <v>94</v>
      </c>
    </row>
    <row r="604" spans="1:2" hidden="1" x14ac:dyDescent="0.25">
      <c r="A604" t="s">
        <v>74</v>
      </c>
      <c r="B604">
        <v>37</v>
      </c>
    </row>
    <row r="605" spans="1:2" hidden="1" x14ac:dyDescent="0.25">
      <c r="A605" t="s">
        <v>74</v>
      </c>
      <c r="B605">
        <v>15</v>
      </c>
    </row>
    <row r="606" spans="1:2" hidden="1" x14ac:dyDescent="0.25">
      <c r="A606" t="s">
        <v>74</v>
      </c>
      <c r="B606">
        <v>87</v>
      </c>
    </row>
    <row r="607" spans="1:2" hidden="1" x14ac:dyDescent="0.25">
      <c r="A607" t="s">
        <v>47</v>
      </c>
      <c r="B607">
        <v>278</v>
      </c>
    </row>
    <row r="608" spans="1:2" hidden="1" x14ac:dyDescent="0.25">
      <c r="A608" t="s">
        <v>74</v>
      </c>
      <c r="B608">
        <v>1658</v>
      </c>
    </row>
    <row r="609" spans="1:2" hidden="1" x14ac:dyDescent="0.25">
      <c r="A609" t="s">
        <v>47</v>
      </c>
      <c r="B609">
        <v>45</v>
      </c>
    </row>
    <row r="610" spans="1:2" hidden="1" x14ac:dyDescent="0.25">
      <c r="A610" t="s">
        <v>74</v>
      </c>
      <c r="B610">
        <v>723</v>
      </c>
    </row>
    <row r="611" spans="1:2" hidden="1" x14ac:dyDescent="0.25">
      <c r="A611" t="s">
        <v>74</v>
      </c>
      <c r="B611">
        <v>390</v>
      </c>
    </row>
    <row r="612" spans="1:2" hidden="1" x14ac:dyDescent="0.25">
      <c r="A612" t="s">
        <v>74</v>
      </c>
      <c r="B612">
        <v>25</v>
      </c>
    </row>
    <row r="613" spans="1:2" hidden="1" x14ac:dyDescent="0.25">
      <c r="A613" t="s">
        <v>74</v>
      </c>
      <c r="B613">
        <v>1218</v>
      </c>
    </row>
    <row r="614" spans="1:2" hidden="1" x14ac:dyDescent="0.25">
      <c r="A614" t="s">
        <v>74</v>
      </c>
      <c r="B614">
        <v>215</v>
      </c>
    </row>
    <row r="615" spans="1:2" hidden="1" x14ac:dyDescent="0.25">
      <c r="A615" t="s">
        <v>74</v>
      </c>
      <c r="B615">
        <v>38</v>
      </c>
    </row>
    <row r="616" spans="1:2" hidden="1" x14ac:dyDescent="0.25">
      <c r="A616" t="s">
        <v>74</v>
      </c>
      <c r="B616">
        <v>60</v>
      </c>
    </row>
    <row r="617" spans="1:2" hidden="1" x14ac:dyDescent="0.25">
      <c r="A617" t="s">
        <v>74</v>
      </c>
      <c r="B617">
        <v>524</v>
      </c>
    </row>
    <row r="618" spans="1:2" hidden="1" x14ac:dyDescent="0.25">
      <c r="A618" t="s">
        <v>74</v>
      </c>
      <c r="B618">
        <v>219</v>
      </c>
    </row>
    <row r="619" spans="1:2" hidden="1" x14ac:dyDescent="0.25">
      <c r="A619" t="s">
        <v>74</v>
      </c>
      <c r="B619">
        <v>29</v>
      </c>
    </row>
    <row r="620" spans="1:2" hidden="1" x14ac:dyDescent="0.25">
      <c r="A620" t="s">
        <v>74</v>
      </c>
      <c r="B620">
        <v>614</v>
      </c>
    </row>
    <row r="621" spans="1:2" hidden="1" x14ac:dyDescent="0.25">
      <c r="A621" t="s">
        <v>74</v>
      </c>
      <c r="B621">
        <v>114</v>
      </c>
    </row>
    <row r="622" spans="1:2" hidden="1" x14ac:dyDescent="0.25">
      <c r="A622" t="s">
        <v>74</v>
      </c>
      <c r="B622">
        <v>26</v>
      </c>
    </row>
    <row r="623" spans="1:2" hidden="1" x14ac:dyDescent="0.25">
      <c r="A623" t="s">
        <v>74</v>
      </c>
      <c r="B623">
        <v>56</v>
      </c>
    </row>
    <row r="624" spans="1:2" hidden="1" x14ac:dyDescent="0.25">
      <c r="A624" t="s">
        <v>47</v>
      </c>
      <c r="B624">
        <v>31</v>
      </c>
    </row>
    <row r="625" spans="1:2" hidden="1" x14ac:dyDescent="0.25">
      <c r="A625" t="s">
        <v>74</v>
      </c>
      <c r="B625">
        <v>1113</v>
      </c>
    </row>
    <row r="626" spans="1:2" hidden="1" x14ac:dyDescent="0.25">
      <c r="A626" t="s">
        <v>74</v>
      </c>
      <c r="B626">
        <v>94</v>
      </c>
    </row>
    <row r="627" spans="1:2" hidden="1" x14ac:dyDescent="0.25">
      <c r="A627" t="s">
        <v>74</v>
      </c>
      <c r="B627">
        <v>898</v>
      </c>
    </row>
    <row r="628" spans="1:2" hidden="1" x14ac:dyDescent="0.25">
      <c r="A628" t="s">
        <v>47</v>
      </c>
      <c r="B628">
        <v>14</v>
      </c>
    </row>
    <row r="629" spans="1:2" hidden="1" x14ac:dyDescent="0.25">
      <c r="A629" t="s">
        <v>74</v>
      </c>
      <c r="B629">
        <v>296</v>
      </c>
    </row>
    <row r="630" spans="1:2" hidden="1" x14ac:dyDescent="0.25">
      <c r="A630" t="s">
        <v>47</v>
      </c>
      <c r="B630">
        <v>27</v>
      </c>
    </row>
    <row r="631" spans="1:2" hidden="1" x14ac:dyDescent="0.25">
      <c r="A631" t="s">
        <v>74</v>
      </c>
      <c r="B631">
        <v>976</v>
      </c>
    </row>
    <row r="632" spans="1:2" hidden="1" x14ac:dyDescent="0.25">
      <c r="A632" t="s">
        <v>47</v>
      </c>
      <c r="B632">
        <v>66</v>
      </c>
    </row>
    <row r="633" spans="1:2" hidden="1" x14ac:dyDescent="0.25">
      <c r="A633" t="s">
        <v>74</v>
      </c>
      <c r="B633">
        <v>160</v>
      </c>
    </row>
    <row r="634" spans="1:2" hidden="1" x14ac:dyDescent="0.25">
      <c r="A634" t="s">
        <v>74</v>
      </c>
      <c r="B634">
        <v>2266</v>
      </c>
    </row>
    <row r="635" spans="1:2" hidden="1" x14ac:dyDescent="0.25">
      <c r="A635" t="s">
        <v>74</v>
      </c>
      <c r="B635">
        <v>75</v>
      </c>
    </row>
    <row r="636" spans="1:2" hidden="1" x14ac:dyDescent="0.25">
      <c r="A636" t="s">
        <v>74</v>
      </c>
      <c r="B636">
        <v>139</v>
      </c>
    </row>
    <row r="637" spans="1:2" hidden="1" x14ac:dyDescent="0.25">
      <c r="A637" t="s">
        <v>74</v>
      </c>
      <c r="B637">
        <v>1122</v>
      </c>
    </row>
  </sheetData>
  <autoFilter ref="A1:B637" xr:uid="{FE5A73F2-81A3-46B9-976A-AF4B25D4C834}">
    <filterColumn colId="0">
      <filters>
        <filter val="failed"/>
        <filter val="successful"/>
      </filters>
    </filterColumn>
    <sortState xmlns:xlrd2="http://schemas.microsoft.com/office/spreadsheetml/2017/richdata2" ref="A2:B637">
      <sortCondition sortBy="cellColor" ref="A1:A637" dxfId="79"/>
    </sortState>
  </autoFilter>
  <conditionalFormatting sqref="A2:A637">
    <cfRule type="containsText" dxfId="9" priority="11" operator="containsText" text="live">
      <formula>NOT(ISERROR(SEARCH("live",A2)))</formula>
    </cfRule>
    <cfRule type="containsText" dxfId="8" priority="12" operator="containsText" text="successful">
      <formula>NOT(ISERROR(SEARCH("successful",A2)))</formula>
    </cfRule>
    <cfRule type="containsText" dxfId="7" priority="13" operator="containsText" text="canceled">
      <formula>NOT(ISERROR(SEARCH("canceled",A2)))</formula>
    </cfRule>
    <cfRule type="containsText" dxfId="6" priority="14" operator="containsText" text="canceled">
      <formula>NOT(ISERROR(SEARCH("canceled",A2)))</formula>
    </cfRule>
    <cfRule type="containsText" dxfId="5" priority="15" operator="containsText" text="failed">
      <formula>NOT(ISERROR(SEARCH("failed",A2)))</formula>
    </cfRule>
  </conditionalFormatting>
  <conditionalFormatting sqref="I2:I365">
    <cfRule type="containsText" dxfId="4" priority="1" operator="containsText" text="live">
      <formula>NOT(ISERROR(SEARCH("live",I2)))</formula>
    </cfRule>
    <cfRule type="containsText" dxfId="3" priority="2" operator="containsText" text="successful">
      <formula>NOT(ISERROR(SEARCH("successful",I2)))</formula>
    </cfRule>
    <cfRule type="containsText" dxfId="2" priority="3" operator="containsText" text="canceled">
      <formula>NOT(ISERROR(SEARCH("canceled",I2)))</formula>
    </cfRule>
    <cfRule type="containsText" dxfId="1" priority="4" operator="containsText" text="canceled">
      <formula>NOT(ISERROR(SEARCH("canceled",I2)))</formula>
    </cfRule>
    <cfRule type="containsText" dxfId="0" priority="5" operator="containsText" text="failed">
      <formula>NOT(ISERROR(SEARCH("failed",I2)))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by Sub-Category</vt:lpstr>
      <vt:lpstr>Outcome by Month Started</vt:lpstr>
      <vt:lpstr>Outcomes Based on Goals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CJ Suarez</cp:lastModifiedBy>
  <dcterms:created xsi:type="dcterms:W3CDTF">2021-09-29T18:52:28Z</dcterms:created>
  <dcterms:modified xsi:type="dcterms:W3CDTF">2023-09-21T19:14:39Z</dcterms:modified>
</cp:coreProperties>
</file>