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<sst xmlns="http://schemas.openxmlformats.org/spreadsheetml/2006/main" count="29">
  <si>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客户名称</t>
  </si>
  <si>
    <t>客户类型</t>
  </si>
  <si>
    <t>累计消费金额</t>
  </si>
  <si>
    <t>累计共享点</t>
  </si>
  <si>
    <t>累计分享点</t>
  </si>
  <si>
    <t>预计总乐享点</t>
  </si>
  <si>
    <t>day1分享点</t>
  </si>
  <si>
    <t>day2分享点</t>
  </si>
  <si>
    <t>day3分享点</t>
  </si>
  <si>
    <t>day4分享点</t>
  </si>
  <si>
    <t>day5分享点</t>
  </si>
  <si>
    <t>day6分享点</t>
  </si>
  <si>
    <t>实现金额</t>
  </si>
  <si>
    <t>税后点数</t>
  </si>
  <si>
    <t>宜家的忠实粉</t>
  </si>
  <si>
    <t>客户</t>
  </si>
  <si>
    <t>渝北区宜家</t>
  </si>
  <si>
    <t>商家</t>
  </si>
  <si>
    <t>渝北区营销顾问1</t>
  </si>
  <si>
    <t>营销顾问</t>
  </si>
  <si>
    <t>渝北区合伙人</t>
  </si>
  <si>
    <t>合伙人</t>
  </si>
  <si>
    <t>渝北区德克士</t>
  </si>
  <si>
    <t>渝中区营销顾问1</t>
  </si>
  <si>
    <t>渝中区合伙人</t>
  </si>
  <si>
    <t>测试账户</t>
  </si>
  <si>
    <t>平台</t>
  </si>
  <si>
    <t>黄杰</t>
  </si>
  <si>
    <t>益佳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</si>
</sst>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H17" sqref="H17"/>
    </sheetView>
  </sheetViews>
  <sheetFormatPr defaultColWidth="9" defaultRowHeight="20" customHeight="1"/>
  <cols>
    <col min="1" max="1" width="17.5555555555556" customWidth="1"/>
    <col min="3" max="3" width="14.1111111111111" customWidth="1"/>
    <col min="4" max="5" width="11.8888888888889" customWidth="1"/>
    <col min="6" max="6" width="14.1111111111111" customWidth="1"/>
    <col min="7" max="15" width="14.4444444444444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Height="1" spans="1:15">
      <c r="A2" s="1" t="s">
        <v>14</v>
      </c>
      <c r="B2" s="1" t="s">
        <v>15</v>
      </c>
      <c r="C2" s="1">
        <f>1000+6000</f>
        <v>7000</v>
      </c>
      <c r="D2" s="1">
        <f>C2*0.2</f>
        <v>1400</v>
      </c>
      <c r="E2" s="1"/>
      <c r="F2" s="1">
        <f>C2*0.6</f>
        <v>4200</v>
      </c>
      <c r="G2" s="1">
        <v>60</v>
      </c>
      <c r="H2" s="1">
        <v>54</v>
      </c>
      <c r="I2" s="1">
        <v>200</v>
      </c>
      <c r="J2" s="1">
        <v>200</v>
      </c>
      <c r="K2" s="1">
        <v>200</v>
      </c>
      <c r="L2" s="1">
        <v>200</v>
      </c>
      <c r="M2" s="1">
        <v>5</v>
      </c>
      <c r="N2" s="1">
        <f>M2*0.97</f>
        <v>4.85</v>
      </c>
      <c r="O2" s="1"/>
    </row>
    <row r="3" customHeight="1" spans="1:15">
      <c r="A3" s="1" t="s">
        <v>16</v>
      </c>
      <c r="B3" s="1" t="s">
        <v>17</v>
      </c>
      <c r="C3" s="1">
        <v>1000</v>
      </c>
      <c r="D3" s="1">
        <f>C3*0.2</f>
        <v>200</v>
      </c>
      <c r="E3" s="1">
        <f>D2*0.2</f>
        <v>280</v>
      </c>
      <c r="F3" s="1">
        <f>C3*0.2</f>
        <v>200</v>
      </c>
      <c r="G3" s="1">
        <v>20</v>
      </c>
      <c r="H3" s="1">
        <v>18</v>
      </c>
      <c r="I3" s="1">
        <f>(F3-G3-H3)*0.1</f>
        <v>16.2</v>
      </c>
      <c r="J3" s="1">
        <f>(F3-G3-H3-I3)*0.1</f>
        <v>14.58</v>
      </c>
      <c r="K3" s="1">
        <v>13.12</v>
      </c>
      <c r="L3" s="1">
        <f>(F3-G3-H3-I3-J3-K3)*0.1</f>
        <v>11.81</v>
      </c>
      <c r="M3" s="1">
        <v>277</v>
      </c>
      <c r="N3" s="1">
        <f>M3*0.95</f>
        <v>263.15</v>
      </c>
      <c r="O3" s="1"/>
    </row>
    <row r="4" customHeight="1" spans="1:15">
      <c r="A4" s="1" t="s">
        <v>18</v>
      </c>
      <c r="B4" s="1" t="s">
        <v>19</v>
      </c>
      <c r="C4" s="1"/>
      <c r="D4" s="1">
        <f>D3</f>
        <v>200</v>
      </c>
      <c r="E4" s="1">
        <f>20</f>
        <v>20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customHeight="1" spans="1:15">
      <c r="A5" s="1" t="s">
        <v>20</v>
      </c>
      <c r="B5" s="1" t="s">
        <v>21</v>
      </c>
      <c r="C5" s="1"/>
      <c r="D5" s="1">
        <f>D4</f>
        <v>200</v>
      </c>
      <c r="E5" s="1">
        <f>20+1200*0.05</f>
        <v>80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customHeight="1" spans="1:15">
      <c r="A6" s="2" t="s">
        <v>22</v>
      </c>
      <c r="B6" s="1" t="s">
        <v>17</v>
      </c>
      <c r="C6" s="1">
        <v>6000</v>
      </c>
      <c r="D6" s="1">
        <f>C6*0.2</f>
        <v>1200</v>
      </c>
      <c r="E6" s="1">
        <v>0</v>
      </c>
      <c r="F6" s="1">
        <f>C6*0.2</f>
        <v>1200</v>
      </c>
      <c r="G6" s="1"/>
      <c r="H6" s="1"/>
      <c r="I6" s="1">
        <f>F6*0.15</f>
        <v>180</v>
      </c>
      <c r="J6" s="1">
        <f>(F6-G6-H6-I6)*0.15</f>
        <v>153</v>
      </c>
      <c r="K6" s="1">
        <f>(F6-G6-H6-I6-J6)*0.15</f>
        <v>130.05</v>
      </c>
      <c r="L6" s="1">
        <v>110.54</v>
      </c>
      <c r="M6" s="1"/>
      <c r="N6" s="1"/>
      <c r="O6" s="1"/>
    </row>
    <row r="7" customHeight="1" spans="1:15">
      <c r="A7" s="2" t="s">
        <v>23</v>
      </c>
      <c r="B7" s="1" t="s">
        <v>19</v>
      </c>
      <c r="C7" s="1"/>
      <c r="D7" s="1">
        <v>1200</v>
      </c>
      <c r="E7" s="1">
        <f>D6*0.1</f>
        <v>120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customHeight="1" spans="1:15">
      <c r="A8" s="2" t="s">
        <v>24</v>
      </c>
      <c r="B8" s="1" t="s">
        <v>21</v>
      </c>
      <c r="C8" s="1"/>
      <c r="D8" s="1">
        <v>1200</v>
      </c>
      <c r="E8" s="1">
        <f>D6*0.05</f>
        <v>60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customHeight="1" spans="1:15">
      <c r="A9" s="1" t="s">
        <v>25</v>
      </c>
      <c r="B9" s="1" t="s">
        <v>26</v>
      </c>
      <c r="C9" s="1">
        <f>C2</f>
        <v>7000</v>
      </c>
      <c r="D9" s="1">
        <f>D2</f>
        <v>1400</v>
      </c>
      <c r="E9" s="1"/>
      <c r="F9" s="1">
        <f>C2*0.2</f>
        <v>1400</v>
      </c>
      <c r="G9" s="1">
        <v>20</v>
      </c>
      <c r="H9" s="1">
        <v>18</v>
      </c>
      <c r="I9" s="1">
        <v>200</v>
      </c>
      <c r="J9" s="1">
        <f>(F9-G9-H9-I9)*0.15</f>
        <v>174.3</v>
      </c>
      <c r="K9" s="1">
        <v>148.16</v>
      </c>
      <c r="L9" s="1">
        <v>167.91</v>
      </c>
      <c r="M9" s="1"/>
      <c r="N9" s="1"/>
      <c r="O9" s="1"/>
    </row>
    <row r="10" customHeight="1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Height="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Height="1" spans="1:15">
      <c r="A12" s="1" t="s">
        <v>27</v>
      </c>
      <c r="B12" s="1" t="s">
        <v>15</v>
      </c>
      <c r="C12" s="1">
        <v>2000</v>
      </c>
      <c r="D12" s="1"/>
      <c r="E12" s="1"/>
      <c r="F12" s="1">
        <f>C12*0.6</f>
        <v>1200</v>
      </c>
      <c r="G12" s="1">
        <f>(F12-0)*0.001</f>
        <v>1.2</v>
      </c>
      <c r="H12" s="1">
        <f>(F12-G12)*0.001</f>
        <v>1.1988</v>
      </c>
      <c r="I12" s="1">
        <f>(F12-G12-H12)*0.001</f>
        <v>1.1976012</v>
      </c>
      <c r="J12" s="1">
        <f>(F12-G12-H12-I12)*0.1</f>
        <v>119.64035988</v>
      </c>
      <c r="K12" s="1">
        <f>(F12-G12-H12-I12-J12)*0.1</f>
        <v>107.676323892</v>
      </c>
      <c r="L12" s="1"/>
      <c r="M12" s="1"/>
      <c r="N12" s="1"/>
      <c r="O12" s="1"/>
    </row>
    <row r="13" customHeight="1" spans="1:15">
      <c r="A13" s="1" t="s">
        <v>28</v>
      </c>
      <c r="B13" s="1" t="s">
        <v>17</v>
      </c>
      <c r="C13" s="1">
        <v>2000</v>
      </c>
      <c r="D13" s="1"/>
      <c r="E13" s="1"/>
      <c r="F13" s="1">
        <f>C13*0.2</f>
        <v>400</v>
      </c>
      <c r="G13" s="1">
        <f>(F13-0)*0.001</f>
        <v>0.4</v>
      </c>
      <c r="H13" s="1">
        <f>(F13-G13)*0.001</f>
        <v>0.3996</v>
      </c>
      <c r="I13" s="1">
        <f>(F13-G13-H13)*0.001</f>
        <v>0.3992004</v>
      </c>
      <c r="J13" s="1">
        <f>(F13-G13-H13-I13)*0.1</f>
        <v>39.88011996</v>
      </c>
      <c r="K13" s="1">
        <f>(F13-G13-H13-I13-J13)*0.1</f>
        <v>35.892107964</v>
      </c>
      <c r="L13" s="1"/>
      <c r="M13" s="1"/>
      <c r="N13" s="1"/>
      <c r="O13" s="1"/>
    </row>
    <row r="14" customHeight="1" spans="1:15">
      <c r="A14" s="1" t="s">
        <v>25</v>
      </c>
      <c r="B14" s="1" t="s">
        <v>26</v>
      </c>
      <c r="C14" s="1">
        <v>2000</v>
      </c>
      <c r="D14" s="1"/>
      <c r="E14" s="1"/>
      <c r="F14" s="1">
        <f>C14*0.2</f>
        <v>400</v>
      </c>
      <c r="G14" s="1">
        <f>(F14-0)*0.001</f>
        <v>0.4</v>
      </c>
      <c r="H14" s="1">
        <f>(F14-G14)*0.001</f>
        <v>0.3996</v>
      </c>
      <c r="I14" s="1">
        <f>(F14-G14-H14)*0.001</f>
        <v>0.3992004</v>
      </c>
      <c r="J14" s="1">
        <f>(F14-G14-H14-I14)*0.1</f>
        <v>39.88011996</v>
      </c>
      <c r="K14" s="1">
        <f>(F14-G14-H14-I14-J14)*0.1</f>
        <v>35.892107964</v>
      </c>
      <c r="L14" s="1"/>
      <c r="M14" s="1"/>
      <c r="N14" s="1"/>
      <c r="O14" s="1"/>
    </row>
    <row r="15" customHeight="1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Height="1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Height="1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Height="1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Height="1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Height="1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Height="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Heigh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Height="1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Height="1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Height="1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Height="1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Height="1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dataValidations count="1">
    <dataValidation type="list" allowBlank="1" showInputMessage="1" showErrorMessage="1" sqref="B5 B6 B7 B8 B9 B10 B1:B4 B11:B1048576">
      <formula1>"客户,商家,平台,营销顾问,合伙人"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孜孜朝夕</cp:lastModifiedBy>
  <dcterms:created xsi:type="dcterms:W3CDTF">2018-04-25T01:15:00Z</dcterms:created>
  <dcterms:modified xsi:type="dcterms:W3CDTF">2018-04-28T02:28:38Z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