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k00\Desktop\TheLordServer\TheLordServer\Tools\xlsxToCsvGen\xlsx\"/>
    </mc:Choice>
  </mc:AlternateContent>
  <xr:revisionPtr revIDLastSave="0" documentId="13_ncr:1_{B4124E05-142F-427B-9FEF-AABF046B58FC}" xr6:coauthVersionLast="44" xr6:coauthVersionMax="45" xr10:uidLastSave="{00000000-0000-0000-0000-000000000000}"/>
  <bookViews>
    <workbookView xWindow="-120" yWindow="-120" windowWidth="29040" windowHeight="15840" xr2:uid="{5D4BE653-2200-43C3-B24F-8F5503243BB4}"/>
  </bookViews>
  <sheets>
    <sheet name="CharacterInfo" sheetId="1" r:id="rId1"/>
    <sheet name="#전투시트" sheetId="2" r:id="rId2"/>
    <sheet name="#전투시트DB" sheetId="3" r:id="rId3"/>
  </sheets>
  <externalReferences>
    <externalReference r:id="rId4"/>
  </externalReferences>
  <definedNames>
    <definedName name="_xlnm._FilterDatabase" localSheetId="0" hidden="1">CharacterInfo!$A$2:$L$18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6" i="1" l="1"/>
  <c r="K5" i="1"/>
  <c r="K4" i="1"/>
  <c r="K3" i="1"/>
  <c r="J7" i="1"/>
  <c r="J6" i="1"/>
  <c r="J5" i="1"/>
  <c r="J4" i="1"/>
  <c r="J3" i="1"/>
  <c r="C7" i="2" l="1"/>
  <c r="G27" i="2"/>
  <c r="F27" i="2"/>
  <c r="E27" i="2"/>
  <c r="D27" i="2"/>
  <c r="C27" i="2"/>
  <c r="G17" i="2"/>
  <c r="F17" i="2"/>
  <c r="E17" i="2"/>
  <c r="D17" i="2"/>
  <c r="C17" i="2"/>
  <c r="G7" i="2"/>
  <c r="F7" i="2"/>
  <c r="E7" i="2"/>
  <c r="D7" i="2"/>
  <c r="G23" i="2"/>
  <c r="G24" i="2" s="1"/>
  <c r="F23" i="2"/>
  <c r="F24" i="2" s="1"/>
  <c r="E23" i="2"/>
  <c r="E24" i="2" s="1"/>
  <c r="D23" i="2"/>
  <c r="D24" i="2" s="1"/>
  <c r="C23" i="2"/>
  <c r="C24" i="2" s="1"/>
  <c r="G13" i="2"/>
  <c r="G14" i="2" s="1"/>
  <c r="F13" i="2"/>
  <c r="F14" i="2" s="1"/>
  <c r="E13" i="2"/>
  <c r="E14" i="2" s="1"/>
  <c r="D13" i="2"/>
  <c r="D14" i="2" s="1"/>
  <c r="C13" i="2"/>
  <c r="C14" i="2" s="1"/>
  <c r="C3" i="2"/>
  <c r="C4" i="2" s="1"/>
  <c r="K19" i="2" s="1"/>
  <c r="K21" i="2" s="1"/>
  <c r="I1" i="2"/>
  <c r="J1" i="2"/>
  <c r="K1" i="2"/>
  <c r="L1" i="2"/>
  <c r="M1" i="2"/>
  <c r="N1" i="2"/>
  <c r="O1" i="2"/>
  <c r="P1" i="2"/>
  <c r="Q1" i="2"/>
  <c r="R1" i="2"/>
  <c r="I2" i="2"/>
  <c r="J2" i="2"/>
  <c r="K2" i="2"/>
  <c r="L2" i="2"/>
  <c r="M2" i="2"/>
  <c r="N2" i="2"/>
  <c r="O2" i="2"/>
  <c r="P2" i="2"/>
  <c r="Q2" i="2"/>
  <c r="R2" i="2"/>
  <c r="I3" i="2"/>
  <c r="J3" i="2"/>
  <c r="K3" i="2"/>
  <c r="L3" i="2"/>
  <c r="M3" i="2"/>
  <c r="N3" i="2"/>
  <c r="O3" i="2"/>
  <c r="P3" i="2"/>
  <c r="Q3" i="2"/>
  <c r="R3" i="2"/>
  <c r="I4" i="2"/>
  <c r="J4" i="2"/>
  <c r="K4" i="2"/>
  <c r="L4" i="2"/>
  <c r="M4" i="2"/>
  <c r="N4" i="2"/>
  <c r="O4" i="2"/>
  <c r="P4" i="2"/>
  <c r="Q4" i="2"/>
  <c r="R4" i="2"/>
  <c r="I5" i="2"/>
  <c r="J5" i="2"/>
  <c r="K5" i="2"/>
  <c r="L5" i="2"/>
  <c r="M5" i="2"/>
  <c r="N5" i="2"/>
  <c r="O5" i="2"/>
  <c r="P5" i="2"/>
  <c r="Q5" i="2"/>
  <c r="R5" i="2"/>
  <c r="I6" i="2"/>
  <c r="J6" i="2"/>
  <c r="K6" i="2"/>
  <c r="L6" i="2"/>
  <c r="M6" i="2"/>
  <c r="N6" i="2"/>
  <c r="O6" i="2"/>
  <c r="P6" i="2"/>
  <c r="Q6" i="2"/>
  <c r="R6" i="2"/>
  <c r="I7" i="2"/>
  <c r="J7" i="2"/>
  <c r="K7" i="2"/>
  <c r="L7" i="2"/>
  <c r="M7" i="2"/>
  <c r="N7" i="2"/>
  <c r="O7" i="2"/>
  <c r="P7" i="2"/>
  <c r="Q7" i="2"/>
  <c r="R7" i="2"/>
  <c r="I9" i="2"/>
  <c r="J9" i="2"/>
  <c r="K9" i="2"/>
  <c r="L9" i="2"/>
  <c r="M9" i="2"/>
  <c r="N9" i="2"/>
  <c r="O9" i="2"/>
  <c r="P9" i="2"/>
  <c r="Q9" i="2"/>
  <c r="R9" i="2"/>
  <c r="I10" i="2"/>
  <c r="J10" i="2"/>
  <c r="K10" i="2"/>
  <c r="L10" i="2"/>
  <c r="M10" i="2"/>
  <c r="N10" i="2"/>
  <c r="O10" i="2"/>
  <c r="P10" i="2"/>
  <c r="Q10" i="2"/>
  <c r="R10" i="2"/>
  <c r="I11" i="2"/>
  <c r="J11" i="2"/>
  <c r="K11" i="2"/>
  <c r="L11" i="2"/>
  <c r="M11" i="2"/>
  <c r="N11" i="2"/>
  <c r="O11" i="2"/>
  <c r="P11" i="2"/>
  <c r="Q11" i="2"/>
  <c r="R11" i="2"/>
  <c r="I12" i="2"/>
  <c r="J12" i="2"/>
  <c r="K12" i="2"/>
  <c r="L12" i="2"/>
  <c r="M12" i="2"/>
  <c r="N12" i="2"/>
  <c r="O12" i="2"/>
  <c r="P12" i="2"/>
  <c r="Q12" i="2"/>
  <c r="R12" i="2"/>
  <c r="I8" i="1"/>
  <c r="I9" i="1"/>
  <c r="I10" i="1"/>
  <c r="I11" i="1"/>
  <c r="I12" i="1"/>
  <c r="I13" i="1"/>
  <c r="I14" i="1"/>
  <c r="I15" i="1"/>
  <c r="I16" i="1"/>
  <c r="I17" i="1"/>
  <c r="G18" i="1" l="1"/>
  <c r="H4" i="1" l="1"/>
  <c r="D3" i="2" s="1"/>
  <c r="D4" i="2" s="1"/>
  <c r="I4" i="1"/>
  <c r="I5" i="1" s="1"/>
  <c r="H5" i="1" l="1"/>
  <c r="E3" i="2" s="1"/>
  <c r="E4" i="2" s="1"/>
  <c r="I6" i="1"/>
  <c r="H6" i="1" l="1"/>
  <c r="F3" i="2" s="1"/>
  <c r="F4" i="2" s="1"/>
  <c r="I7" i="1"/>
  <c r="H7" i="1" l="1"/>
  <c r="G3" i="2" s="1"/>
  <c r="G4" i="2" s="1"/>
</calcChain>
</file>

<file path=xl/sharedStrings.xml><?xml version="1.0" encoding="utf-8"?>
<sst xmlns="http://schemas.openxmlformats.org/spreadsheetml/2006/main" count="122" uniqueCount="70">
  <si>
    <t>index</t>
    <phoneticPr fontId="1" type="noConversion"/>
  </si>
  <si>
    <t>int32</t>
    <phoneticPr fontId="1" type="noConversion"/>
  </si>
  <si>
    <t>name</t>
    <phoneticPr fontId="1" type="noConversion"/>
  </si>
  <si>
    <t>string</t>
    <phoneticPr fontId="1" type="noConversion"/>
  </si>
  <si>
    <t>엘프 궁수</t>
  </si>
  <si>
    <t>엘프 드루이드</t>
  </si>
  <si>
    <t>엘프 바드</t>
  </si>
  <si>
    <t>엘프 정령사</t>
  </si>
  <si>
    <t>엘프 수호자</t>
  </si>
  <si>
    <t>인간 궁수</t>
  </si>
  <si>
    <t>인간 전사</t>
  </si>
  <si>
    <t>인간 방패병</t>
  </si>
  <si>
    <t>인간 거너</t>
  </si>
  <si>
    <t>인간 수녀</t>
  </si>
  <si>
    <t>언데드 전사</t>
    <phoneticPr fontId="1" type="noConversion"/>
  </si>
  <si>
    <t>언데드 주술사</t>
  </si>
  <si>
    <t>언데드 리퍼</t>
  </si>
  <si>
    <t>언데드 네크로멘서</t>
  </si>
  <si>
    <t>언데드 소울나이트</t>
  </si>
  <si>
    <t>building</t>
    <phoneticPr fontId="1" type="noConversion"/>
  </si>
  <si>
    <t>엘프 드루이드 양성소</t>
  </si>
  <si>
    <t>엘프 바드 양성소</t>
  </si>
  <si>
    <t>엘프 정령사 양성소</t>
  </si>
  <si>
    <t>엘프 수호자 양성소</t>
  </si>
  <si>
    <t>인간 궁수 양성소</t>
    <phoneticPr fontId="1" type="noConversion"/>
  </si>
  <si>
    <t>인간 전사 양성소</t>
  </si>
  <si>
    <t>인간 방패병 양성소</t>
  </si>
  <si>
    <t>인간 거너 양성소</t>
  </si>
  <si>
    <t>인간 수녀 양성소</t>
  </si>
  <si>
    <t>언데드 전사 양성소</t>
  </si>
  <si>
    <t>언데드 주술사 양성소</t>
  </si>
  <si>
    <t>언데드 리퍼 양성소</t>
  </si>
  <si>
    <t>언데드 네크로멘서 양성소</t>
  </si>
  <si>
    <t>언데드 소울나이트 양성소</t>
  </si>
  <si>
    <t>cost</t>
    <phoneticPr fontId="1" type="noConversion"/>
  </si>
  <si>
    <t>List&lt;int32&gt;</t>
    <phoneticPr fontId="1" type="noConversion"/>
  </si>
  <si>
    <t>ability</t>
    <phoneticPr fontId="1" type="noConversion"/>
  </si>
  <si>
    <t>hp</t>
    <phoneticPr fontId="1" type="noConversion"/>
  </si>
  <si>
    <t>speed</t>
    <phoneticPr fontId="1" type="noConversion"/>
  </si>
  <si>
    <t>atkCooltime</t>
    <phoneticPr fontId="1" type="noConversion"/>
  </si>
  <si>
    <t>def</t>
    <phoneticPr fontId="1" type="noConversion"/>
  </si>
  <si>
    <t>atk</t>
    <phoneticPr fontId="1" type="noConversion"/>
  </si>
  <si>
    <t>distance</t>
    <phoneticPr fontId="1" type="noConversion"/>
  </si>
  <si>
    <t>마왕</t>
    <phoneticPr fontId="1" type="noConversion"/>
  </si>
  <si>
    <t>float</t>
    <phoneticPr fontId="1" type="noConversion"/>
  </si>
  <si>
    <t>엘프궁수 양성소</t>
    <phoneticPr fontId="1" type="noConversion"/>
  </si>
  <si>
    <t>1#2#3#5</t>
    <phoneticPr fontId="1" type="noConversion"/>
  </si>
  <si>
    <t>1#2#3#6</t>
    <phoneticPr fontId="1" type="noConversion"/>
  </si>
  <si>
    <t>1#2#3#7</t>
    <phoneticPr fontId="1" type="noConversion"/>
  </si>
  <si>
    <t>1#2#3#8#9</t>
    <phoneticPr fontId="1" type="noConversion"/>
  </si>
  <si>
    <t>race</t>
    <phoneticPr fontId="1" type="noConversion"/>
  </si>
  <si>
    <t>design</t>
    <phoneticPr fontId="1" type="noConversion"/>
  </si>
  <si>
    <t>보스</t>
    <phoneticPr fontId="1" type="noConversion"/>
  </si>
  <si>
    <t>엘프</t>
    <phoneticPr fontId="1" type="noConversion"/>
  </si>
  <si>
    <t>휴먼</t>
    <phoneticPr fontId="1" type="noConversion"/>
  </si>
  <si>
    <t>유닛 수</t>
    <phoneticPr fontId="1" type="noConversion"/>
  </si>
  <si>
    <t>보스-&gt;유닛</t>
    <phoneticPr fontId="1" type="noConversion"/>
  </si>
  <si>
    <t>추가 공격 횟수</t>
    <phoneticPr fontId="1" type="noConversion"/>
  </si>
  <si>
    <t>보스를 잡기 위한 유닛 수</t>
    <phoneticPr fontId="1" type="noConversion"/>
  </si>
  <si>
    <t>언데드 전사</t>
  </si>
  <si>
    <t>보스가 한번에 유닛을 잡는 수</t>
    <phoneticPr fontId="1" type="noConversion"/>
  </si>
  <si>
    <t>유닛명</t>
    <phoneticPr fontId="1" type="noConversion"/>
  </si>
  <si>
    <t>공격 가능 횟수</t>
    <phoneticPr fontId="1" type="noConversion"/>
  </si>
  <si>
    <t>유닛 수 기준</t>
    <phoneticPr fontId="1" type="noConversion"/>
  </si>
  <si>
    <t>1게임 데미지</t>
    <phoneticPr fontId="1" type="noConversion"/>
  </si>
  <si>
    <t>수치변환</t>
    <phoneticPr fontId="1" type="noConversion"/>
  </si>
  <si>
    <t>추가타격</t>
    <phoneticPr fontId="1" type="noConversion"/>
  </si>
  <si>
    <t>추가데미지</t>
    <phoneticPr fontId="1" type="noConversion"/>
  </si>
  <si>
    <t>언데드 주술사</t>
    <phoneticPr fontId="1" type="noConversion"/>
  </si>
  <si>
    <t>인간 거너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</si>
</sst>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0.00_ "/>
  </numFmts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2" tint="-0.249977111117893"/>
        <bgColor indexed="64"/>
      </patternFill>
    </fill>
  </fills>
  <borders count="22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36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4" fillId="0" borderId="0" xfId="0" applyFont="1" applyAlignment="1">
      <alignment horizontal="right" vertical="center"/>
    </xf>
    <xf numFmtId="176" fontId="3" fillId="0" borderId="0" xfId="0" applyNumberFormat="1" applyFont="1" applyAlignment="1">
      <alignment horizontal="right" vertical="center"/>
    </xf>
    <xf numFmtId="1" fontId="3" fillId="0" borderId="0" xfId="0" applyNumberFormat="1" applyFont="1" applyAlignment="1">
      <alignment horizontal="right" vertical="center"/>
    </xf>
    <xf numFmtId="0" fontId="4" fillId="3" borderId="0" xfId="0" applyFont="1" applyFill="1" applyAlignment="1">
      <alignment horizontal="right" vertical="center"/>
    </xf>
    <xf numFmtId="0" fontId="4" fillId="4" borderId="0" xfId="0" applyFont="1" applyFill="1" applyAlignment="1">
      <alignment horizontal="right" vertical="center"/>
    </xf>
    <xf numFmtId="0" fontId="0" fillId="7" borderId="3" xfId="0" applyFill="1" applyBorder="1">
      <alignment vertical="center"/>
    </xf>
    <xf numFmtId="0" fontId="0" fillId="6" borderId="4" xfId="0" applyFill="1" applyBorder="1">
      <alignment vertical="center"/>
    </xf>
    <xf numFmtId="0" fontId="0" fillId="7" borderId="5" xfId="0" applyFill="1" applyBorder="1">
      <alignment vertical="center"/>
    </xf>
    <xf numFmtId="0" fontId="0" fillId="6" borderId="7" xfId="0" applyFill="1" applyBorder="1">
      <alignment vertical="center"/>
    </xf>
    <xf numFmtId="0" fontId="0" fillId="6" borderId="8" xfId="0" applyFill="1" applyBorder="1">
      <alignment vertical="center"/>
    </xf>
    <xf numFmtId="0" fontId="0" fillId="6" borderId="9" xfId="0" applyFill="1" applyBorder="1">
      <alignment vertical="center"/>
    </xf>
    <xf numFmtId="0" fontId="0" fillId="6" borderId="13" xfId="0" applyFill="1" applyBorder="1">
      <alignment vertical="center"/>
    </xf>
    <xf numFmtId="0" fontId="0" fillId="8" borderId="5" xfId="0" applyFill="1" applyBorder="1">
      <alignment vertical="center"/>
    </xf>
    <xf numFmtId="0" fontId="0" fillId="8" borderId="3" xfId="0" applyFill="1" applyBorder="1">
      <alignment vertical="center"/>
    </xf>
    <xf numFmtId="0" fontId="0" fillId="8" borderId="2" xfId="0" applyFill="1" applyBorder="1">
      <alignment vertical="center"/>
    </xf>
    <xf numFmtId="0" fontId="0" fillId="8" borderId="14" xfId="0" applyFill="1" applyBorder="1">
      <alignment vertical="center"/>
    </xf>
    <xf numFmtId="0" fontId="0" fillId="8" borderId="6" xfId="0" applyFill="1" applyBorder="1">
      <alignment vertical="center"/>
    </xf>
    <xf numFmtId="0" fontId="0" fillId="8" borderId="15" xfId="0" applyFill="1" applyBorder="1">
      <alignment vertical="center"/>
    </xf>
    <xf numFmtId="0" fontId="0" fillId="8" borderId="16" xfId="0" applyFill="1" applyBorder="1">
      <alignment vertical="center"/>
    </xf>
    <xf numFmtId="0" fontId="0" fillId="8" borderId="17" xfId="0" applyFill="1" applyBorder="1">
      <alignment vertical="center"/>
    </xf>
    <xf numFmtId="0" fontId="2" fillId="2" borderId="18" xfId="0" applyFont="1" applyFill="1" applyBorder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3" fillId="0" borderId="0" xfId="0" applyFont="1">
      <alignment vertical="center"/>
    </xf>
    <xf numFmtId="0" fontId="0" fillId="9" borderId="5" xfId="0" applyFill="1" applyBorder="1">
      <alignment vertical="center"/>
    </xf>
    <xf numFmtId="0" fontId="0" fillId="9" borderId="3" xfId="0" applyFill="1" applyBorder="1">
      <alignment vertical="center"/>
    </xf>
    <xf numFmtId="0" fontId="0" fillId="9" borderId="19" xfId="0" applyFill="1" applyBorder="1">
      <alignment vertical="center"/>
    </xf>
    <xf numFmtId="0" fontId="0" fillId="9" borderId="20" xfId="0" applyFill="1" applyBorder="1">
      <alignment vertical="center"/>
    </xf>
    <xf numFmtId="0" fontId="0" fillId="9" borderId="21" xfId="0" applyFill="1" applyBorder="1">
      <alignment vertical="center"/>
    </xf>
    <xf numFmtId="0" fontId="0" fillId="6" borderId="0" xfId="0" applyFill="1" applyBorder="1">
      <alignment vertical="center"/>
    </xf>
    <xf numFmtId="177" fontId="3" fillId="0" borderId="0" xfId="0" applyNumberFormat="1" applyFont="1" applyAlignment="1">
      <alignment horizontal="right" vertical="center"/>
    </xf>
    <xf numFmtId="0" fontId="5" fillId="5" borderId="10" xfId="0" applyFont="1" applyFill="1" applyBorder="1" applyAlignment="1">
      <alignment horizontal="center" vertical="center"/>
    </xf>
    <xf numFmtId="0" fontId="5" fillId="5" borderId="11" xfId="0" applyFont="1" applyFill="1" applyBorder="1" applyAlignment="1">
      <alignment horizontal="center" vertical="center"/>
    </xf>
    <xf numFmtId="0" fontId="5" fillId="5" borderId="12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bilityTab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ilityInfo"/>
    </sheetNames>
    <sheetDataSet>
      <sheetData sheetId="0">
        <row r="1">
          <cell r="A1" t="str">
            <v>index</v>
          </cell>
          <cell r="B1" t="str">
            <v>name</v>
          </cell>
          <cell r="C1" t="str">
            <v>descript</v>
          </cell>
          <cell r="D1" t="str">
            <v>abilityType</v>
          </cell>
          <cell r="E1" t="str">
            <v>cast</v>
          </cell>
          <cell r="F1" t="str">
            <v>duration</v>
          </cell>
          <cell r="G1" t="str">
            <v>range</v>
          </cell>
          <cell r="H1" t="str">
            <v>distance</v>
          </cell>
          <cell r="I1" t="str">
            <v>cooltime</v>
          </cell>
          <cell r="J1" t="str">
            <v>amount</v>
          </cell>
        </row>
        <row r="2">
          <cell r="A2" t="str">
            <v>int32</v>
          </cell>
          <cell r="B2" t="str">
            <v>string</v>
          </cell>
          <cell r="C2" t="str">
            <v>string</v>
          </cell>
          <cell r="D2" t="str">
            <v>int32</v>
          </cell>
          <cell r="E2" t="str">
            <v>float</v>
          </cell>
          <cell r="F2" t="str">
            <v>float</v>
          </cell>
          <cell r="G2" t="str">
            <v>float</v>
          </cell>
          <cell r="H2" t="str">
            <v>float</v>
          </cell>
          <cell r="I2" t="str">
            <v>float</v>
          </cell>
          <cell r="J2" t="str">
            <v>List&lt;int32&gt;</v>
          </cell>
        </row>
        <row r="3">
          <cell r="A3">
            <v>1</v>
          </cell>
          <cell r="B3" t="str">
            <v>공격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</row>
        <row r="4">
          <cell r="A4">
            <v>2</v>
          </cell>
          <cell r="B4" t="str">
            <v>이동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</row>
        <row r="5">
          <cell r="A5">
            <v>3</v>
          </cell>
          <cell r="B5" t="str">
            <v>정지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</row>
        <row r="6">
          <cell r="A6">
            <v>4</v>
          </cell>
          <cell r="B6" t="str">
            <v>헤매기</v>
          </cell>
          <cell r="C6">
            <v>0</v>
          </cell>
          <cell r="D6">
            <v>2</v>
          </cell>
          <cell r="E6">
            <v>0</v>
          </cell>
          <cell r="F6">
            <v>0</v>
          </cell>
          <cell r="G6">
            <v>300</v>
          </cell>
          <cell r="H6">
            <v>0</v>
          </cell>
          <cell r="I6">
            <v>0</v>
          </cell>
          <cell r="J6">
            <v>0</v>
          </cell>
        </row>
        <row r="7">
          <cell r="A7">
            <v>5</v>
          </cell>
          <cell r="B7" t="str">
            <v>보호</v>
          </cell>
          <cell r="C7" t="str">
            <v>유닛이 3타를 칠 때마다 1초 무적</v>
          </cell>
          <cell r="D7">
            <v>2</v>
          </cell>
          <cell r="E7">
            <v>0</v>
          </cell>
          <cell r="F7">
            <v>1</v>
          </cell>
          <cell r="G7">
            <v>0</v>
          </cell>
          <cell r="H7">
            <v>0</v>
          </cell>
          <cell r="I7">
            <v>0</v>
          </cell>
          <cell r="J7">
            <v>3</v>
          </cell>
        </row>
        <row r="8">
          <cell r="A8">
            <v>6</v>
          </cell>
          <cell r="B8" t="str">
            <v>축복</v>
          </cell>
          <cell r="C8" t="str">
            <v>유닛이 3타를 칠 때마다 5초간 공격력과 방어력이 5%상승</v>
          </cell>
          <cell r="D8">
            <v>2</v>
          </cell>
          <cell r="E8">
            <v>0</v>
          </cell>
          <cell r="F8">
            <v>5</v>
          </cell>
          <cell r="G8">
            <v>0</v>
          </cell>
          <cell r="H8">
            <v>0</v>
          </cell>
          <cell r="I8">
            <v>0</v>
          </cell>
          <cell r="J8" t="str">
            <v>5#5#3</v>
          </cell>
        </row>
        <row r="9">
          <cell r="A9">
            <v>7</v>
          </cell>
          <cell r="B9" t="str">
            <v>강타</v>
          </cell>
          <cell r="C9" t="str">
            <v>유닛이 3타를 칠 때마다 고정데미지 20%의 추가 피해</v>
          </cell>
          <cell r="D9">
            <v>2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 t="str">
            <v>20#3</v>
          </cell>
        </row>
        <row r="10">
          <cell r="A10">
            <v>8</v>
          </cell>
          <cell r="B10" t="str">
            <v>보스공격</v>
          </cell>
          <cell r="C10">
            <v>0</v>
          </cell>
          <cell r="D10">
            <v>2</v>
          </cell>
          <cell r="E10">
            <v>0.5</v>
          </cell>
          <cell r="F10">
            <v>0</v>
          </cell>
          <cell r="G10">
            <v>10</v>
          </cell>
          <cell r="H10">
            <v>0</v>
          </cell>
          <cell r="I10">
            <v>0</v>
          </cell>
          <cell r="J10">
            <v>5</v>
          </cell>
        </row>
        <row r="11">
          <cell r="A11">
            <v>9</v>
          </cell>
          <cell r="B11" t="str">
            <v>보스스킬</v>
          </cell>
          <cell r="C11">
            <v>0</v>
          </cell>
          <cell r="D11">
            <v>1</v>
          </cell>
          <cell r="E11">
            <v>0.8</v>
          </cell>
          <cell r="F11">
            <v>0</v>
          </cell>
          <cell r="G11">
            <v>15</v>
          </cell>
          <cell r="H11">
            <v>0</v>
          </cell>
          <cell r="I11">
            <v>0</v>
          </cell>
          <cell r="J11" t="str">
            <v>20#3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7A160B-95FF-40E7-AB12-7BB2CDE5C966}">
  <dimension ref="A1:L18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O7" sqref="O7"/>
    </sheetView>
  </sheetViews>
  <sheetFormatPr defaultRowHeight="16.5" x14ac:dyDescent="0.3"/>
  <cols>
    <col min="3" max="3" width="19.25" customWidth="1"/>
    <col min="4" max="4" width="32.625" customWidth="1"/>
    <col min="6" max="6" width="19.25" customWidth="1"/>
    <col min="7" max="7" width="10.75" customWidth="1"/>
    <col min="9" max="9" width="15.5" customWidth="1"/>
    <col min="11" max="11" width="13.5" customWidth="1"/>
  </cols>
  <sheetData>
    <row r="1" spans="1:12" x14ac:dyDescent="0.3">
      <c r="A1" s="1" t="s">
        <v>0</v>
      </c>
      <c r="B1" s="1" t="s">
        <v>50</v>
      </c>
      <c r="C1" s="1" t="s">
        <v>2</v>
      </c>
      <c r="D1" s="1" t="s">
        <v>19</v>
      </c>
      <c r="E1" s="1" t="s">
        <v>34</v>
      </c>
      <c r="F1" s="1" t="s">
        <v>36</v>
      </c>
      <c r="G1" s="1" t="s">
        <v>41</v>
      </c>
      <c r="H1" s="1" t="s">
        <v>40</v>
      </c>
      <c r="I1" s="1" t="s">
        <v>37</v>
      </c>
      <c r="J1" s="1" t="s">
        <v>38</v>
      </c>
      <c r="K1" s="1" t="s">
        <v>39</v>
      </c>
      <c r="L1" s="1" t="s">
        <v>42</v>
      </c>
    </row>
    <row r="2" spans="1:12" x14ac:dyDescent="0.3">
      <c r="A2" s="1" t="s">
        <v>1</v>
      </c>
      <c r="B2" s="1" t="s">
        <v>1</v>
      </c>
      <c r="C2" s="1" t="s">
        <v>3</v>
      </c>
      <c r="D2" s="1" t="s">
        <v>51</v>
      </c>
      <c r="E2" s="1" t="s">
        <v>1</v>
      </c>
      <c r="F2" s="1" t="s">
        <v>35</v>
      </c>
      <c r="G2" s="1" t="s">
        <v>44</v>
      </c>
      <c r="H2" s="1" t="s">
        <v>44</v>
      </c>
      <c r="I2" s="1" t="s">
        <v>44</v>
      </c>
      <c r="J2" s="1" t="s">
        <v>44</v>
      </c>
      <c r="K2" s="1" t="s">
        <v>44</v>
      </c>
      <c r="L2" s="1" t="s">
        <v>44</v>
      </c>
    </row>
    <row r="3" spans="1:12" x14ac:dyDescent="0.3">
      <c r="A3" s="2">
        <v>1</v>
      </c>
      <c r="B3" s="2">
        <v>1</v>
      </c>
      <c r="C3" s="6" t="s">
        <v>4</v>
      </c>
      <c r="D3" s="3" t="s">
        <v>45</v>
      </c>
      <c r="E3" s="2">
        <v>500</v>
      </c>
      <c r="F3" s="2" t="s">
        <v>46</v>
      </c>
      <c r="G3" s="4">
        <v>150</v>
      </c>
      <c r="H3" s="4">
        <v>80</v>
      </c>
      <c r="I3" s="4">
        <v>150</v>
      </c>
      <c r="J3" s="32">
        <f>1*1.5</f>
        <v>1.5</v>
      </c>
      <c r="K3" s="2">
        <f>1.5*1.1</f>
        <v>1.6500000000000001</v>
      </c>
      <c r="L3" s="2">
        <v>10</v>
      </c>
    </row>
    <row r="4" spans="1:12" x14ac:dyDescent="0.3">
      <c r="A4" s="2">
        <v>2</v>
      </c>
      <c r="B4" s="2">
        <v>1</v>
      </c>
      <c r="C4" s="3" t="s">
        <v>5</v>
      </c>
      <c r="D4" s="3" t="s">
        <v>20</v>
      </c>
      <c r="E4" s="5">
        <v>2500</v>
      </c>
      <c r="F4" s="2" t="s">
        <v>46</v>
      </c>
      <c r="G4" s="4">
        <v>225</v>
      </c>
      <c r="H4" s="4">
        <f>H3*1.4</f>
        <v>112</v>
      </c>
      <c r="I4" s="4">
        <f>I3*2</f>
        <v>300</v>
      </c>
      <c r="J4" s="32">
        <f>1.5*0.9</f>
        <v>1.35</v>
      </c>
      <c r="K4" s="2">
        <f>1.5*1</f>
        <v>1.5</v>
      </c>
      <c r="L4" s="2">
        <v>5</v>
      </c>
    </row>
    <row r="5" spans="1:12" x14ac:dyDescent="0.3">
      <c r="A5" s="2">
        <v>3</v>
      </c>
      <c r="B5" s="2">
        <v>1</v>
      </c>
      <c r="C5" s="3" t="s">
        <v>6</v>
      </c>
      <c r="D5" s="3" t="s">
        <v>21</v>
      </c>
      <c r="E5" s="2">
        <v>5000</v>
      </c>
      <c r="F5" s="2" t="s">
        <v>46</v>
      </c>
      <c r="G5" s="4">
        <v>338</v>
      </c>
      <c r="H5" s="4">
        <f t="shared" ref="H5:H7" si="0">H4*1.4</f>
        <v>156.79999999999998</v>
      </c>
      <c r="I5" s="4">
        <f t="shared" ref="I5:I7" si="1">I4*2</f>
        <v>600</v>
      </c>
      <c r="J5" s="32">
        <f>1.5*1.1</f>
        <v>1.6500000000000001</v>
      </c>
      <c r="K5" s="2">
        <f>1.5*0.9</f>
        <v>1.35</v>
      </c>
      <c r="L5" s="2">
        <v>4</v>
      </c>
    </row>
    <row r="6" spans="1:12" x14ac:dyDescent="0.3">
      <c r="A6" s="2">
        <v>4</v>
      </c>
      <c r="B6" s="2">
        <v>1</v>
      </c>
      <c r="C6" s="3" t="s">
        <v>7</v>
      </c>
      <c r="D6" s="3" t="s">
        <v>22</v>
      </c>
      <c r="E6" s="2">
        <v>7700</v>
      </c>
      <c r="F6" s="2" t="s">
        <v>46</v>
      </c>
      <c r="G6" s="4">
        <v>506</v>
      </c>
      <c r="H6" s="4">
        <f t="shared" si="0"/>
        <v>219.51999999999995</v>
      </c>
      <c r="I6" s="4">
        <f t="shared" si="1"/>
        <v>1200</v>
      </c>
      <c r="J6" s="32">
        <f>1.5*0.8</f>
        <v>1.2000000000000002</v>
      </c>
      <c r="K6" s="2">
        <f>1.5*0.8</f>
        <v>1.2000000000000002</v>
      </c>
      <c r="L6" s="2">
        <v>4.5</v>
      </c>
    </row>
    <row r="7" spans="1:12" x14ac:dyDescent="0.3">
      <c r="A7" s="2">
        <v>5</v>
      </c>
      <c r="B7" s="2">
        <v>1</v>
      </c>
      <c r="C7" s="3" t="s">
        <v>8</v>
      </c>
      <c r="D7" s="3" t="s">
        <v>23</v>
      </c>
      <c r="E7" s="2">
        <v>8800</v>
      </c>
      <c r="F7" s="2" t="s">
        <v>46</v>
      </c>
      <c r="G7" s="4">
        <v>759</v>
      </c>
      <c r="H7" s="4">
        <f t="shared" si="0"/>
        <v>307.32799999999992</v>
      </c>
      <c r="I7" s="4">
        <f t="shared" si="1"/>
        <v>2400</v>
      </c>
      <c r="J7" s="32">
        <f>1.3*1.5</f>
        <v>1.9500000000000002</v>
      </c>
      <c r="K7" s="2">
        <v>3</v>
      </c>
      <c r="L7" s="2">
        <v>3</v>
      </c>
    </row>
    <row r="8" spans="1:12" x14ac:dyDescent="0.3">
      <c r="A8" s="2">
        <v>6</v>
      </c>
      <c r="B8" s="2">
        <v>2</v>
      </c>
      <c r="C8" s="6" t="s">
        <v>9</v>
      </c>
      <c r="D8" s="3" t="s">
        <v>24</v>
      </c>
      <c r="E8" s="2">
        <v>500</v>
      </c>
      <c r="F8" s="2" t="s">
        <v>47</v>
      </c>
      <c r="G8" s="4">
        <v>150</v>
      </c>
      <c r="H8" s="4">
        <v>80</v>
      </c>
      <c r="I8" s="4">
        <f t="shared" ref="I8:I12" si="2">I3</f>
        <v>150</v>
      </c>
      <c r="J8" s="32">
        <v>1.5</v>
      </c>
      <c r="K8" s="2">
        <v>1.6500000000000001</v>
      </c>
      <c r="L8" s="2">
        <v>10</v>
      </c>
    </row>
    <row r="9" spans="1:12" x14ac:dyDescent="0.3">
      <c r="A9" s="2">
        <v>7</v>
      </c>
      <c r="B9" s="2">
        <v>2</v>
      </c>
      <c r="C9" s="3" t="s">
        <v>10</v>
      </c>
      <c r="D9" s="3" t="s">
        <v>25</v>
      </c>
      <c r="E9" s="5">
        <v>2500</v>
      </c>
      <c r="F9" s="2" t="s">
        <v>47</v>
      </c>
      <c r="G9" s="4">
        <v>225</v>
      </c>
      <c r="H9" s="4">
        <v>140</v>
      </c>
      <c r="I9" s="4">
        <f t="shared" si="2"/>
        <v>300</v>
      </c>
      <c r="J9" s="32">
        <v>1.35</v>
      </c>
      <c r="K9" s="2">
        <v>1.5</v>
      </c>
      <c r="L9" s="2">
        <v>2</v>
      </c>
    </row>
    <row r="10" spans="1:12" x14ac:dyDescent="0.3">
      <c r="A10" s="2">
        <v>8</v>
      </c>
      <c r="B10" s="2">
        <v>2</v>
      </c>
      <c r="C10" s="3" t="s">
        <v>11</v>
      </c>
      <c r="D10" s="3" t="s">
        <v>26</v>
      </c>
      <c r="E10" s="2">
        <v>5000</v>
      </c>
      <c r="F10" s="2" t="s">
        <v>47</v>
      </c>
      <c r="G10" s="4">
        <v>338</v>
      </c>
      <c r="H10" s="4">
        <v>196</v>
      </c>
      <c r="I10" s="4">
        <f t="shared" si="2"/>
        <v>600</v>
      </c>
      <c r="J10" s="32">
        <v>1.65</v>
      </c>
      <c r="K10" s="2">
        <v>1.35</v>
      </c>
      <c r="L10" s="2">
        <v>2</v>
      </c>
    </row>
    <row r="11" spans="1:12" x14ac:dyDescent="0.3">
      <c r="A11" s="2">
        <v>9</v>
      </c>
      <c r="B11" s="2">
        <v>2</v>
      </c>
      <c r="C11" s="6" t="s">
        <v>69</v>
      </c>
      <c r="D11" s="3" t="s">
        <v>27</v>
      </c>
      <c r="E11" s="2">
        <v>7700</v>
      </c>
      <c r="F11" s="2" t="s">
        <v>47</v>
      </c>
      <c r="G11" s="4">
        <v>520</v>
      </c>
      <c r="H11" s="4">
        <v>220</v>
      </c>
      <c r="I11" s="4">
        <f t="shared" si="2"/>
        <v>1200</v>
      </c>
      <c r="J11" s="32">
        <v>1.2000000000000002</v>
      </c>
      <c r="K11" s="2">
        <v>1.2000000000000002</v>
      </c>
      <c r="L11" s="2">
        <v>12</v>
      </c>
    </row>
    <row r="12" spans="1:12" x14ac:dyDescent="0.3">
      <c r="A12" s="2">
        <v>10</v>
      </c>
      <c r="B12" s="2">
        <v>2</v>
      </c>
      <c r="C12" s="3" t="s">
        <v>13</v>
      </c>
      <c r="D12" s="3" t="s">
        <v>28</v>
      </c>
      <c r="E12" s="2">
        <v>8800</v>
      </c>
      <c r="F12" s="2" t="s">
        <v>47</v>
      </c>
      <c r="G12" s="4">
        <v>759</v>
      </c>
      <c r="H12" s="4">
        <v>384.15999999999997</v>
      </c>
      <c r="I12" s="4">
        <f t="shared" si="2"/>
        <v>2400</v>
      </c>
      <c r="J12" s="32">
        <v>1.9500000000000002</v>
      </c>
      <c r="K12" s="2">
        <v>3</v>
      </c>
      <c r="L12" s="2">
        <v>5</v>
      </c>
    </row>
    <row r="13" spans="1:12" x14ac:dyDescent="0.3">
      <c r="A13" s="2">
        <v>11</v>
      </c>
      <c r="B13" s="2">
        <v>3</v>
      </c>
      <c r="C13" s="3" t="s">
        <v>14</v>
      </c>
      <c r="D13" s="3" t="s">
        <v>29</v>
      </c>
      <c r="E13" s="2">
        <v>500</v>
      </c>
      <c r="F13" s="2" t="s">
        <v>48</v>
      </c>
      <c r="G13" s="4">
        <v>150</v>
      </c>
      <c r="H13" s="4">
        <v>100</v>
      </c>
      <c r="I13" s="4">
        <f t="shared" ref="I13:I17" si="3">I3</f>
        <v>150</v>
      </c>
      <c r="J13" s="32">
        <v>1.5</v>
      </c>
      <c r="K13" s="2">
        <v>1.6500000000000001</v>
      </c>
      <c r="L13" s="2">
        <v>2</v>
      </c>
    </row>
    <row r="14" spans="1:12" x14ac:dyDescent="0.3">
      <c r="A14" s="2">
        <v>12</v>
      </c>
      <c r="B14" s="2">
        <v>3</v>
      </c>
      <c r="C14" s="7" t="s">
        <v>68</v>
      </c>
      <c r="D14" s="3" t="s">
        <v>30</v>
      </c>
      <c r="E14" s="5">
        <v>2500</v>
      </c>
      <c r="F14" s="2" t="s">
        <v>48</v>
      </c>
      <c r="G14" s="4">
        <v>235</v>
      </c>
      <c r="H14" s="4">
        <v>130</v>
      </c>
      <c r="I14" s="4">
        <f t="shared" si="3"/>
        <v>300</v>
      </c>
      <c r="J14" s="32">
        <v>1.35</v>
      </c>
      <c r="K14" s="2">
        <v>1.5</v>
      </c>
      <c r="L14" s="2">
        <v>5</v>
      </c>
    </row>
    <row r="15" spans="1:12" x14ac:dyDescent="0.3">
      <c r="A15" s="2">
        <v>13</v>
      </c>
      <c r="B15" s="2">
        <v>3</v>
      </c>
      <c r="C15" s="3" t="s">
        <v>16</v>
      </c>
      <c r="D15" s="3" t="s">
        <v>31</v>
      </c>
      <c r="E15" s="2">
        <v>5000</v>
      </c>
      <c r="F15" s="2" t="s">
        <v>48</v>
      </c>
      <c r="G15" s="4">
        <v>338</v>
      </c>
      <c r="H15" s="4">
        <v>196</v>
      </c>
      <c r="I15" s="4">
        <f t="shared" si="3"/>
        <v>600</v>
      </c>
      <c r="J15" s="32">
        <v>1.6500000000000001</v>
      </c>
      <c r="K15" s="2">
        <v>1.35</v>
      </c>
      <c r="L15" s="2">
        <v>3</v>
      </c>
    </row>
    <row r="16" spans="1:12" x14ac:dyDescent="0.3">
      <c r="A16" s="2">
        <v>14</v>
      </c>
      <c r="B16" s="2">
        <v>3</v>
      </c>
      <c r="C16" s="3" t="s">
        <v>17</v>
      </c>
      <c r="D16" s="3" t="s">
        <v>32</v>
      </c>
      <c r="E16" s="2">
        <v>7700</v>
      </c>
      <c r="F16" s="2" t="s">
        <v>48</v>
      </c>
      <c r="G16" s="4">
        <v>506</v>
      </c>
      <c r="H16" s="4">
        <v>274.39999999999998</v>
      </c>
      <c r="I16" s="4">
        <f t="shared" si="3"/>
        <v>1200</v>
      </c>
      <c r="J16" s="32">
        <v>1.2000000000000002</v>
      </c>
      <c r="K16" s="2">
        <v>1.2</v>
      </c>
      <c r="L16" s="2">
        <v>3</v>
      </c>
    </row>
    <row r="17" spans="1:12" x14ac:dyDescent="0.3">
      <c r="A17" s="2">
        <v>15</v>
      </c>
      <c r="B17" s="2">
        <v>3</v>
      </c>
      <c r="C17" s="3" t="s">
        <v>18</v>
      </c>
      <c r="D17" s="3" t="s">
        <v>33</v>
      </c>
      <c r="E17" s="2">
        <v>8800</v>
      </c>
      <c r="F17" s="2" t="s">
        <v>48</v>
      </c>
      <c r="G17" s="4">
        <v>759</v>
      </c>
      <c r="H17" s="4">
        <v>384.15999999999997</v>
      </c>
      <c r="I17" s="4">
        <f t="shared" si="3"/>
        <v>2400</v>
      </c>
      <c r="J17" s="32">
        <v>1.9500000000000002</v>
      </c>
      <c r="K17" s="2">
        <v>3</v>
      </c>
      <c r="L17" s="2">
        <v>3</v>
      </c>
    </row>
    <row r="18" spans="1:12" x14ac:dyDescent="0.3">
      <c r="A18" s="2">
        <v>16</v>
      </c>
      <c r="B18" s="2">
        <v>3</v>
      </c>
      <c r="C18" s="3" t="s">
        <v>43</v>
      </c>
      <c r="D18" s="2">
        <v>0</v>
      </c>
      <c r="E18" s="2">
        <v>0</v>
      </c>
      <c r="F18" s="2" t="s">
        <v>49</v>
      </c>
      <c r="G18" s="2">
        <f>120+170</f>
        <v>290</v>
      </c>
      <c r="H18" s="2">
        <v>0</v>
      </c>
      <c r="I18" s="2">
        <v>999999999</v>
      </c>
      <c r="J18" s="2">
        <v>0</v>
      </c>
      <c r="K18" s="2">
        <v>1.5</v>
      </c>
      <c r="L18" s="2">
        <v>15</v>
      </c>
    </row>
  </sheetData>
  <autoFilter ref="A2:L18" xr:uid="{14DACFC5-28EB-42E5-BDE6-0C0BCD56BDE8}"/>
  <phoneticPr fontId="1" type="noConversion"/>
  <pageMargins left="0.7" right="0.7" top="0.75" bottom="0.75" header="0.3" footer="0.3"/>
  <pageSetup paperSize="9" orientation="portrait" horizontalDpi="4294967292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BE4EB-16CC-48E7-88C3-DFA1F3E5BC98}">
  <dimension ref="A1:R29"/>
  <sheetViews>
    <sheetView workbookViewId="0">
      <selection activeCell="J27" sqref="J27"/>
    </sheetView>
  </sheetViews>
  <sheetFormatPr defaultRowHeight="16.5" x14ac:dyDescent="0.3"/>
  <cols>
    <col min="1" max="1" width="28.25" bestFit="1" customWidth="1"/>
    <col min="3" max="3" width="11.625" bestFit="1" customWidth="1"/>
    <col min="4" max="4" width="13.75" bestFit="1" customWidth="1"/>
    <col min="5" max="5" width="11.625" bestFit="1" customWidth="1"/>
    <col min="6" max="7" width="17.875" bestFit="1" customWidth="1"/>
    <col min="9" max="9" width="6.125" bestFit="1" customWidth="1"/>
    <col min="10" max="10" width="11" bestFit="1" customWidth="1"/>
    <col min="11" max="11" width="47.75" bestFit="1" customWidth="1"/>
    <col min="12" max="12" width="13.75" bestFit="1" customWidth="1"/>
    <col min="13" max="13" width="9.625" bestFit="1" customWidth="1"/>
    <col min="14" max="15" width="11.625" bestFit="1" customWidth="1"/>
    <col min="16" max="16" width="8.5" bestFit="1" customWidth="1"/>
    <col min="17" max="17" width="8.875" bestFit="1" customWidth="1"/>
    <col min="18" max="18" width="11.375" bestFit="1" customWidth="1"/>
  </cols>
  <sheetData>
    <row r="1" spans="1:18" ht="17.25" thickBot="1" x14ac:dyDescent="0.35">
      <c r="A1" s="33" t="s">
        <v>53</v>
      </c>
      <c r="B1" s="34"/>
      <c r="C1" s="34"/>
      <c r="D1" s="34"/>
      <c r="E1" s="34"/>
      <c r="F1" s="34"/>
      <c r="G1" s="35"/>
      <c r="I1" s="23" t="str">
        <f>[1]AbilityInfo!A1</f>
        <v>index</v>
      </c>
      <c r="J1" s="23" t="str">
        <f>[1]AbilityInfo!B1</f>
        <v>name</v>
      </c>
      <c r="K1" s="1" t="str">
        <f>[1]AbilityInfo!C1</f>
        <v>descript</v>
      </c>
      <c r="L1" s="1" t="str">
        <f>[1]AbilityInfo!D1</f>
        <v>abilityType</v>
      </c>
      <c r="M1" s="1" t="str">
        <f>[1]AbilityInfo!E1</f>
        <v>cast</v>
      </c>
      <c r="N1" s="1" t="str">
        <f>[1]AbilityInfo!F1</f>
        <v>duration</v>
      </c>
      <c r="O1" s="1" t="str">
        <f>[1]AbilityInfo!G1</f>
        <v>range</v>
      </c>
      <c r="P1" s="1" t="str">
        <f>[1]AbilityInfo!H1</f>
        <v>distance</v>
      </c>
      <c r="Q1" s="1" t="str">
        <f>[1]AbilityInfo!I1</f>
        <v>cooltime</v>
      </c>
      <c r="R1" s="1" t="str">
        <f>[1]AbilityInfo!J1</f>
        <v>amount</v>
      </c>
    </row>
    <row r="2" spans="1:18" x14ac:dyDescent="0.3">
      <c r="A2" s="11" t="s">
        <v>61</v>
      </c>
      <c r="B2" s="9" t="s">
        <v>52</v>
      </c>
      <c r="C2" s="12" t="s">
        <v>4</v>
      </c>
      <c r="D2" s="13" t="s">
        <v>5</v>
      </c>
      <c r="E2" s="13" t="s">
        <v>6</v>
      </c>
      <c r="F2" s="13" t="s">
        <v>7</v>
      </c>
      <c r="G2" s="14" t="s">
        <v>8</v>
      </c>
      <c r="I2" s="23" t="str">
        <f>[1]AbilityInfo!A2</f>
        <v>int32</v>
      </c>
      <c r="J2" s="23" t="str">
        <f>[1]AbilityInfo!B2</f>
        <v>string</v>
      </c>
      <c r="K2" s="1" t="str">
        <f>[1]AbilityInfo!C2</f>
        <v>string</v>
      </c>
      <c r="L2" s="1" t="str">
        <f>[1]AbilityInfo!D2</f>
        <v>int32</v>
      </c>
      <c r="M2" s="1" t="str">
        <f>[1]AbilityInfo!E2</f>
        <v>float</v>
      </c>
      <c r="N2" s="1" t="str">
        <f>[1]AbilityInfo!F2</f>
        <v>float</v>
      </c>
      <c r="O2" s="1" t="str">
        <f>[1]AbilityInfo!G2</f>
        <v>float</v>
      </c>
      <c r="P2" s="1" t="str">
        <f>[1]AbilityInfo!H2</f>
        <v>float</v>
      </c>
      <c r="Q2" s="1" t="str">
        <f>[1]AbilityInfo!I2</f>
        <v>float</v>
      </c>
      <c r="R2" s="1" t="str">
        <f>[1]AbilityInfo!J2</f>
        <v>List&lt;int32&gt;</v>
      </c>
    </row>
    <row r="3" spans="1:18" x14ac:dyDescent="0.3">
      <c r="A3" s="10" t="s">
        <v>56</v>
      </c>
      <c r="B3" s="10"/>
      <c r="C3" s="8">
        <f>ROUNDUP(CharacterInfo!$I3/(CharacterInfo!$G$18-CharacterInfo!$H3),0)</f>
        <v>1</v>
      </c>
      <c r="D3" s="8">
        <f>ROUNDUP(CharacterInfo!$I4/(CharacterInfo!$G$18-CharacterInfo!$H4),0)</f>
        <v>2</v>
      </c>
      <c r="E3" s="8">
        <f>ROUNDUP(CharacterInfo!$I5/(CharacterInfo!$G$18-CharacterInfo!$H5),0)</f>
        <v>5</v>
      </c>
      <c r="F3" s="8">
        <f>ROUNDUP(CharacterInfo!$I6/(CharacterInfo!$G$18-CharacterInfo!$H6),0)</f>
        <v>18</v>
      </c>
      <c r="G3" s="8">
        <f>ROUNDUP(CharacterInfo!$I7/(CharacterInfo!$G$18-CharacterInfo!$H7),0)</f>
        <v>-139</v>
      </c>
      <c r="I3" s="24">
        <f>[1]AbilityInfo!A3</f>
        <v>1</v>
      </c>
      <c r="J3" s="24" t="str">
        <f>[1]AbilityInfo!B3</f>
        <v>공격</v>
      </c>
      <c r="K3" s="24">
        <f>[1]AbilityInfo!C3</f>
        <v>0</v>
      </c>
      <c r="L3" s="24">
        <f>[1]AbilityInfo!D3</f>
        <v>0</v>
      </c>
      <c r="M3" s="25">
        <f>[1]AbilityInfo!E3</f>
        <v>0</v>
      </c>
      <c r="N3" s="25">
        <f>[1]AbilityInfo!F3</f>
        <v>0</v>
      </c>
      <c r="O3" s="25">
        <f>[1]AbilityInfo!G3</f>
        <v>0</v>
      </c>
      <c r="P3" s="25">
        <f>[1]AbilityInfo!H3</f>
        <v>0</v>
      </c>
      <c r="Q3" s="25">
        <f>[1]AbilityInfo!I3</f>
        <v>0</v>
      </c>
      <c r="R3" s="24">
        <f>[1]AbilityInfo!J3</f>
        <v>0</v>
      </c>
    </row>
    <row r="4" spans="1:18" x14ac:dyDescent="0.3">
      <c r="A4" s="10" t="s">
        <v>60</v>
      </c>
      <c r="B4" s="10"/>
      <c r="C4" s="8">
        <f>((20+5+5+5)/4)/C3</f>
        <v>8.75</v>
      </c>
      <c r="D4" s="8">
        <f t="shared" ref="D4:G4" si="0">((20+5+5+5)/4)/D3</f>
        <v>4.375</v>
      </c>
      <c r="E4" s="8">
        <f t="shared" si="0"/>
        <v>1.75</v>
      </c>
      <c r="F4" s="8">
        <f t="shared" si="0"/>
        <v>0.4861111111111111</v>
      </c>
      <c r="G4" s="8">
        <f t="shared" si="0"/>
        <v>-6.2949640287769781E-2</v>
      </c>
      <c r="I4" s="24">
        <f>[1]AbilityInfo!A4</f>
        <v>2</v>
      </c>
      <c r="J4" s="24" t="str">
        <f>[1]AbilityInfo!B4</f>
        <v>이동</v>
      </c>
      <c r="K4" s="24">
        <f>[1]AbilityInfo!C4</f>
        <v>0</v>
      </c>
      <c r="L4" s="24">
        <f>[1]AbilityInfo!D4</f>
        <v>0</v>
      </c>
      <c r="M4" s="25">
        <f>[1]AbilityInfo!E4</f>
        <v>0</v>
      </c>
      <c r="N4" s="25">
        <f>[1]AbilityInfo!F4</f>
        <v>0</v>
      </c>
      <c r="O4" s="25">
        <f>[1]AbilityInfo!G4</f>
        <v>0</v>
      </c>
      <c r="P4" s="25">
        <f>[1]AbilityInfo!H4</f>
        <v>0</v>
      </c>
      <c r="Q4" s="25">
        <f>[1]AbilityInfo!I4</f>
        <v>0</v>
      </c>
      <c r="R4" s="24">
        <f>[1]AbilityInfo!J4</f>
        <v>0</v>
      </c>
    </row>
    <row r="5" spans="1:18" x14ac:dyDescent="0.3">
      <c r="A5" s="26" t="s">
        <v>63</v>
      </c>
      <c r="B5" s="26"/>
      <c r="C5" s="27">
        <v>100</v>
      </c>
      <c r="D5" s="27">
        <v>100</v>
      </c>
      <c r="E5" s="27">
        <v>100</v>
      </c>
      <c r="F5" s="27">
        <v>100</v>
      </c>
      <c r="G5" s="27">
        <v>100</v>
      </c>
      <c r="I5" s="24">
        <f>[1]AbilityInfo!A5</f>
        <v>3</v>
      </c>
      <c r="J5" s="24" t="str">
        <f>[1]AbilityInfo!B5</f>
        <v>정지</v>
      </c>
      <c r="K5" s="24">
        <f>[1]AbilityInfo!C5</f>
        <v>0</v>
      </c>
      <c r="L5" s="24">
        <f>[1]AbilityInfo!D5</f>
        <v>0</v>
      </c>
      <c r="M5" s="25">
        <f>[1]AbilityInfo!E5</f>
        <v>0</v>
      </c>
      <c r="N5" s="25">
        <f>[1]AbilityInfo!F5</f>
        <v>0</v>
      </c>
      <c r="O5" s="25">
        <f>[1]AbilityInfo!G5</f>
        <v>0</v>
      </c>
      <c r="P5" s="25">
        <f>[1]AbilityInfo!H5</f>
        <v>0</v>
      </c>
      <c r="Q5" s="25">
        <f>[1]AbilityInfo!I5</f>
        <v>0</v>
      </c>
      <c r="R5" s="24">
        <f>[1]AbilityInfo!J5</f>
        <v>0</v>
      </c>
    </row>
    <row r="6" spans="1:18" x14ac:dyDescent="0.3">
      <c r="A6" s="15" t="s">
        <v>57</v>
      </c>
      <c r="B6" s="15"/>
      <c r="C6" s="16">
        <v>2</v>
      </c>
      <c r="D6" s="17">
        <v>0</v>
      </c>
      <c r="E6" s="17">
        <v>0</v>
      </c>
      <c r="F6" s="17">
        <v>0</v>
      </c>
      <c r="G6" s="18">
        <v>0</v>
      </c>
      <c r="I6" s="24">
        <f>[1]AbilityInfo!A6</f>
        <v>4</v>
      </c>
      <c r="J6" s="24" t="str">
        <f>[1]AbilityInfo!B6</f>
        <v>헤매기</v>
      </c>
      <c r="K6" s="24">
        <f>[1]AbilityInfo!C6</f>
        <v>0</v>
      </c>
      <c r="L6" s="24">
        <f>[1]AbilityInfo!D6</f>
        <v>2</v>
      </c>
      <c r="M6" s="25">
        <f>[1]AbilityInfo!E6</f>
        <v>0</v>
      </c>
      <c r="N6" s="25">
        <f>[1]AbilityInfo!F6</f>
        <v>0</v>
      </c>
      <c r="O6" s="25">
        <f>[1]AbilityInfo!G6</f>
        <v>300</v>
      </c>
      <c r="P6" s="25">
        <f>[1]AbilityInfo!H6</f>
        <v>0</v>
      </c>
      <c r="Q6" s="25">
        <f>[1]AbilityInfo!I6</f>
        <v>0</v>
      </c>
      <c r="R6" s="24">
        <f>[1]AbilityInfo!J6</f>
        <v>0</v>
      </c>
    </row>
    <row r="7" spans="1:18" x14ac:dyDescent="0.3">
      <c r="A7" s="15" t="s">
        <v>62</v>
      </c>
      <c r="B7" s="15"/>
      <c r="C7" s="16">
        <f>$C5*CharacterInfo!$K3</f>
        <v>165</v>
      </c>
      <c r="D7" s="16">
        <f>D$5*CharacterInfo!$K4</f>
        <v>150</v>
      </c>
      <c r="E7" s="16">
        <f>E$5*CharacterInfo!$K5</f>
        <v>135</v>
      </c>
      <c r="F7" s="16">
        <f>F$5*CharacterInfo!$K6</f>
        <v>120.00000000000001</v>
      </c>
      <c r="G7" s="16">
        <f>G$5*CharacterInfo!$K7</f>
        <v>300</v>
      </c>
      <c r="I7" s="24">
        <f>[1]AbilityInfo!A7</f>
        <v>5</v>
      </c>
      <c r="J7" s="24" t="str">
        <f>[1]AbilityInfo!B7</f>
        <v>보호</v>
      </c>
      <c r="K7" s="24" t="str">
        <f>[1]AbilityInfo!C7</f>
        <v>유닛이 3타를 칠 때마다 1초 무적</v>
      </c>
      <c r="L7" s="24">
        <f>[1]AbilityInfo!D7</f>
        <v>2</v>
      </c>
      <c r="M7" s="25">
        <f>[1]AbilityInfo!E7</f>
        <v>0</v>
      </c>
      <c r="N7" s="25">
        <f>[1]AbilityInfo!F7</f>
        <v>1</v>
      </c>
      <c r="O7" s="25">
        <f>[1]AbilityInfo!G7</f>
        <v>0</v>
      </c>
      <c r="P7" s="25">
        <f>[1]AbilityInfo!H7</f>
        <v>0</v>
      </c>
      <c r="Q7" s="25">
        <f>[1]AbilityInfo!I7</f>
        <v>0</v>
      </c>
      <c r="R7" s="24">
        <f>[1]AbilityInfo!J7</f>
        <v>3</v>
      </c>
    </row>
    <row r="8" spans="1:18" x14ac:dyDescent="0.3">
      <c r="A8" s="28" t="s">
        <v>64</v>
      </c>
      <c r="B8" s="28"/>
      <c r="C8" s="29"/>
      <c r="D8" s="29"/>
      <c r="E8" s="29"/>
      <c r="F8" s="29"/>
      <c r="G8" s="30"/>
      <c r="I8" s="24"/>
      <c r="J8" s="24"/>
      <c r="K8" s="24"/>
      <c r="L8" s="24"/>
      <c r="M8" s="25"/>
      <c r="N8" s="25"/>
      <c r="O8" s="25"/>
      <c r="P8" s="25"/>
      <c r="Q8" s="25"/>
      <c r="R8" s="24"/>
    </row>
    <row r="9" spans="1:18" ht="17.25" thickBot="1" x14ac:dyDescent="0.35">
      <c r="A9" s="19" t="s">
        <v>58</v>
      </c>
      <c r="B9" s="19"/>
      <c r="C9" s="20"/>
      <c r="D9" s="21"/>
      <c r="E9" s="21"/>
      <c r="F9" s="21"/>
      <c r="G9" s="22"/>
      <c r="I9" s="24">
        <f>[1]AbilityInfo!A8</f>
        <v>6</v>
      </c>
      <c r="J9" s="24" t="str">
        <f>[1]AbilityInfo!B8</f>
        <v>축복</v>
      </c>
      <c r="K9" s="24" t="str">
        <f>[1]AbilityInfo!C8</f>
        <v>유닛이 3타를 칠 때마다 5초간 공격력과 방어력이 5%상승</v>
      </c>
      <c r="L9" s="24">
        <f>[1]AbilityInfo!D8</f>
        <v>2</v>
      </c>
      <c r="M9" s="25">
        <f>[1]AbilityInfo!E8</f>
        <v>0</v>
      </c>
      <c r="N9" s="25">
        <f>[1]AbilityInfo!F8</f>
        <v>5</v>
      </c>
      <c r="O9" s="25">
        <f>[1]AbilityInfo!G8</f>
        <v>0</v>
      </c>
      <c r="P9" s="25">
        <f>[1]AbilityInfo!H8</f>
        <v>0</v>
      </c>
      <c r="Q9" s="25">
        <f>[1]AbilityInfo!I8</f>
        <v>0</v>
      </c>
      <c r="R9" s="24" t="str">
        <f>[1]AbilityInfo!J8</f>
        <v>5#5#3</v>
      </c>
    </row>
    <row r="10" spans="1:18" ht="17.25" thickBot="1" x14ac:dyDescent="0.35">
      <c r="I10" s="24">
        <f>[1]AbilityInfo!A9</f>
        <v>7</v>
      </c>
      <c r="J10" s="24" t="str">
        <f>[1]AbilityInfo!B9</f>
        <v>강타</v>
      </c>
      <c r="K10" s="24" t="str">
        <f>[1]AbilityInfo!C9</f>
        <v>유닛이 3타를 칠 때마다 고정데미지 20%의 추가 피해</v>
      </c>
      <c r="L10" s="24">
        <f>[1]AbilityInfo!D9</f>
        <v>2</v>
      </c>
      <c r="M10" s="25">
        <f>[1]AbilityInfo!E9</f>
        <v>0</v>
      </c>
      <c r="N10" s="25">
        <f>[1]AbilityInfo!F9</f>
        <v>0</v>
      </c>
      <c r="O10" s="25">
        <f>[1]AbilityInfo!G9</f>
        <v>0</v>
      </c>
      <c r="P10" s="25">
        <f>[1]AbilityInfo!H9</f>
        <v>0</v>
      </c>
      <c r="Q10" s="25">
        <f>[1]AbilityInfo!I9</f>
        <v>0</v>
      </c>
      <c r="R10" s="24" t="str">
        <f>[1]AbilityInfo!J9</f>
        <v>20#3</v>
      </c>
    </row>
    <row r="11" spans="1:18" ht="17.25" thickBot="1" x14ac:dyDescent="0.35">
      <c r="A11" s="33" t="s">
        <v>54</v>
      </c>
      <c r="B11" s="34"/>
      <c r="C11" s="34"/>
      <c r="D11" s="34"/>
      <c r="E11" s="34"/>
      <c r="F11" s="34"/>
      <c r="G11" s="35"/>
      <c r="I11" s="24">
        <f>[1]AbilityInfo!A10</f>
        <v>8</v>
      </c>
      <c r="J11" s="24" t="str">
        <f>[1]AbilityInfo!B10</f>
        <v>보스공격</v>
      </c>
      <c r="K11" s="24">
        <f>[1]AbilityInfo!C10</f>
        <v>0</v>
      </c>
      <c r="L11" s="24">
        <f>[1]AbilityInfo!D10</f>
        <v>2</v>
      </c>
      <c r="M11" s="25">
        <f>[1]AbilityInfo!E10</f>
        <v>0.5</v>
      </c>
      <c r="N11" s="25">
        <f>[1]AbilityInfo!F10</f>
        <v>0</v>
      </c>
      <c r="O11" s="25">
        <f>[1]AbilityInfo!G10</f>
        <v>10</v>
      </c>
      <c r="P11" s="25">
        <f>[1]AbilityInfo!H10</f>
        <v>0</v>
      </c>
      <c r="Q11" s="25">
        <f>[1]AbilityInfo!I10</f>
        <v>0</v>
      </c>
      <c r="R11" s="24">
        <f>[1]AbilityInfo!J10</f>
        <v>5</v>
      </c>
    </row>
    <row r="12" spans="1:18" x14ac:dyDescent="0.3">
      <c r="A12" s="11"/>
      <c r="B12" s="9" t="s">
        <v>52</v>
      </c>
      <c r="C12" s="12" t="s">
        <v>9</v>
      </c>
      <c r="D12" s="13" t="s">
        <v>10</v>
      </c>
      <c r="E12" s="13" t="s">
        <v>11</v>
      </c>
      <c r="F12" s="13" t="s">
        <v>12</v>
      </c>
      <c r="G12" s="14" t="s">
        <v>13</v>
      </c>
      <c r="I12" s="24">
        <f>[1]AbilityInfo!A11</f>
        <v>9</v>
      </c>
      <c r="J12" s="24" t="str">
        <f>[1]AbilityInfo!B11</f>
        <v>보스스킬</v>
      </c>
      <c r="K12" s="24">
        <f>[1]AbilityInfo!C11</f>
        <v>0</v>
      </c>
      <c r="L12" s="24">
        <f>[1]AbilityInfo!D11</f>
        <v>1</v>
      </c>
      <c r="M12" s="25">
        <f>[1]AbilityInfo!E11</f>
        <v>0.8</v>
      </c>
      <c r="N12" s="25">
        <f>[1]AbilityInfo!F11</f>
        <v>0</v>
      </c>
      <c r="O12" s="25">
        <f>[1]AbilityInfo!G11</f>
        <v>15</v>
      </c>
      <c r="P12" s="25">
        <f>[1]AbilityInfo!H11</f>
        <v>0</v>
      </c>
      <c r="Q12" s="25">
        <f>[1]AbilityInfo!I11</f>
        <v>0</v>
      </c>
      <c r="R12" s="24" t="str">
        <f>[1]AbilityInfo!J11</f>
        <v>20#3</v>
      </c>
    </row>
    <row r="13" spans="1:18" x14ac:dyDescent="0.3">
      <c r="A13" s="10" t="s">
        <v>56</v>
      </c>
      <c r="B13" s="10"/>
      <c r="C13" s="8">
        <f>ROUNDUP(CharacterInfo!$I8/(CharacterInfo!$G$18-CharacterInfo!$H8),0)</f>
        <v>1</v>
      </c>
      <c r="D13" s="8">
        <f>ROUNDUP(CharacterInfo!$I9/(CharacterInfo!$G$18-CharacterInfo!$H9),0)</f>
        <v>2</v>
      </c>
      <c r="E13" s="8">
        <f>ROUNDUP(CharacterInfo!$I10/(CharacterInfo!$G$18-CharacterInfo!$H10),0)</f>
        <v>7</v>
      </c>
      <c r="F13" s="8">
        <f>ROUNDUP(CharacterInfo!$I11/(CharacterInfo!$G$18-CharacterInfo!$H11),0)</f>
        <v>18</v>
      </c>
      <c r="G13" s="8">
        <f>ROUNDUP(CharacterInfo!$I12/(CharacterInfo!$G$18-CharacterInfo!$H12),0)</f>
        <v>-26</v>
      </c>
    </row>
    <row r="14" spans="1:18" x14ac:dyDescent="0.3">
      <c r="A14" s="10" t="s">
        <v>60</v>
      </c>
      <c r="B14" s="10"/>
      <c r="C14" s="8">
        <f>((20+5+5+5)/4)/C13</f>
        <v>8.75</v>
      </c>
      <c r="D14" s="8">
        <f t="shared" ref="D14" si="1">((20+5+5+5)/4)/D13</f>
        <v>4.375</v>
      </c>
      <c r="E14" s="8">
        <f t="shared" ref="E14" si="2">((20+5+5+5)/4)/E13</f>
        <v>1.25</v>
      </c>
      <c r="F14" s="8">
        <f t="shared" ref="F14" si="3">((20+5+5+5)/4)/F13</f>
        <v>0.4861111111111111</v>
      </c>
      <c r="G14" s="8">
        <f t="shared" ref="G14" si="4">((20+5+5+5)/4)/G13</f>
        <v>-0.33653846153846156</v>
      </c>
    </row>
    <row r="15" spans="1:18" x14ac:dyDescent="0.3">
      <c r="A15" s="26" t="s">
        <v>55</v>
      </c>
      <c r="B15" s="26"/>
      <c r="C15" s="27">
        <v>100</v>
      </c>
      <c r="D15" s="27">
        <v>100</v>
      </c>
      <c r="E15" s="27">
        <v>100</v>
      </c>
      <c r="F15" s="27">
        <v>100</v>
      </c>
      <c r="G15" s="27">
        <v>100</v>
      </c>
    </row>
    <row r="16" spans="1:18" x14ac:dyDescent="0.3">
      <c r="A16" s="15" t="s">
        <v>57</v>
      </c>
      <c r="B16" s="15"/>
      <c r="C16" s="16">
        <v>2</v>
      </c>
      <c r="D16" s="17">
        <v>0</v>
      </c>
      <c r="E16" s="17">
        <v>0</v>
      </c>
      <c r="F16" s="17">
        <v>2</v>
      </c>
      <c r="G16" s="18">
        <v>0</v>
      </c>
    </row>
    <row r="17" spans="1:15" x14ac:dyDescent="0.3">
      <c r="A17" s="15" t="s">
        <v>62</v>
      </c>
      <c r="B17" s="15"/>
      <c r="C17" s="16">
        <f>$C15*CharacterInfo!$K8</f>
        <v>165</v>
      </c>
      <c r="D17" s="16">
        <f>D$5*CharacterInfo!$K9</f>
        <v>150</v>
      </c>
      <c r="E17" s="16">
        <f>E$5*CharacterInfo!$K10</f>
        <v>135</v>
      </c>
      <c r="F17" s="16">
        <f>F$5*CharacterInfo!$K11</f>
        <v>120.00000000000001</v>
      </c>
      <c r="G17" s="16">
        <f>G$5*CharacterInfo!$K12</f>
        <v>300</v>
      </c>
    </row>
    <row r="18" spans="1:15" x14ac:dyDescent="0.3">
      <c r="A18" s="28" t="s">
        <v>64</v>
      </c>
      <c r="B18" s="28"/>
      <c r="C18" s="29"/>
      <c r="D18" s="29"/>
      <c r="E18" s="29"/>
      <c r="F18" s="29"/>
      <c r="G18" s="30"/>
      <c r="K18" s="12" t="s">
        <v>4</v>
      </c>
      <c r="L18" s="13" t="s">
        <v>5</v>
      </c>
      <c r="M18" s="13" t="s">
        <v>6</v>
      </c>
      <c r="N18" s="13" t="s">
        <v>7</v>
      </c>
      <c r="O18" s="14" t="s">
        <v>8</v>
      </c>
    </row>
    <row r="19" spans="1:15" ht="17.25" thickBot="1" x14ac:dyDescent="0.35">
      <c r="A19" s="19" t="s">
        <v>58</v>
      </c>
      <c r="B19" s="19"/>
      <c r="C19" s="20"/>
      <c r="D19" s="21"/>
      <c r="E19" s="21"/>
      <c r="F19" s="21"/>
      <c r="G19" s="22"/>
      <c r="J19" t="s">
        <v>66</v>
      </c>
      <c r="K19">
        <f>ROUNDUP(C5/C4,0)</f>
        <v>12</v>
      </c>
    </row>
    <row r="20" spans="1:15" ht="17.25" thickBot="1" x14ac:dyDescent="0.35"/>
    <row r="21" spans="1:15" ht="17.25" thickBot="1" x14ac:dyDescent="0.35">
      <c r="A21" s="33" t="s">
        <v>54</v>
      </c>
      <c r="B21" s="34"/>
      <c r="C21" s="34"/>
      <c r="D21" s="34"/>
      <c r="E21" s="34"/>
      <c r="F21" s="34"/>
      <c r="G21" s="35"/>
      <c r="J21" t="s">
        <v>67</v>
      </c>
      <c r="K21">
        <f>K19</f>
        <v>12</v>
      </c>
    </row>
    <row r="22" spans="1:15" x14ac:dyDescent="0.3">
      <c r="A22" s="11"/>
      <c r="B22" s="9" t="s">
        <v>52</v>
      </c>
      <c r="C22" s="12" t="s">
        <v>59</v>
      </c>
      <c r="D22" s="13" t="s">
        <v>15</v>
      </c>
      <c r="E22" s="13" t="s">
        <v>16</v>
      </c>
      <c r="F22" s="13" t="s">
        <v>17</v>
      </c>
      <c r="G22" s="14" t="s">
        <v>18</v>
      </c>
      <c r="J22" s="31" t="s">
        <v>65</v>
      </c>
      <c r="K22">
        <v>120</v>
      </c>
    </row>
    <row r="23" spans="1:15" x14ac:dyDescent="0.3">
      <c r="A23" s="10" t="s">
        <v>56</v>
      </c>
      <c r="B23" s="10"/>
      <c r="C23" s="8">
        <f>ROUNDUP(CharacterInfo!$I13/(CharacterInfo!$G$18-CharacterInfo!$H13),0)</f>
        <v>1</v>
      </c>
      <c r="D23" s="8">
        <f>ROUNDUP(CharacterInfo!$I14/(CharacterInfo!$G$18-CharacterInfo!$H22),0)</f>
        <v>2</v>
      </c>
      <c r="E23" s="8">
        <f>ROUNDUP(CharacterInfo!$I15/(CharacterInfo!$G$18-CharacterInfo!$H15),0)</f>
        <v>7</v>
      </c>
      <c r="F23" s="8">
        <f>ROUNDUP(CharacterInfo!$I16/(CharacterInfo!$G$18-CharacterInfo!$H16),0)</f>
        <v>77</v>
      </c>
      <c r="G23" s="8">
        <f>ROUNDUP(CharacterInfo!$I17/(CharacterInfo!$G$18-CharacterInfo!$H17),0)</f>
        <v>-26</v>
      </c>
    </row>
    <row r="24" spans="1:15" x14ac:dyDescent="0.3">
      <c r="A24" s="10" t="s">
        <v>60</v>
      </c>
      <c r="B24" s="10"/>
      <c r="C24" s="8">
        <f>((20+5+5+5)/4)/C23</f>
        <v>8.75</v>
      </c>
      <c r="D24" s="8">
        <f t="shared" ref="D24" si="5">((20+5+5+5)/4)/D23</f>
        <v>4.375</v>
      </c>
      <c r="E24" s="8">
        <f t="shared" ref="E24" si="6">((20+5+5+5)/4)/E23</f>
        <v>1.25</v>
      </c>
      <c r="F24" s="8">
        <f t="shared" ref="F24" si="7">((20+5+5+5)/4)/F23</f>
        <v>0.11363636363636363</v>
      </c>
      <c r="G24" s="8">
        <f t="shared" ref="G24" si="8">((20+5+5+5)/4)/G23</f>
        <v>-0.33653846153846156</v>
      </c>
    </row>
    <row r="25" spans="1:15" x14ac:dyDescent="0.3">
      <c r="A25" s="26" t="s">
        <v>55</v>
      </c>
      <c r="B25" s="26"/>
      <c r="C25" s="27">
        <v>100</v>
      </c>
      <c r="D25" s="27">
        <v>100</v>
      </c>
      <c r="E25" s="27">
        <v>100</v>
      </c>
      <c r="F25" s="27">
        <v>100</v>
      </c>
      <c r="G25" s="27">
        <v>100</v>
      </c>
    </row>
    <row r="26" spans="1:15" x14ac:dyDescent="0.3">
      <c r="A26" s="15" t="s">
        <v>57</v>
      </c>
      <c r="B26" s="15"/>
      <c r="C26" s="16">
        <v>0</v>
      </c>
      <c r="D26" s="17">
        <v>1</v>
      </c>
      <c r="E26" s="17">
        <v>0</v>
      </c>
      <c r="F26" s="17">
        <v>0</v>
      </c>
      <c r="G26" s="18">
        <v>0</v>
      </c>
    </row>
    <row r="27" spans="1:15" x14ac:dyDescent="0.3">
      <c r="A27" s="15" t="s">
        <v>62</v>
      </c>
      <c r="B27" s="15"/>
      <c r="C27" s="16">
        <f>$C25*CharacterInfo!$K13</f>
        <v>165</v>
      </c>
      <c r="D27" s="16">
        <f>D$5*CharacterInfo!$K14</f>
        <v>150</v>
      </c>
      <c r="E27" s="16">
        <f>E$5*CharacterInfo!$K15</f>
        <v>135</v>
      </c>
      <c r="F27" s="16">
        <f>F$5*CharacterInfo!$K16</f>
        <v>120</v>
      </c>
      <c r="G27" s="16">
        <f>G$5*CharacterInfo!$K17</f>
        <v>300</v>
      </c>
      <c r="J27">
        <v>1.5</v>
      </c>
    </row>
    <row r="28" spans="1:15" x14ac:dyDescent="0.3">
      <c r="A28" s="28" t="s">
        <v>64</v>
      </c>
      <c r="B28" s="28"/>
      <c r="C28" s="29"/>
      <c r="D28" s="29"/>
      <c r="E28" s="29"/>
      <c r="F28" s="29"/>
      <c r="G28" s="30"/>
    </row>
    <row r="29" spans="1:15" ht="17.25" thickBot="1" x14ac:dyDescent="0.35">
      <c r="A29" s="19" t="s">
        <v>58</v>
      </c>
      <c r="B29" s="19"/>
      <c r="C29" s="20"/>
      <c r="D29" s="21"/>
      <c r="E29" s="21"/>
      <c r="F29" s="21"/>
      <c r="G29" s="22"/>
    </row>
  </sheetData>
  <mergeCells count="3">
    <mergeCell ref="A1:G1"/>
    <mergeCell ref="A11:G11"/>
    <mergeCell ref="A21:G21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44C959-CF19-436E-BC82-88F7B6C6ED4B}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CharacterInfo</vt:lpstr>
      <vt:lpstr>#전투시트</vt:lpstr>
      <vt:lpstr>#전투시트DB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Winters Michael</dc:creator>
  <cp:lastModifiedBy>Winters Michael</cp:lastModifiedBy>
  <dcterms:created xsi:type="dcterms:W3CDTF">2020-12-12T04:04:17Z</dcterms:created>
  <dcterms:modified xsi:type="dcterms:W3CDTF">2020-12-28T22:01:06Z</dcterms:modified>
</cp:coreProperties>
</file>