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00\repo\dco-1820\y2s1\statistics-ii\tutorials\"/>
    </mc:Choice>
  </mc:AlternateContent>
  <xr:revisionPtr revIDLastSave="0" documentId="13_ncr:1_{706741D4-CED2-430D-B069-979C5FDD458C}" xr6:coauthVersionLast="41" xr6:coauthVersionMax="41" xr10:uidLastSave="{00000000-0000-0000-0000-000000000000}"/>
  <bookViews>
    <workbookView xWindow="4200" yWindow="580" windowWidth="14400" windowHeight="7440" activeTab="5" xr2:uid="{DBB35EE7-C701-497C-9608-BD395BF20AB9}"/>
  </bookViews>
  <sheets>
    <sheet name="T9Q1" sheetId="3" r:id="rId1"/>
    <sheet name="T9Q2" sheetId="4" r:id="rId2"/>
    <sheet name="T9Q3" sheetId="5" r:id="rId3"/>
    <sheet name="T9Q4" sheetId="6" r:id="rId4"/>
    <sheet name="T9Q5" sheetId="7" r:id="rId5"/>
    <sheet name="T9Q6-EN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7" l="1"/>
  <c r="B5" i="7"/>
  <c r="K4" i="7"/>
  <c r="B10" i="7" s="1"/>
  <c r="J4" i="7"/>
  <c r="G4" i="7"/>
  <c r="F4" i="7"/>
  <c r="E4" i="7"/>
  <c r="D4" i="7"/>
  <c r="C4" i="7"/>
  <c r="M3" i="7"/>
  <c r="L3" i="7"/>
  <c r="K3" i="7"/>
  <c r="J3" i="7"/>
  <c r="I3" i="7"/>
  <c r="H3" i="7"/>
  <c r="G3" i="7"/>
  <c r="M2" i="7"/>
  <c r="M4" i="7" s="1"/>
  <c r="L2" i="7"/>
  <c r="L4" i="7" s="1"/>
  <c r="B8" i="7" s="1"/>
  <c r="K2" i="7"/>
  <c r="J2" i="7"/>
  <c r="I2" i="7"/>
  <c r="I4" i="7" s="1"/>
  <c r="H2" i="7"/>
  <c r="H4" i="7" s="1"/>
  <c r="G2" i="7"/>
  <c r="G5" i="6"/>
  <c r="F5" i="6"/>
  <c r="E5" i="6"/>
  <c r="D5" i="6"/>
  <c r="H5" i="6" s="1"/>
  <c r="C7" i="6" s="1"/>
  <c r="C5" i="6"/>
  <c r="B5" i="6"/>
  <c r="H4" i="6"/>
  <c r="J16" i="5"/>
  <c r="C16" i="5"/>
  <c r="J15" i="5"/>
  <c r="I15" i="5"/>
  <c r="G15" i="5"/>
  <c r="H15" i="5" s="1"/>
  <c r="J14" i="5"/>
  <c r="I14" i="5"/>
  <c r="G14" i="5"/>
  <c r="H14" i="5" s="1"/>
  <c r="J13" i="5"/>
  <c r="I13" i="5"/>
  <c r="G13" i="5"/>
  <c r="H13" i="5" s="1"/>
  <c r="J12" i="5"/>
  <c r="I12" i="5"/>
  <c r="I16" i="5" s="1"/>
  <c r="G12" i="5"/>
  <c r="G16" i="5" s="1"/>
  <c r="C18" i="5" s="1"/>
  <c r="B9" i="5"/>
  <c r="D7" i="5"/>
  <c r="C7" i="5"/>
  <c r="B10" i="5" s="1"/>
  <c r="B10" i="4"/>
  <c r="B9" i="4"/>
  <c r="E7" i="4"/>
  <c r="D7" i="4"/>
  <c r="C7" i="4"/>
  <c r="I6" i="4"/>
  <c r="H6" i="4"/>
  <c r="F6" i="4"/>
  <c r="G6" i="4" s="1"/>
  <c r="I5" i="4"/>
  <c r="H5" i="4"/>
  <c r="F5" i="4"/>
  <c r="G5" i="4" s="1"/>
  <c r="I4" i="4"/>
  <c r="H4" i="4"/>
  <c r="F4" i="4"/>
  <c r="G4" i="4" s="1"/>
  <c r="I3" i="4"/>
  <c r="I7" i="4" s="1"/>
  <c r="H3" i="4"/>
  <c r="H7" i="4" s="1"/>
  <c r="F3" i="4"/>
  <c r="F7" i="4" s="1"/>
  <c r="H7" i="3"/>
  <c r="G7" i="3"/>
  <c r="F7" i="3"/>
  <c r="E7" i="3"/>
  <c r="D7" i="3"/>
  <c r="C7" i="3"/>
  <c r="H5" i="3"/>
  <c r="G5" i="3"/>
  <c r="F5" i="3"/>
  <c r="E5" i="3"/>
  <c r="D5" i="3"/>
  <c r="C5" i="3"/>
  <c r="B5" i="3"/>
  <c r="H87" i="2"/>
  <c r="G87" i="2"/>
  <c r="F87" i="2"/>
  <c r="E87" i="2"/>
  <c r="D87" i="2"/>
  <c r="C87" i="2"/>
  <c r="B87" i="2"/>
  <c r="A80" i="2"/>
  <c r="A76" i="2"/>
  <c r="H67" i="2"/>
  <c r="G67" i="2"/>
  <c r="F67" i="2"/>
  <c r="E67" i="2"/>
  <c r="D67" i="2"/>
  <c r="C67" i="2"/>
  <c r="B67" i="2"/>
  <c r="I51" i="2"/>
  <c r="H51" i="2"/>
  <c r="G51" i="2"/>
  <c r="F51" i="2"/>
  <c r="I50" i="2"/>
  <c r="H50" i="2"/>
  <c r="G50" i="2"/>
  <c r="F50" i="2"/>
  <c r="I49" i="2"/>
  <c r="I52" i="2" s="1"/>
  <c r="H49" i="2"/>
  <c r="H52" i="2" s="1"/>
  <c r="G49" i="2"/>
  <c r="G52" i="2" s="1"/>
  <c r="F49" i="2"/>
  <c r="F52" i="2" s="1"/>
  <c r="I39" i="2"/>
  <c r="H39" i="2"/>
  <c r="G39" i="2"/>
  <c r="F39" i="2"/>
  <c r="I38" i="2"/>
  <c r="H38" i="2"/>
  <c r="G38" i="2"/>
  <c r="F38" i="2"/>
  <c r="I37" i="2"/>
  <c r="I40" i="2" s="1"/>
  <c r="H37" i="2"/>
  <c r="H40" i="2" s="1"/>
  <c r="G37" i="2"/>
  <c r="G40" i="2" s="1"/>
  <c r="F37" i="2"/>
  <c r="F40" i="2" s="1"/>
  <c r="G28" i="2"/>
  <c r="F28" i="2"/>
  <c r="G27" i="2"/>
  <c r="E31" i="2" s="1"/>
  <c r="F27" i="2"/>
  <c r="G26" i="2"/>
  <c r="F26" i="2"/>
  <c r="E30" i="2" s="1"/>
  <c r="E20" i="2"/>
  <c r="E19" i="2"/>
  <c r="B15" i="2"/>
  <c r="B11" i="2"/>
  <c r="B12" i="7" l="1"/>
  <c r="B9" i="7"/>
  <c r="B11" i="7"/>
  <c r="B7" i="7"/>
  <c r="B20" i="5"/>
  <c r="H12" i="5"/>
  <c r="H16" i="5" s="1"/>
  <c r="B19" i="5" s="1"/>
  <c r="B13" i="4"/>
  <c r="B12" i="4"/>
  <c r="G3" i="4"/>
  <c r="G7" i="4" s="1"/>
  <c r="B11" i="4"/>
  <c r="B41" i="2"/>
  <c r="B43" i="2" s="1"/>
  <c r="B54" i="2"/>
  <c r="B42" i="2"/>
  <c r="B60" i="2"/>
  <c r="B55" i="2"/>
  <c r="B56" i="2" l="1"/>
</calcChain>
</file>

<file path=xl/sharedStrings.xml><?xml version="1.0" encoding="utf-8"?>
<sst xmlns="http://schemas.openxmlformats.org/spreadsheetml/2006/main" count="175" uniqueCount="122">
  <si>
    <t>Average Price</t>
  </si>
  <si>
    <t>Product</t>
  </si>
  <si>
    <t>A</t>
  </si>
  <si>
    <t>B</t>
  </si>
  <si>
    <t>C</t>
  </si>
  <si>
    <t>D</t>
  </si>
  <si>
    <t>SUM</t>
  </si>
  <si>
    <t>Answer:</t>
  </si>
  <si>
    <t>WQ0</t>
  </si>
  <si>
    <t>WQ1</t>
  </si>
  <si>
    <t>Category</t>
  </si>
  <si>
    <t>Food</t>
  </si>
  <si>
    <t>Transport</t>
  </si>
  <si>
    <t>Housing</t>
  </si>
  <si>
    <t>Services</t>
  </si>
  <si>
    <t>Clothing</t>
  </si>
  <si>
    <t>Weight</t>
  </si>
  <si>
    <t>Answer</t>
  </si>
  <si>
    <t>Item</t>
  </si>
  <si>
    <t>Quantity in 2010</t>
  </si>
  <si>
    <t>q0p0</t>
  </si>
  <si>
    <t>q0p1</t>
  </si>
  <si>
    <t>q1p0</t>
  </si>
  <si>
    <t>q1p1</t>
  </si>
  <si>
    <t>LQI</t>
  </si>
  <si>
    <t>PQI</t>
  </si>
  <si>
    <t>p0q0</t>
  </si>
  <si>
    <t>p1q1</t>
  </si>
  <si>
    <t>Q6. The following table lists the quantities and costs of materials of a company for two years.</t>
  </si>
  <si>
    <t>Quantity ( tonnes )</t>
  </si>
  <si>
    <t>Cost ( RM’000 )</t>
  </si>
  <si>
    <t>Material</t>
  </si>
  <si>
    <t>Year1</t>
  </si>
  <si>
    <t>Year2</t>
  </si>
  <si>
    <t>Using the year 1 as the base year, calculate the</t>
  </si>
  <si>
    <t>(a) price ( cost ) relative index for material A in year 2,</t>
  </si>
  <si>
    <t>(b) quantity relative index for material C in year 2,</t>
  </si>
  <si>
    <t>(c) simple aggregate price and quantity indices for year 2,</t>
  </si>
  <si>
    <t xml:space="preserve">Simple aggregate price indices: </t>
  </si>
  <si>
    <t xml:space="preserve">Simple aggregate quantity indices: </t>
  </si>
  <si>
    <t>(d) simple average of price and quantity relative indices for year 2,</t>
  </si>
  <si>
    <t>p1/p0*100</t>
  </si>
  <si>
    <t>q1/q0*100</t>
  </si>
  <si>
    <t>simple average of price index</t>
  </si>
  <si>
    <t>simple average of quantity relative index</t>
  </si>
  <si>
    <t>(e) Laspeyres, Paasche and Fisher’s Ideal price indices for year 2,</t>
  </si>
  <si>
    <t>LPI:</t>
  </si>
  <si>
    <t>PPI:</t>
  </si>
  <si>
    <t>FIPI:</t>
  </si>
  <si>
    <t>Laspeyres, Paasche and Fisher’s Ideal quantity indices for year 2,</t>
  </si>
  <si>
    <t>p0q1</t>
  </si>
  <si>
    <t>p1q0</t>
  </si>
  <si>
    <t>FIQI</t>
  </si>
  <si>
    <t>(g) value index for year 2.</t>
  </si>
  <si>
    <t>VAL INDEX</t>
  </si>
  <si>
    <t>Q7. The profits of two companies, A and B, expressed in terms of index numbers are given below.</t>
  </si>
  <si>
    <t>Year</t>
  </si>
  <si>
    <t>CompanyA</t>
  </si>
  <si>
    <t>-</t>
  </si>
  <si>
    <t>CompanyB</t>
  </si>
  <si>
    <t>CompanyBAdjusted</t>
  </si>
  <si>
    <t>After changing base, we can see that the growth of profits s faster in company B than company A</t>
  </si>
  <si>
    <t>Q8. In January 2009, a factory paid out a total of RM 64,000 to 120 employees on the payroll.</t>
  </si>
  <si>
    <t xml:space="preserve"> In July 2009, the factory had 30 more employees on the payroll and paid out RM 11,800 more than in January 2009. Using January 2009 as the base month, calculate the</t>
  </si>
  <si>
    <t>(a) labour expenses index number ( value relative ) for July 2009,</t>
  </si>
  <si>
    <t>(b) employee index number ( quantity relative ) for July 2009.</t>
  </si>
  <si>
    <t>Q9</t>
  </si>
  <si>
    <t>Expenditure on petrol and servicing ( $’000 )</t>
  </si>
  <si>
    <t>Petrol and servicing price index</t>
  </si>
  <si>
    <t>Real expenditure</t>
  </si>
  <si>
    <t>Q1</t>
  </si>
  <si>
    <t>Mar</t>
  </si>
  <si>
    <t>Apr</t>
  </si>
  <si>
    <t>May</t>
  </si>
  <si>
    <t>Jun</t>
  </si>
  <si>
    <t>Jul</t>
  </si>
  <si>
    <t>Aug</t>
  </si>
  <si>
    <t>Sep</t>
  </si>
  <si>
    <t>a)</t>
  </si>
  <si>
    <t>Fixed base relatives</t>
  </si>
  <si>
    <t>Chain base relatives</t>
  </si>
  <si>
    <t>N.A</t>
  </si>
  <si>
    <t>Q2</t>
  </si>
  <si>
    <t>Commodity</t>
  </si>
  <si>
    <t xml:space="preserve">Price in year 1 </t>
  </si>
  <si>
    <t>Price in year 2</t>
  </si>
  <si>
    <t>W*PRI</t>
  </si>
  <si>
    <t>W*P0</t>
  </si>
  <si>
    <t>W*P1</t>
  </si>
  <si>
    <t>W</t>
  </si>
  <si>
    <t>X</t>
  </si>
  <si>
    <t>Y</t>
  </si>
  <si>
    <t>Z</t>
  </si>
  <si>
    <t>(a)</t>
  </si>
  <si>
    <t>(b)</t>
  </si>
  <si>
    <t>c)</t>
  </si>
  <si>
    <t>(d)</t>
  </si>
  <si>
    <t>e)</t>
  </si>
  <si>
    <t xml:space="preserve">Production ( in thousands units ) </t>
  </si>
  <si>
    <t>b)</t>
  </si>
  <si>
    <t>Price, W</t>
  </si>
  <si>
    <t>Q1/Q0*100</t>
  </si>
  <si>
    <t>W*Q1/Q0*100</t>
  </si>
  <si>
    <t>d)</t>
  </si>
  <si>
    <t>Durable House Good</t>
  </si>
  <si>
    <t>Price Relative</t>
  </si>
  <si>
    <t>PR*W</t>
  </si>
  <si>
    <t>Price of Living Index</t>
  </si>
  <si>
    <t>Q5</t>
  </si>
  <si>
    <t>Price in 2005</t>
  </si>
  <si>
    <t>Quantity in 2005</t>
  </si>
  <si>
    <t>Price in 2010</t>
  </si>
  <si>
    <t>P1/P0*100</t>
  </si>
  <si>
    <t>P1Q1/P0Q0*100</t>
  </si>
  <si>
    <t>P0Q0</t>
  </si>
  <si>
    <t>P0Q1</t>
  </si>
  <si>
    <t>P1Q0</t>
  </si>
  <si>
    <t>P1Q1</t>
  </si>
  <si>
    <t>TOTAL</t>
  </si>
  <si>
    <t>f)</t>
  </si>
  <si>
    <t>g)</t>
  </si>
  <si>
    <t>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</si>
</sst>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EDD-2D17-4960-9D41-AD278DE25376}">
  <dimension ref="A1:H7"/>
  <sheetViews>
    <sheetView workbookViewId="0">
      <selection activeCell="D6" sqref="A1:XFD1048576"/>
    </sheetView>
  </sheetViews>
  <sheetFormatPr defaultRowHeight="14.5" x14ac:dyDescent="0.35"/>
  <sheetData>
    <row r="1" spans="1:8" x14ac:dyDescent="0.35">
      <c r="A1" t="s">
        <v>70</v>
      </c>
    </row>
    <row r="2" spans="1:8" x14ac:dyDescent="0.35"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</row>
    <row r="3" spans="1:8" x14ac:dyDescent="0.35">
      <c r="B3">
        <v>216.9</v>
      </c>
      <c r="C3">
        <v>225.1</v>
      </c>
      <c r="D3">
        <v>234.6</v>
      </c>
      <c r="E3">
        <v>237.2</v>
      </c>
      <c r="F3">
        <v>235.2</v>
      </c>
      <c r="G3">
        <v>230.1</v>
      </c>
      <c r="H3">
        <v>224.4</v>
      </c>
    </row>
    <row r="4" spans="1:8" x14ac:dyDescent="0.35">
      <c r="A4" t="s">
        <v>78</v>
      </c>
      <c r="B4" s="1" t="s">
        <v>79</v>
      </c>
    </row>
    <row r="5" spans="1:8" x14ac:dyDescent="0.35">
      <c r="B5">
        <f>B3/216.9*100</f>
        <v>100</v>
      </c>
      <c r="C5">
        <f t="shared" ref="C5:H5" si="0">C3/216.9*100</f>
        <v>103.78054402950667</v>
      </c>
      <c r="D5">
        <f t="shared" si="0"/>
        <v>108.16044260027662</v>
      </c>
      <c r="E5">
        <f t="shared" si="0"/>
        <v>109.35915168280313</v>
      </c>
      <c r="F5">
        <f t="shared" si="0"/>
        <v>108.43706777316736</v>
      </c>
      <c r="G5">
        <f t="shared" si="0"/>
        <v>106.08575380359613</v>
      </c>
      <c r="H5">
        <f t="shared" si="0"/>
        <v>103.45781466113418</v>
      </c>
    </row>
    <row r="6" spans="1:8" x14ac:dyDescent="0.35">
      <c r="B6" s="1" t="s">
        <v>80</v>
      </c>
    </row>
    <row r="7" spans="1:8" x14ac:dyDescent="0.35">
      <c r="B7" t="s">
        <v>81</v>
      </c>
      <c r="C7">
        <f>C3/B3*100</f>
        <v>103.78054402950667</v>
      </c>
      <c r="D7">
        <f t="shared" ref="D7:H7" si="1">D3/C3*100</f>
        <v>104.22034651266104</v>
      </c>
      <c r="E7">
        <f t="shared" si="1"/>
        <v>101.1082693947144</v>
      </c>
      <c r="F7">
        <f t="shared" si="1"/>
        <v>99.156829679595276</v>
      </c>
      <c r="G7">
        <f t="shared" si="1"/>
        <v>97.831632653061234</v>
      </c>
      <c r="H7">
        <f t="shared" si="1"/>
        <v>97.522816166883956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11AD-1C38-4552-BCAD-05E66673920E}">
  <dimension ref="A1:I13"/>
  <sheetViews>
    <sheetView topLeftCell="A7" workbookViewId="0">
      <selection sqref="A1:I13"/>
    </sheetView>
  </sheetViews>
  <sheetFormatPr defaultRowHeight="14.5" x14ac:dyDescent="0.35"/>
  <sheetData>
    <row r="1" spans="1:9" x14ac:dyDescent="0.35">
      <c r="A1" t="s">
        <v>82</v>
      </c>
    </row>
    <row r="2" spans="1:9" x14ac:dyDescent="0.35">
      <c r="B2" t="s">
        <v>83</v>
      </c>
      <c r="C2" t="s">
        <v>16</v>
      </c>
      <c r="D2" t="s">
        <v>84</v>
      </c>
      <c r="E2" t="s">
        <v>85</v>
      </c>
      <c r="F2" t="s">
        <v>41</v>
      </c>
      <c r="G2" t="s">
        <v>86</v>
      </c>
      <c r="H2" t="s">
        <v>87</v>
      </c>
      <c r="I2" t="s">
        <v>88</v>
      </c>
    </row>
    <row r="3" spans="1:9" x14ac:dyDescent="0.35">
      <c r="B3" t="s">
        <v>89</v>
      </c>
      <c r="C3">
        <v>5</v>
      </c>
      <c r="D3">
        <v>215</v>
      </c>
      <c r="E3">
        <v>210</v>
      </c>
      <c r="F3">
        <f>E3/D3*100</f>
        <v>97.674418604651152</v>
      </c>
      <c r="G3">
        <f>C3*F3</f>
        <v>488.37209302325573</v>
      </c>
      <c r="H3">
        <f>C3*D3</f>
        <v>1075</v>
      </c>
      <c r="I3">
        <f>C3*E3</f>
        <v>1050</v>
      </c>
    </row>
    <row r="4" spans="1:9" x14ac:dyDescent="0.35">
      <c r="B4" t="s">
        <v>90</v>
      </c>
      <c r="C4">
        <v>12</v>
      </c>
      <c r="D4">
        <v>250</v>
      </c>
      <c r="E4">
        <v>275</v>
      </c>
      <c r="F4">
        <f>E4/D4*100</f>
        <v>110.00000000000001</v>
      </c>
      <c r="G4">
        <f>C4*F4</f>
        <v>1320.0000000000002</v>
      </c>
      <c r="H4">
        <f t="shared" ref="H4:H6" si="0">C4*D4</f>
        <v>3000</v>
      </c>
      <c r="I4">
        <f t="shared" ref="I4:I6" si="1">C4*E4</f>
        <v>3300</v>
      </c>
    </row>
    <row r="5" spans="1:9" x14ac:dyDescent="0.35">
      <c r="B5" t="s">
        <v>91</v>
      </c>
      <c r="C5">
        <v>2</v>
      </c>
      <c r="D5">
        <v>1100</v>
      </c>
      <c r="E5">
        <v>1300</v>
      </c>
      <c r="F5">
        <f>E5/D5*100</f>
        <v>118.18181818181819</v>
      </c>
      <c r="G5">
        <f t="shared" ref="G5:G6" si="2">C5*F5</f>
        <v>236.36363636363637</v>
      </c>
      <c r="H5">
        <f t="shared" si="0"/>
        <v>2200</v>
      </c>
      <c r="I5">
        <f t="shared" si="1"/>
        <v>2600</v>
      </c>
    </row>
    <row r="6" spans="1:9" x14ac:dyDescent="0.35">
      <c r="B6" t="s">
        <v>92</v>
      </c>
      <c r="C6">
        <v>8</v>
      </c>
      <c r="D6">
        <v>950</v>
      </c>
      <c r="E6">
        <v>950</v>
      </c>
      <c r="F6">
        <f>E6/D6*100</f>
        <v>100</v>
      </c>
      <c r="G6">
        <f t="shared" si="2"/>
        <v>800</v>
      </c>
      <c r="H6">
        <f t="shared" si="0"/>
        <v>7600</v>
      </c>
      <c r="I6">
        <f t="shared" si="1"/>
        <v>7600</v>
      </c>
    </row>
    <row r="7" spans="1:9" x14ac:dyDescent="0.35">
      <c r="A7" t="s">
        <v>6</v>
      </c>
      <c r="C7">
        <f t="shared" ref="C7:I7" si="3">SUM(C3:C6)</f>
        <v>27</v>
      </c>
      <c r="D7">
        <f t="shared" si="3"/>
        <v>2515</v>
      </c>
      <c r="E7">
        <f t="shared" si="3"/>
        <v>2735</v>
      </c>
      <c r="F7">
        <f t="shared" si="3"/>
        <v>425.85623678646937</v>
      </c>
      <c r="G7">
        <f t="shared" si="3"/>
        <v>2844.7357293868922</v>
      </c>
      <c r="H7">
        <f t="shared" si="3"/>
        <v>13875</v>
      </c>
      <c r="I7">
        <f t="shared" si="3"/>
        <v>14550</v>
      </c>
    </row>
    <row r="9" spans="1:9" x14ac:dyDescent="0.35">
      <c r="A9" t="s">
        <v>93</v>
      </c>
      <c r="B9">
        <f>E5/D5*100</f>
        <v>118.18181818181819</v>
      </c>
    </row>
    <row r="10" spans="1:9" x14ac:dyDescent="0.35">
      <c r="A10" t="s">
        <v>94</v>
      </c>
      <c r="B10">
        <f>E7/D7*100</f>
        <v>108.74751491053678</v>
      </c>
    </row>
    <row r="11" spans="1:9" x14ac:dyDescent="0.35">
      <c r="A11" t="s">
        <v>95</v>
      </c>
      <c r="B11">
        <f>1/4*SUM(F3:F6)</f>
        <v>106.46405919661734</v>
      </c>
    </row>
    <row r="12" spans="1:9" x14ac:dyDescent="0.35">
      <c r="A12" t="s">
        <v>96</v>
      </c>
      <c r="B12">
        <f>1/C7*G7</f>
        <v>105.3605825698849</v>
      </c>
    </row>
    <row r="13" spans="1:9" x14ac:dyDescent="0.35">
      <c r="A13" t="s">
        <v>97</v>
      </c>
      <c r="B13">
        <f>I7/H7*100</f>
        <v>104.86486486486486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5B71-A216-439D-8DD7-C282CF610C8C}">
  <dimension ref="A1:J20"/>
  <sheetViews>
    <sheetView workbookViewId="0">
      <selection activeCell="E3" sqref="A1:XFD1048576"/>
    </sheetView>
  </sheetViews>
  <sheetFormatPr defaultRowHeight="14.5" x14ac:dyDescent="0.35"/>
  <cols>
    <col min="2" max="2" width="14.08984375" customWidth="1"/>
  </cols>
  <sheetData>
    <row r="1" spans="1:10" x14ac:dyDescent="0.35">
      <c r="A1" s="2"/>
      <c r="B1" s="2" t="s">
        <v>0</v>
      </c>
      <c r="C1" s="6" t="s">
        <v>98</v>
      </c>
      <c r="D1" s="7"/>
      <c r="E1" s="7"/>
      <c r="F1" s="8"/>
      <c r="G1" s="9"/>
    </row>
    <row r="2" spans="1:10" x14ac:dyDescent="0.35">
      <c r="A2" s="2" t="s">
        <v>1</v>
      </c>
      <c r="B2" s="2">
        <v>2007</v>
      </c>
      <c r="C2" s="2">
        <v>2007</v>
      </c>
      <c r="D2" s="2">
        <v>2008</v>
      </c>
      <c r="E2" s="2">
        <v>2009</v>
      </c>
      <c r="F2" s="2">
        <v>2010</v>
      </c>
    </row>
    <row r="3" spans="1:10" x14ac:dyDescent="0.35">
      <c r="A3" s="2" t="s">
        <v>2</v>
      </c>
      <c r="B3" s="2">
        <v>2</v>
      </c>
      <c r="C3" s="2">
        <v>62</v>
      </c>
      <c r="D3" s="2">
        <v>65</v>
      </c>
      <c r="E3" s="2">
        <v>66</v>
      </c>
      <c r="F3" s="2">
        <v>90</v>
      </c>
    </row>
    <row r="4" spans="1:10" x14ac:dyDescent="0.35">
      <c r="A4" s="2" t="s">
        <v>3</v>
      </c>
      <c r="B4" s="2">
        <v>3</v>
      </c>
      <c r="C4" s="2">
        <v>138</v>
      </c>
      <c r="D4" s="2">
        <v>120</v>
      </c>
      <c r="E4" s="2">
        <v>110</v>
      </c>
      <c r="F4" s="2">
        <v>80</v>
      </c>
    </row>
    <row r="5" spans="1:10" x14ac:dyDescent="0.35">
      <c r="A5" s="2" t="s">
        <v>4</v>
      </c>
      <c r="B5" s="2">
        <v>0.5</v>
      </c>
      <c r="C5" s="2">
        <v>500</v>
      </c>
      <c r="D5" s="2">
        <v>540</v>
      </c>
      <c r="E5" s="2">
        <v>580</v>
      </c>
      <c r="F5" s="2">
        <v>800</v>
      </c>
    </row>
    <row r="6" spans="1:10" x14ac:dyDescent="0.35">
      <c r="A6" s="2" t="s">
        <v>5</v>
      </c>
      <c r="B6" s="2">
        <v>4.5</v>
      </c>
      <c r="C6" s="2">
        <v>10</v>
      </c>
      <c r="D6" s="2">
        <v>10</v>
      </c>
      <c r="E6" s="2">
        <v>10</v>
      </c>
      <c r="F6" s="2">
        <v>10</v>
      </c>
    </row>
    <row r="7" spans="1:10" x14ac:dyDescent="0.35">
      <c r="A7" s="3" t="s">
        <v>6</v>
      </c>
      <c r="C7">
        <f>SUM(C2:C6)</f>
        <v>2717</v>
      </c>
      <c r="D7">
        <f>SUM(D2:D6)</f>
        <v>2743</v>
      </c>
    </row>
    <row r="8" spans="1:10" x14ac:dyDescent="0.35">
      <c r="A8" s="10"/>
    </row>
    <row r="9" spans="1:10" x14ac:dyDescent="0.35">
      <c r="A9" t="s">
        <v>78</v>
      </c>
      <c r="B9">
        <f>E3/C3*100</f>
        <v>106.45161290322579</v>
      </c>
    </row>
    <row r="10" spans="1:10" x14ac:dyDescent="0.35">
      <c r="A10" t="s">
        <v>99</v>
      </c>
      <c r="B10">
        <f>D7/C7*100</f>
        <v>100.95693779904306</v>
      </c>
    </row>
    <row r="11" spans="1:10" x14ac:dyDescent="0.35">
      <c r="A11" t="s">
        <v>95</v>
      </c>
      <c r="C11" t="s">
        <v>100</v>
      </c>
      <c r="D11" s="2">
        <v>2007</v>
      </c>
      <c r="E11" s="2">
        <v>2009</v>
      </c>
      <c r="F11" s="2">
        <v>2010</v>
      </c>
      <c r="G11" t="s">
        <v>101</v>
      </c>
      <c r="H11" t="s">
        <v>102</v>
      </c>
      <c r="I11" t="s">
        <v>8</v>
      </c>
      <c r="J11" t="s">
        <v>9</v>
      </c>
    </row>
    <row r="12" spans="1:10" x14ac:dyDescent="0.35">
      <c r="C12">
        <v>2</v>
      </c>
      <c r="D12" s="2">
        <v>62</v>
      </c>
      <c r="E12" s="2">
        <v>66</v>
      </c>
      <c r="F12" s="2">
        <v>90</v>
      </c>
      <c r="G12">
        <f>E12/D12*100</f>
        <v>106.45161290322579</v>
      </c>
      <c r="H12">
        <f>C12*G12</f>
        <v>212.90322580645159</v>
      </c>
      <c r="I12">
        <f>C12*D12</f>
        <v>124</v>
      </c>
      <c r="J12">
        <f>C12*F12</f>
        <v>180</v>
      </c>
    </row>
    <row r="13" spans="1:10" x14ac:dyDescent="0.35">
      <c r="C13">
        <v>3</v>
      </c>
      <c r="D13" s="2">
        <v>138</v>
      </c>
      <c r="E13" s="2">
        <v>110</v>
      </c>
      <c r="F13" s="2">
        <v>80</v>
      </c>
      <c r="G13">
        <f t="shared" ref="G13:G15" si="0">E13/D13*100</f>
        <v>79.710144927536234</v>
      </c>
      <c r="H13">
        <f>C13*G13</f>
        <v>239.13043478260869</v>
      </c>
      <c r="I13">
        <f t="shared" ref="I13:I15" si="1">C13*D13</f>
        <v>414</v>
      </c>
      <c r="J13">
        <f t="shared" ref="J13:J15" si="2">C13*F13</f>
        <v>240</v>
      </c>
    </row>
    <row r="14" spans="1:10" x14ac:dyDescent="0.35">
      <c r="C14">
        <v>0.5</v>
      </c>
      <c r="D14" s="2">
        <v>500</v>
      </c>
      <c r="E14" s="2">
        <v>580</v>
      </c>
      <c r="F14" s="2">
        <v>800</v>
      </c>
      <c r="G14">
        <f t="shared" si="0"/>
        <v>115.99999999999999</v>
      </c>
      <c r="H14">
        <f>C14*G14</f>
        <v>57.999999999999993</v>
      </c>
      <c r="I14">
        <f t="shared" si="1"/>
        <v>250</v>
      </c>
      <c r="J14">
        <f t="shared" si="2"/>
        <v>400</v>
      </c>
    </row>
    <row r="15" spans="1:10" x14ac:dyDescent="0.35">
      <c r="C15">
        <v>4.5</v>
      </c>
      <c r="D15" s="2">
        <v>10</v>
      </c>
      <c r="E15" s="2">
        <v>10</v>
      </c>
      <c r="F15" s="2">
        <v>10</v>
      </c>
      <c r="G15">
        <f t="shared" si="0"/>
        <v>100</v>
      </c>
      <c r="H15">
        <f>C15*G15</f>
        <v>450</v>
      </c>
      <c r="I15">
        <f t="shared" si="1"/>
        <v>45</v>
      </c>
      <c r="J15">
        <f t="shared" si="2"/>
        <v>45</v>
      </c>
    </row>
    <row r="16" spans="1:10" x14ac:dyDescent="0.35">
      <c r="B16" t="s">
        <v>6</v>
      </c>
      <c r="C16">
        <f>SUM(C12:C15)</f>
        <v>10</v>
      </c>
      <c r="G16">
        <f>SUM(G12:G15)</f>
        <v>402.16175783076204</v>
      </c>
      <c r="H16">
        <f>SUM(H12:H15)</f>
        <v>960.03366058906022</v>
      </c>
      <c r="I16">
        <f>SUM(I12:I15)</f>
        <v>833</v>
      </c>
      <c r="J16">
        <f>SUM(J12:J15)</f>
        <v>865</v>
      </c>
    </row>
    <row r="18" spans="1:3" x14ac:dyDescent="0.35">
      <c r="B18" t="s">
        <v>17</v>
      </c>
      <c r="C18">
        <f>1/4*G16</f>
        <v>100.54043945769051</v>
      </c>
    </row>
    <row r="19" spans="1:3" x14ac:dyDescent="0.35">
      <c r="A19" t="s">
        <v>103</v>
      </c>
      <c r="B19">
        <f>1/C16*H16</f>
        <v>96.003366058906025</v>
      </c>
    </row>
    <row r="20" spans="1:3" x14ac:dyDescent="0.35">
      <c r="A20" t="s">
        <v>97</v>
      </c>
      <c r="B20">
        <f>J16/I16*100</f>
        <v>103.84153661464586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E152-A61B-4256-ACF7-31B6CE2FB9C5}">
  <dimension ref="A2:H7"/>
  <sheetViews>
    <sheetView workbookViewId="0">
      <selection activeCell="F6" sqref="A1:XFD1048576"/>
    </sheetView>
  </sheetViews>
  <sheetFormatPr defaultRowHeight="14.5" x14ac:dyDescent="0.35"/>
  <cols>
    <col min="5" max="5" width="17.54296875" customWidth="1"/>
  </cols>
  <sheetData>
    <row r="2" spans="1:8" x14ac:dyDescent="0.35">
      <c r="A2" t="s">
        <v>10</v>
      </c>
      <c r="B2" t="s">
        <v>11</v>
      </c>
      <c r="C2" t="s">
        <v>12</v>
      </c>
      <c r="D2" t="s">
        <v>13</v>
      </c>
      <c r="E2" t="s">
        <v>104</v>
      </c>
      <c r="F2" t="s">
        <v>14</v>
      </c>
      <c r="G2" t="s">
        <v>15</v>
      </c>
    </row>
    <row r="3" spans="1:8" x14ac:dyDescent="0.35">
      <c r="A3" t="s">
        <v>105</v>
      </c>
      <c r="B3">
        <v>103.4</v>
      </c>
      <c r="C3">
        <v>112.5</v>
      </c>
      <c r="D3">
        <v>111.2</v>
      </c>
      <c r="E3">
        <v>115.3</v>
      </c>
      <c r="F3">
        <v>100.6</v>
      </c>
      <c r="G3">
        <v>107.2</v>
      </c>
    </row>
    <row r="4" spans="1:8" x14ac:dyDescent="0.35">
      <c r="A4" t="s">
        <v>16</v>
      </c>
      <c r="B4">
        <v>25</v>
      </c>
      <c r="C4">
        <v>12</v>
      </c>
      <c r="D4">
        <v>11</v>
      </c>
      <c r="E4">
        <v>6</v>
      </c>
      <c r="F4">
        <v>8</v>
      </c>
      <c r="G4">
        <v>8</v>
      </c>
      <c r="H4">
        <f>SUM(B4:G4)</f>
        <v>70</v>
      </c>
    </row>
    <row r="5" spans="1:8" x14ac:dyDescent="0.35">
      <c r="A5" t="s">
        <v>106</v>
      </c>
      <c r="B5">
        <f>B3*B4</f>
        <v>2585</v>
      </c>
      <c r="C5">
        <f t="shared" ref="C5:G5" si="0">C3*C4</f>
        <v>1350</v>
      </c>
      <c r="D5">
        <f t="shared" si="0"/>
        <v>1223.2</v>
      </c>
      <c r="E5">
        <f t="shared" si="0"/>
        <v>691.8</v>
      </c>
      <c r="F5">
        <f t="shared" si="0"/>
        <v>804.8</v>
      </c>
      <c r="G5">
        <f t="shared" si="0"/>
        <v>857.6</v>
      </c>
      <c r="H5">
        <f>SUM(B5:G5)</f>
        <v>7512.4000000000005</v>
      </c>
    </row>
    <row r="7" spans="1:8" x14ac:dyDescent="0.35">
      <c r="A7" t="s">
        <v>107</v>
      </c>
      <c r="C7">
        <f>H5/H4</f>
        <v>107.32000000000001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1B43-E7B0-4EB6-802B-D42B2D568971}">
  <dimension ref="A1:M12"/>
  <sheetViews>
    <sheetView workbookViewId="0">
      <selection activeCell="F5" sqref="A1:XFD1048576"/>
    </sheetView>
  </sheetViews>
  <sheetFormatPr defaultColWidth="17.54296875" defaultRowHeight="14.5" x14ac:dyDescent="0.35"/>
  <sheetData>
    <row r="1" spans="1:13" x14ac:dyDescent="0.35">
      <c r="A1" t="s">
        <v>108</v>
      </c>
      <c r="B1" t="s">
        <v>18</v>
      </c>
      <c r="C1" t="s">
        <v>109</v>
      </c>
      <c r="D1" t="s">
        <v>110</v>
      </c>
      <c r="E1" t="s">
        <v>111</v>
      </c>
      <c r="F1" t="s">
        <v>19</v>
      </c>
      <c r="G1" t="s">
        <v>112</v>
      </c>
      <c r="H1" t="s">
        <v>101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</row>
    <row r="2" spans="1:13" x14ac:dyDescent="0.35">
      <c r="B2" t="s">
        <v>2</v>
      </c>
      <c r="C2">
        <v>7</v>
      </c>
      <c r="D2">
        <v>61</v>
      </c>
      <c r="E2">
        <v>8</v>
      </c>
      <c r="F2">
        <v>77</v>
      </c>
      <c r="G2">
        <f>E2/C2*100</f>
        <v>114.28571428571428</v>
      </c>
      <c r="H2">
        <f>F2/D2*100</f>
        <v>126.22950819672131</v>
      </c>
      <c r="I2">
        <f>E2*F2/(D2*C2)*100</f>
        <v>144.26229508196721</v>
      </c>
      <c r="J2">
        <f>C2*D2</f>
        <v>427</v>
      </c>
      <c r="K2">
        <f>C2*F2</f>
        <v>539</v>
      </c>
      <c r="L2">
        <f>E2*D2</f>
        <v>488</v>
      </c>
      <c r="M2">
        <f>E2*F2</f>
        <v>616</v>
      </c>
    </row>
    <row r="3" spans="1:13" x14ac:dyDescent="0.35">
      <c r="B3" t="s">
        <v>3</v>
      </c>
      <c r="C3">
        <v>5</v>
      </c>
      <c r="D3">
        <v>81</v>
      </c>
      <c r="E3">
        <v>7</v>
      </c>
      <c r="F3">
        <v>71</v>
      </c>
      <c r="G3">
        <f>E3/C3</f>
        <v>1.4</v>
      </c>
      <c r="H3">
        <f>F3/D3*100</f>
        <v>87.654320987654316</v>
      </c>
      <c r="I3">
        <f>E3*F3/(D3*C3)*100</f>
        <v>122.71604938271605</v>
      </c>
      <c r="J3">
        <f>C3*D3</f>
        <v>405</v>
      </c>
      <c r="K3">
        <f>C3*F3</f>
        <v>355</v>
      </c>
      <c r="L3">
        <f>E3*D3</f>
        <v>567</v>
      </c>
      <c r="M3">
        <f>E3*F3</f>
        <v>497</v>
      </c>
    </row>
    <row r="4" spans="1:13" x14ac:dyDescent="0.35">
      <c r="A4" t="s">
        <v>118</v>
      </c>
      <c r="C4">
        <f>SUM(C2:C3)</f>
        <v>12</v>
      </c>
      <c r="D4">
        <f t="shared" ref="D4:M4" si="0">SUM(D2:D3)</f>
        <v>142</v>
      </c>
      <c r="E4">
        <f t="shared" si="0"/>
        <v>15</v>
      </c>
      <c r="F4">
        <f t="shared" si="0"/>
        <v>148</v>
      </c>
      <c r="G4">
        <f t="shared" si="0"/>
        <v>115.68571428571428</v>
      </c>
      <c r="H4">
        <f t="shared" si="0"/>
        <v>213.88382918437563</v>
      </c>
      <c r="I4">
        <f t="shared" si="0"/>
        <v>266.97834446468323</v>
      </c>
      <c r="J4">
        <f t="shared" si="0"/>
        <v>832</v>
      </c>
      <c r="K4">
        <f t="shared" si="0"/>
        <v>894</v>
      </c>
      <c r="L4">
        <f t="shared" si="0"/>
        <v>1055</v>
      </c>
      <c r="M4">
        <f t="shared" si="0"/>
        <v>1113</v>
      </c>
    </row>
    <row r="5" spans="1:13" x14ac:dyDescent="0.35">
      <c r="A5" t="s">
        <v>93</v>
      </c>
      <c r="B5">
        <f>G2</f>
        <v>114.28571428571428</v>
      </c>
    </row>
    <row r="6" spans="1:13" x14ac:dyDescent="0.35">
      <c r="A6" t="s">
        <v>94</v>
      </c>
      <c r="B6">
        <f>H3</f>
        <v>87.654320987654316</v>
      </c>
    </row>
    <row r="7" spans="1:13" x14ac:dyDescent="0.35">
      <c r="A7" t="s">
        <v>95</v>
      </c>
      <c r="B7">
        <f>I2</f>
        <v>144.26229508196721</v>
      </c>
    </row>
    <row r="8" spans="1:13" x14ac:dyDescent="0.35">
      <c r="A8" t="s">
        <v>103</v>
      </c>
      <c r="B8">
        <f>L4/J4*100</f>
        <v>126.80288461538463</v>
      </c>
    </row>
    <row r="9" spans="1:13" x14ac:dyDescent="0.35">
      <c r="A9" t="s">
        <v>97</v>
      </c>
      <c r="B9">
        <f>M4/K4*100</f>
        <v>124.496644295302</v>
      </c>
    </row>
    <row r="10" spans="1:13" x14ac:dyDescent="0.35">
      <c r="A10" t="s">
        <v>119</v>
      </c>
      <c r="B10">
        <f>K4/J4*100</f>
        <v>107.45192307692308</v>
      </c>
    </row>
    <row r="11" spans="1:13" x14ac:dyDescent="0.35">
      <c r="A11" t="s">
        <v>120</v>
      </c>
      <c r="B11">
        <f>M4/L4*100</f>
        <v>105.49763033175354</v>
      </c>
    </row>
    <row r="12" spans="1:13" x14ac:dyDescent="0.35">
      <c r="A12" t="s">
        <v>121</v>
      </c>
      <c r="B12">
        <f>M4/J4*100</f>
        <v>133.77403846153845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C1F8-0B34-4C17-A63D-E49808DFA213}">
  <dimension ref="A1:I87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s="1" t="s">
        <v>28</v>
      </c>
    </row>
    <row r="2" spans="1:5" x14ac:dyDescent="0.35">
      <c r="B2" s="4" t="s">
        <v>29</v>
      </c>
      <c r="C2" s="4"/>
      <c r="D2" s="4" t="s">
        <v>30</v>
      </c>
      <c r="E2" s="4"/>
    </row>
    <row r="3" spans="1:5" x14ac:dyDescent="0.35">
      <c r="A3" t="s">
        <v>31</v>
      </c>
      <c r="B3" t="s">
        <v>32</v>
      </c>
      <c r="C3" t="s">
        <v>33</v>
      </c>
      <c r="D3" t="s">
        <v>32</v>
      </c>
      <c r="E3" t="s">
        <v>33</v>
      </c>
    </row>
    <row r="4" spans="1:5" x14ac:dyDescent="0.35">
      <c r="A4" t="s">
        <v>2</v>
      </c>
      <c r="B4">
        <v>175</v>
      </c>
      <c r="C4">
        <v>201</v>
      </c>
      <c r="D4">
        <v>15.4</v>
      </c>
      <c r="E4">
        <v>18.3</v>
      </c>
    </row>
    <row r="5" spans="1:5" x14ac:dyDescent="0.35">
      <c r="A5" t="s">
        <v>3</v>
      </c>
      <c r="B5">
        <v>32</v>
      </c>
      <c r="C5">
        <v>46</v>
      </c>
      <c r="D5">
        <v>12.7</v>
      </c>
      <c r="E5">
        <v>14.9</v>
      </c>
    </row>
    <row r="6" spans="1:5" x14ac:dyDescent="0.35">
      <c r="A6" t="s">
        <v>4</v>
      </c>
      <c r="B6">
        <v>48</v>
      </c>
      <c r="C6">
        <v>43</v>
      </c>
      <c r="D6">
        <v>27.6</v>
      </c>
      <c r="E6">
        <v>24.9</v>
      </c>
    </row>
    <row r="8" spans="1:5" x14ac:dyDescent="0.35">
      <c r="A8" s="1" t="s">
        <v>34</v>
      </c>
    </row>
    <row r="9" spans="1:5" x14ac:dyDescent="0.35">
      <c r="A9" t="s">
        <v>35</v>
      </c>
    </row>
    <row r="11" spans="1:5" x14ac:dyDescent="0.35">
      <c r="A11" t="s">
        <v>17</v>
      </c>
      <c r="B11">
        <f>E4/D4*100</f>
        <v>118.83116883116884</v>
      </c>
    </row>
    <row r="13" spans="1:5" x14ac:dyDescent="0.35">
      <c r="A13" t="s">
        <v>36</v>
      </c>
    </row>
    <row r="15" spans="1:5" x14ac:dyDescent="0.35">
      <c r="A15" t="s">
        <v>7</v>
      </c>
      <c r="B15">
        <f>C6/B6*100</f>
        <v>89.583333333333343</v>
      </c>
    </row>
    <row r="17" spans="1:7" x14ac:dyDescent="0.35">
      <c r="A17" t="s">
        <v>37</v>
      </c>
    </row>
    <row r="19" spans="1:7" x14ac:dyDescent="0.35">
      <c r="A19" t="s">
        <v>38</v>
      </c>
      <c r="E19">
        <f>SUM(E4:E6)/SUM(D4:D6)*100</f>
        <v>104.30879712746859</v>
      </c>
    </row>
    <row r="20" spans="1:7" x14ac:dyDescent="0.35">
      <c r="A20" t="s">
        <v>39</v>
      </c>
      <c r="E20">
        <f>SUM(C4:C6)/SUM(B4:B6)*100</f>
        <v>113.72549019607843</v>
      </c>
    </row>
    <row r="22" spans="1:7" x14ac:dyDescent="0.35">
      <c r="A22" t="s">
        <v>40</v>
      </c>
    </row>
    <row r="24" spans="1:7" x14ac:dyDescent="0.35">
      <c r="B24" s="4" t="s">
        <v>29</v>
      </c>
      <c r="C24" s="4"/>
      <c r="D24" s="4" t="s">
        <v>30</v>
      </c>
      <c r="E24" s="4"/>
    </row>
    <row r="25" spans="1:7" x14ac:dyDescent="0.35">
      <c r="A25" t="s">
        <v>31</v>
      </c>
      <c r="B25" t="s">
        <v>32</v>
      </c>
      <c r="C25" t="s">
        <v>33</v>
      </c>
      <c r="D25" t="s">
        <v>32</v>
      </c>
      <c r="E25" t="s">
        <v>33</v>
      </c>
      <c r="F25" t="s">
        <v>41</v>
      </c>
      <c r="G25" t="s">
        <v>42</v>
      </c>
    </row>
    <row r="26" spans="1:7" x14ac:dyDescent="0.35">
      <c r="A26" t="s">
        <v>2</v>
      </c>
      <c r="B26">
        <v>175</v>
      </c>
      <c r="C26">
        <v>201</v>
      </c>
      <c r="D26">
        <v>15.4</v>
      </c>
      <c r="E26">
        <v>18.3</v>
      </c>
      <c r="F26">
        <f>E26/D26*100</f>
        <v>118.83116883116884</v>
      </c>
      <c r="G26">
        <f>C26/B26*100</f>
        <v>114.85714285714286</v>
      </c>
    </row>
    <row r="27" spans="1:7" x14ac:dyDescent="0.35">
      <c r="A27" t="s">
        <v>3</v>
      </c>
      <c r="B27">
        <v>32</v>
      </c>
      <c r="C27">
        <v>46</v>
      </c>
      <c r="D27">
        <v>12.7</v>
      </c>
      <c r="E27">
        <v>14.9</v>
      </c>
      <c r="F27">
        <f t="shared" ref="F27:F28" si="0">E27/D27*100</f>
        <v>117.3228346456693</v>
      </c>
      <c r="G27">
        <f t="shared" ref="G27:G28" si="1">C27/B27*100</f>
        <v>143.75</v>
      </c>
    </row>
    <row r="28" spans="1:7" x14ac:dyDescent="0.35">
      <c r="A28" t="s">
        <v>4</v>
      </c>
      <c r="B28">
        <v>48</v>
      </c>
      <c r="C28">
        <v>43</v>
      </c>
      <c r="D28">
        <v>27.6</v>
      </c>
      <c r="E28">
        <v>24.9</v>
      </c>
      <c r="F28">
        <f t="shared" si="0"/>
        <v>90.217391304347814</v>
      </c>
      <c r="G28">
        <f t="shared" si="1"/>
        <v>89.583333333333343</v>
      </c>
    </row>
    <row r="30" spans="1:7" x14ac:dyDescent="0.35">
      <c r="A30" t="s">
        <v>43</v>
      </c>
      <c r="E30">
        <f>SUM(F26:F28)/COUNT(F26:F28)</f>
        <v>108.79046492706198</v>
      </c>
    </row>
    <row r="31" spans="1:7" x14ac:dyDescent="0.35">
      <c r="A31" t="s">
        <v>44</v>
      </c>
      <c r="E31">
        <f>SUM(G26:G28)/COUNT(G26:G28)</f>
        <v>116.06349206349209</v>
      </c>
    </row>
    <row r="33" spans="1:9" x14ac:dyDescent="0.35">
      <c r="A33" t="s">
        <v>45</v>
      </c>
    </row>
    <row r="35" spans="1:9" x14ac:dyDescent="0.35">
      <c r="B35" s="4" t="s">
        <v>29</v>
      </c>
      <c r="C35" s="4"/>
      <c r="D35" s="4" t="s">
        <v>30</v>
      </c>
      <c r="E35" s="4"/>
    </row>
    <row r="36" spans="1:9" x14ac:dyDescent="0.35">
      <c r="A36" t="s">
        <v>31</v>
      </c>
      <c r="B36" t="s">
        <v>32</v>
      </c>
      <c r="C36" t="s">
        <v>33</v>
      </c>
      <c r="D36" t="s">
        <v>32</v>
      </c>
      <c r="E36" t="s">
        <v>33</v>
      </c>
      <c r="F36" t="s">
        <v>20</v>
      </c>
      <c r="G36" t="s">
        <v>21</v>
      </c>
      <c r="H36" t="s">
        <v>22</v>
      </c>
      <c r="I36" t="s">
        <v>23</v>
      </c>
    </row>
    <row r="37" spans="1:9" x14ac:dyDescent="0.35">
      <c r="A37" t="s">
        <v>2</v>
      </c>
      <c r="B37">
        <v>175</v>
      </c>
      <c r="C37">
        <v>201</v>
      </c>
      <c r="D37">
        <v>15.4</v>
      </c>
      <c r="E37">
        <v>18.3</v>
      </c>
      <c r="F37">
        <f>B37*D37</f>
        <v>2695</v>
      </c>
      <c r="G37">
        <f>B37*E37</f>
        <v>3202.5</v>
      </c>
      <c r="H37">
        <f>C37*D37</f>
        <v>3095.4</v>
      </c>
      <c r="I37">
        <f>C37*E37</f>
        <v>3678.3</v>
      </c>
    </row>
    <row r="38" spans="1:9" x14ac:dyDescent="0.35">
      <c r="A38" t="s">
        <v>3</v>
      </c>
      <c r="B38">
        <v>32</v>
      </c>
      <c r="C38">
        <v>46</v>
      </c>
      <c r="D38">
        <v>12.7</v>
      </c>
      <c r="E38">
        <v>14.9</v>
      </c>
      <c r="F38">
        <f>B38*D38</f>
        <v>406.4</v>
      </c>
      <c r="G38">
        <f t="shared" ref="G38:G39" si="2">B38*E38</f>
        <v>476.8</v>
      </c>
      <c r="H38">
        <f t="shared" ref="H38:H39" si="3">C38*D38</f>
        <v>584.19999999999993</v>
      </c>
      <c r="I38">
        <f t="shared" ref="I38:I39" si="4">C38*E38</f>
        <v>685.4</v>
      </c>
    </row>
    <row r="39" spans="1:9" x14ac:dyDescent="0.35">
      <c r="A39" t="s">
        <v>4</v>
      </c>
      <c r="B39">
        <v>48</v>
      </c>
      <c r="C39">
        <v>43</v>
      </c>
      <c r="D39">
        <v>27.6</v>
      </c>
      <c r="E39">
        <v>24.9</v>
      </c>
      <c r="F39" s="5">
        <f>B39*D39</f>
        <v>1324.8000000000002</v>
      </c>
      <c r="G39" s="5">
        <f t="shared" si="2"/>
        <v>1195.1999999999998</v>
      </c>
      <c r="H39" s="5">
        <f t="shared" si="3"/>
        <v>1186.8</v>
      </c>
      <c r="I39" s="5">
        <f t="shared" si="4"/>
        <v>1070.7</v>
      </c>
    </row>
    <row r="40" spans="1:9" x14ac:dyDescent="0.35">
      <c r="F40" s="5">
        <f>SUM(F37:F39)</f>
        <v>4426.2000000000007</v>
      </c>
      <c r="G40" s="5">
        <f>SUM(G37:G39)</f>
        <v>4874.5</v>
      </c>
      <c r="H40" s="5">
        <f>SUM(H37:H39)</f>
        <v>4866.3999999999996</v>
      </c>
      <c r="I40" s="5">
        <f>SUM(I37:I39)</f>
        <v>5434.4</v>
      </c>
    </row>
    <row r="41" spans="1:9" x14ac:dyDescent="0.35">
      <c r="A41" t="s">
        <v>46</v>
      </c>
      <c r="B41">
        <f>G40/F40*100</f>
        <v>110.12832678143778</v>
      </c>
    </row>
    <row r="42" spans="1:9" x14ac:dyDescent="0.35">
      <c r="A42" t="s">
        <v>47</v>
      </c>
      <c r="B42">
        <f>I40/H40*100</f>
        <v>111.6718724313661</v>
      </c>
    </row>
    <row r="43" spans="1:9" x14ac:dyDescent="0.35">
      <c r="A43" t="s">
        <v>48</v>
      </c>
      <c r="B43">
        <f>SQRT(B41*B42)</f>
        <v>110.89741412411976</v>
      </c>
    </row>
    <row r="45" spans="1:9" x14ac:dyDescent="0.35">
      <c r="A45" t="s">
        <v>49</v>
      </c>
    </row>
    <row r="47" spans="1:9" x14ac:dyDescent="0.35">
      <c r="B47" s="4" t="s">
        <v>29</v>
      </c>
      <c r="C47" s="4"/>
      <c r="D47" s="4" t="s">
        <v>30</v>
      </c>
      <c r="E47" s="4"/>
    </row>
    <row r="48" spans="1:9" x14ac:dyDescent="0.35">
      <c r="A48" t="s">
        <v>31</v>
      </c>
      <c r="B48" t="s">
        <v>32</v>
      </c>
      <c r="C48" t="s">
        <v>33</v>
      </c>
      <c r="D48" t="s">
        <v>32</v>
      </c>
      <c r="E48" t="s">
        <v>33</v>
      </c>
      <c r="F48" t="s">
        <v>26</v>
      </c>
      <c r="G48" t="s">
        <v>50</v>
      </c>
      <c r="H48" t="s">
        <v>51</v>
      </c>
      <c r="I48" t="s">
        <v>27</v>
      </c>
    </row>
    <row r="49" spans="1:9" x14ac:dyDescent="0.35">
      <c r="A49" t="s">
        <v>2</v>
      </c>
      <c r="B49">
        <v>175</v>
      </c>
      <c r="C49">
        <v>201</v>
      </c>
      <c r="D49">
        <v>15.4</v>
      </c>
      <c r="E49">
        <v>18.3</v>
      </c>
      <c r="F49">
        <f>B49*D49</f>
        <v>2695</v>
      </c>
      <c r="G49">
        <f>C49*D49</f>
        <v>3095.4</v>
      </c>
      <c r="H49">
        <f>B49*E49</f>
        <v>3202.5</v>
      </c>
      <c r="I49">
        <f>C49*E49</f>
        <v>3678.3</v>
      </c>
    </row>
    <row r="50" spans="1:9" x14ac:dyDescent="0.35">
      <c r="A50" t="s">
        <v>3</v>
      </c>
      <c r="B50">
        <v>32</v>
      </c>
      <c r="C50">
        <v>46</v>
      </c>
      <c r="D50">
        <v>12.7</v>
      </c>
      <c r="E50">
        <v>14.9</v>
      </c>
      <c r="F50">
        <f>B50*D50</f>
        <v>406.4</v>
      </c>
      <c r="G50">
        <f t="shared" ref="G50:G51" si="5">C50*D50</f>
        <v>584.19999999999993</v>
      </c>
      <c r="H50">
        <f t="shared" ref="H50:H51" si="6">B50*E50</f>
        <v>476.8</v>
      </c>
      <c r="I50">
        <f t="shared" ref="I50:I51" si="7">C50*E50</f>
        <v>685.4</v>
      </c>
    </row>
    <row r="51" spans="1:9" x14ac:dyDescent="0.35">
      <c r="A51" t="s">
        <v>4</v>
      </c>
      <c r="B51">
        <v>48</v>
      </c>
      <c r="C51">
        <v>43</v>
      </c>
      <c r="D51">
        <v>27.6</v>
      </c>
      <c r="E51">
        <v>24.9</v>
      </c>
      <c r="F51" s="5">
        <f>B51*D51</f>
        <v>1324.8000000000002</v>
      </c>
      <c r="G51">
        <f t="shared" si="5"/>
        <v>1186.8</v>
      </c>
      <c r="H51">
        <f t="shared" si="6"/>
        <v>1195.1999999999998</v>
      </c>
      <c r="I51" s="5">
        <f t="shared" si="7"/>
        <v>1070.7</v>
      </c>
    </row>
    <row r="52" spans="1:9" x14ac:dyDescent="0.35">
      <c r="F52" s="5">
        <f>SUM(F49:F51)</f>
        <v>4426.2000000000007</v>
      </c>
      <c r="G52" s="5">
        <f>SUM(G49:G51)</f>
        <v>4866.3999999999996</v>
      </c>
      <c r="H52" s="5">
        <f>SUM(H49:H51)</f>
        <v>4874.5</v>
      </c>
      <c r="I52" s="5">
        <f>SUM(I49:I51)</f>
        <v>5434.4</v>
      </c>
    </row>
    <row r="54" spans="1:9" x14ac:dyDescent="0.35">
      <c r="A54" t="s">
        <v>24</v>
      </c>
      <c r="B54">
        <f>G52/F52*100</f>
        <v>109.94532556142964</v>
      </c>
    </row>
    <row r="55" spans="1:9" x14ac:dyDescent="0.35">
      <c r="A55" t="s">
        <v>25</v>
      </c>
      <c r="B55">
        <f>I52/H52*100</f>
        <v>111.48630628782439</v>
      </c>
    </row>
    <row r="56" spans="1:9" x14ac:dyDescent="0.35">
      <c r="A56" t="s">
        <v>52</v>
      </c>
      <c r="B56">
        <f>SQRT(B54*B55)</f>
        <v>110.71313490483463</v>
      </c>
    </row>
    <row r="58" spans="1:9" x14ac:dyDescent="0.35">
      <c r="A58" t="s">
        <v>53</v>
      </c>
    </row>
    <row r="60" spans="1:9" x14ac:dyDescent="0.35">
      <c r="A60" t="s">
        <v>54</v>
      </c>
      <c r="B60">
        <f>I52/F52*100</f>
        <v>122.77800370520985</v>
      </c>
    </row>
    <row r="62" spans="1:9" x14ac:dyDescent="0.35">
      <c r="A62" s="1" t="s">
        <v>55</v>
      </c>
    </row>
    <row r="64" spans="1:9" x14ac:dyDescent="0.35">
      <c r="A64" t="s">
        <v>56</v>
      </c>
      <c r="B64">
        <v>2004</v>
      </c>
      <c r="C64">
        <v>2005</v>
      </c>
      <c r="D64">
        <v>2006</v>
      </c>
      <c r="E64">
        <v>2007</v>
      </c>
      <c r="F64">
        <v>2008</v>
      </c>
      <c r="G64">
        <v>2009</v>
      </c>
      <c r="H64">
        <v>2010</v>
      </c>
    </row>
    <row r="65" spans="1:8" x14ac:dyDescent="0.35">
      <c r="A65" t="s">
        <v>57</v>
      </c>
      <c r="B65" t="s">
        <v>58</v>
      </c>
      <c r="C65" t="s">
        <v>58</v>
      </c>
      <c r="D65">
        <v>100</v>
      </c>
      <c r="E65">
        <v>110.61</v>
      </c>
      <c r="F65">
        <v>123.45</v>
      </c>
      <c r="G65">
        <v>136.22999999999999</v>
      </c>
      <c r="H65">
        <v>151.16</v>
      </c>
    </row>
    <row r="66" spans="1:8" x14ac:dyDescent="0.35">
      <c r="A66" t="s">
        <v>59</v>
      </c>
      <c r="B66">
        <v>100</v>
      </c>
      <c r="C66">
        <v>109.16</v>
      </c>
      <c r="D66">
        <v>118.32</v>
      </c>
      <c r="E66">
        <v>127.61</v>
      </c>
      <c r="F66">
        <v>136.21</v>
      </c>
      <c r="G66">
        <v>145.56</v>
      </c>
      <c r="H66">
        <v>156.22999999999999</v>
      </c>
    </row>
    <row r="67" spans="1:8" x14ac:dyDescent="0.35">
      <c r="A67" t="s">
        <v>60</v>
      </c>
      <c r="B67">
        <f>B66/D66*100</f>
        <v>84.516565246788375</v>
      </c>
      <c r="C67">
        <f>C66/D66*100</f>
        <v>92.25828262339418</v>
      </c>
      <c r="D67">
        <f>D66/D66*100</f>
        <v>100</v>
      </c>
      <c r="E67">
        <f>E66/D66*100</f>
        <v>107.85158891142666</v>
      </c>
      <c r="F67">
        <f>F66/E66*100</f>
        <v>106.73928375519162</v>
      </c>
      <c r="G67">
        <f>G66/D66*100</f>
        <v>123.02231237322516</v>
      </c>
      <c r="H67">
        <f>H66/D66*100</f>
        <v>132.04022988505747</v>
      </c>
    </row>
    <row r="69" spans="1:8" x14ac:dyDescent="0.35">
      <c r="A69" t="s">
        <v>61</v>
      </c>
    </row>
    <row r="71" spans="1:8" x14ac:dyDescent="0.35">
      <c r="A71" t="s">
        <v>62</v>
      </c>
    </row>
    <row r="72" spans="1:8" x14ac:dyDescent="0.35">
      <c r="A72" t="s">
        <v>63</v>
      </c>
    </row>
    <row r="74" spans="1:8" x14ac:dyDescent="0.35">
      <c r="A74" t="s">
        <v>64</v>
      </c>
    </row>
    <row r="76" spans="1:8" x14ac:dyDescent="0.35">
      <c r="A76">
        <f>(64000+11800)/(64000)*100</f>
        <v>118.4375</v>
      </c>
    </row>
    <row r="78" spans="1:8" x14ac:dyDescent="0.35">
      <c r="A78" t="s">
        <v>65</v>
      </c>
    </row>
    <row r="80" spans="1:8" x14ac:dyDescent="0.35">
      <c r="A80">
        <f>150/120*100</f>
        <v>125</v>
      </c>
    </row>
    <row r="82" spans="1:8" x14ac:dyDescent="0.35">
      <c r="A82" t="s">
        <v>66</v>
      </c>
    </row>
    <row r="84" spans="1:8" x14ac:dyDescent="0.35">
      <c r="A84" t="s">
        <v>56</v>
      </c>
      <c r="B84">
        <v>2004</v>
      </c>
      <c r="C84">
        <v>2005</v>
      </c>
      <c r="D84">
        <v>2006</v>
      </c>
      <c r="E84">
        <v>2007</v>
      </c>
      <c r="F84">
        <v>2008</v>
      </c>
      <c r="G84">
        <v>2009</v>
      </c>
      <c r="H84">
        <v>2010</v>
      </c>
    </row>
    <row r="85" spans="1:8" x14ac:dyDescent="0.35">
      <c r="A85" t="s">
        <v>67</v>
      </c>
      <c r="B85">
        <v>166</v>
      </c>
      <c r="C85">
        <v>220</v>
      </c>
      <c r="D85">
        <v>360</v>
      </c>
      <c r="E85">
        <v>528</v>
      </c>
      <c r="F85">
        <v>664</v>
      </c>
      <c r="G85">
        <v>763</v>
      </c>
      <c r="H85">
        <v>912</v>
      </c>
    </row>
    <row r="86" spans="1:8" x14ac:dyDescent="0.35">
      <c r="A86" t="s">
        <v>68</v>
      </c>
      <c r="B86">
        <v>111</v>
      </c>
      <c r="C86">
        <v>147</v>
      </c>
      <c r="D86">
        <v>182</v>
      </c>
      <c r="E86">
        <v>211</v>
      </c>
      <c r="F86">
        <v>228</v>
      </c>
      <c r="G86">
        <v>251</v>
      </c>
      <c r="H86">
        <v>260</v>
      </c>
    </row>
    <row r="87" spans="1:8" x14ac:dyDescent="0.35">
      <c r="A87" t="s">
        <v>69</v>
      </c>
      <c r="B87">
        <f>B85/B86*100</f>
        <v>149.54954954954957</v>
      </c>
      <c r="C87">
        <f t="shared" ref="C87:H87" si="8">C85/C86*100</f>
        <v>149.65986394557825</v>
      </c>
      <c r="D87">
        <f t="shared" si="8"/>
        <v>197.80219780219781</v>
      </c>
      <c r="E87">
        <f t="shared" si="8"/>
        <v>250.23696682464455</v>
      </c>
      <c r="F87">
        <f t="shared" si="8"/>
        <v>291.22807017543863</v>
      </c>
      <c r="G87">
        <f t="shared" si="8"/>
        <v>303.98406374501991</v>
      </c>
      <c r="H87">
        <f t="shared" si="8"/>
        <v>350.76923076923077</v>
      </c>
    </row>
  </sheetData>
  <mergeCells count="8">
    <mergeCell ref="B47:C47"/>
    <mergeCell ref="D47:E47"/>
    <mergeCell ref="B2:C2"/>
    <mergeCell ref="D2:E2"/>
    <mergeCell ref="B24:C24"/>
    <mergeCell ref="D24:E24"/>
    <mergeCell ref="B35:C35"/>
    <mergeCell ref="D35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T9Q1</vt:lpstr>
      <vt:lpstr>T9Q2</vt:lpstr>
      <vt:lpstr>T9Q3</vt:lpstr>
      <vt:lpstr>T9Q4</vt:lpstr>
      <vt:lpstr>T9Q5</vt:lpstr>
      <vt:lpstr>T9Q6-END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user300</dc:creator>
  <cp:lastModifiedBy>user300</cp:lastModifiedBy>
  <cp:lastPrinted>2019-08-27T13:03:02Z</cp:lastPrinted>
  <dcterms:created xsi:type="dcterms:W3CDTF">2019-08-27T12:59:54Z</dcterms:created>
  <dcterms:modified xsi:type="dcterms:W3CDTF">2019-08-27T13:03:38Z</dcterms:modified>
</cp:coreProperties>
</file>