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736323D8-F1A2-4B9F-BE11-E1FE997533E8}" xr6:coauthVersionLast="41" xr6:coauthVersionMax="41" xr10:uidLastSave="{00000000-0000-0000-0000-000000000000}"/>
  <bookViews>
    <workbookView xWindow="6810" yWindow="930" windowWidth="15375" windowHeight="7815" activeTab="2" xr2:uid="{6A888A9F-4329-4A71-AAC2-210659982905}"/>
  </bookViews>
  <sheets>
    <sheet name="C8" sheetId="1" r:id="rId1"/>
    <sheet name="T8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7" i="3" l="1"/>
  <c r="B155" i="3"/>
  <c r="B156" i="3"/>
  <c r="E152" i="3"/>
  <c r="E143" i="3"/>
  <c r="E144" i="3"/>
  <c r="E145" i="3"/>
  <c r="E146" i="3"/>
  <c r="E147" i="3"/>
  <c r="E148" i="3"/>
  <c r="E149" i="3"/>
  <c r="E150" i="3"/>
  <c r="E151" i="3"/>
  <c r="E142" i="3"/>
  <c r="D143" i="3"/>
  <c r="D144" i="3"/>
  <c r="D145" i="3"/>
  <c r="D146" i="3"/>
  <c r="D147" i="3"/>
  <c r="D148" i="3"/>
  <c r="D149" i="3"/>
  <c r="D150" i="3"/>
  <c r="D151" i="3"/>
  <c r="D142" i="3"/>
  <c r="B135" i="3"/>
  <c r="E133" i="3"/>
  <c r="F133" i="3"/>
  <c r="C133" i="3"/>
  <c r="B133" i="3"/>
  <c r="F124" i="3"/>
  <c r="F125" i="3"/>
  <c r="F126" i="3"/>
  <c r="F127" i="3"/>
  <c r="F128" i="3"/>
  <c r="F129" i="3"/>
  <c r="F130" i="3"/>
  <c r="F131" i="3"/>
  <c r="F132" i="3"/>
  <c r="E124" i="3"/>
  <c r="E125" i="3"/>
  <c r="E126" i="3"/>
  <c r="E127" i="3"/>
  <c r="E128" i="3"/>
  <c r="E129" i="3"/>
  <c r="E130" i="3"/>
  <c r="E131" i="3"/>
  <c r="E132" i="3"/>
  <c r="D124" i="3"/>
  <c r="D133" i="3" s="1"/>
  <c r="B136" i="3" s="1"/>
  <c r="D125" i="3"/>
  <c r="D126" i="3"/>
  <c r="D127" i="3"/>
  <c r="D128" i="3"/>
  <c r="D129" i="3"/>
  <c r="D130" i="3"/>
  <c r="D131" i="3"/>
  <c r="D132" i="3"/>
  <c r="F123" i="3"/>
  <c r="E123" i="3"/>
  <c r="D123" i="3"/>
  <c r="G81" i="3"/>
  <c r="G82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1" i="3"/>
  <c r="J71" i="3" s="1"/>
  <c r="C47" i="3"/>
  <c r="D47" i="3"/>
  <c r="E47" i="3"/>
  <c r="F47" i="3"/>
  <c r="G47" i="3"/>
  <c r="H47" i="3"/>
  <c r="I47" i="3"/>
  <c r="B47" i="3"/>
  <c r="J47" i="3" s="1"/>
  <c r="B71" i="3" s="1"/>
  <c r="J46" i="3"/>
  <c r="B73" i="3" s="1"/>
  <c r="C46" i="3"/>
  <c r="D46" i="3"/>
  <c r="E46" i="3"/>
  <c r="F46" i="3"/>
  <c r="G46" i="3"/>
  <c r="H46" i="3"/>
  <c r="I46" i="3"/>
  <c r="B46" i="3"/>
  <c r="C45" i="3"/>
  <c r="D45" i="3"/>
  <c r="E45" i="3"/>
  <c r="F45" i="3"/>
  <c r="G45" i="3"/>
  <c r="H45" i="3"/>
  <c r="I45" i="3"/>
  <c r="B45" i="3"/>
  <c r="J45" i="3" s="1"/>
  <c r="B72" i="3" s="1"/>
  <c r="B74" i="3"/>
  <c r="B69" i="3"/>
  <c r="J44" i="3"/>
  <c r="B70" i="3" s="1"/>
  <c r="J43" i="3"/>
  <c r="B35" i="3"/>
  <c r="B36" i="3" s="1"/>
  <c r="K29" i="3"/>
  <c r="K28" i="3"/>
  <c r="C29" i="3"/>
  <c r="E29" i="3"/>
  <c r="G29" i="3"/>
  <c r="I29" i="3"/>
  <c r="B29" i="3"/>
  <c r="C28" i="3"/>
  <c r="D28" i="3"/>
  <c r="D29" i="3" s="1"/>
  <c r="E28" i="3"/>
  <c r="F28" i="3"/>
  <c r="F29" i="3" s="1"/>
  <c r="G28" i="3"/>
  <c r="H28" i="3"/>
  <c r="H29" i="3" s="1"/>
  <c r="I28" i="3"/>
  <c r="J28" i="3"/>
  <c r="J29" i="3" s="1"/>
  <c r="B28" i="3"/>
  <c r="D12" i="3"/>
  <c r="E12" i="3" s="1"/>
  <c r="D10" i="3"/>
  <c r="E10" i="3" s="1"/>
  <c r="D11" i="3"/>
  <c r="E11" i="3" s="1"/>
  <c r="D13" i="3"/>
  <c r="E13" i="3" s="1"/>
  <c r="D14" i="3"/>
  <c r="E14" i="3" s="1"/>
  <c r="D15" i="3"/>
  <c r="E15" i="3" s="1"/>
  <c r="D16" i="3"/>
  <c r="E16" i="3" s="1"/>
  <c r="D9" i="3"/>
  <c r="E9" i="3" s="1"/>
  <c r="J79" i="3" l="1"/>
  <c r="G80" i="3" s="1"/>
  <c r="G83" i="3" s="1"/>
  <c r="E17" i="3"/>
  <c r="B21" i="3" s="1"/>
  <c r="B78" i="3"/>
  <c r="B77" i="3"/>
  <c r="B82" i="3" s="1"/>
  <c r="B34" i="3"/>
  <c r="B37" i="3" s="1"/>
  <c r="B79" i="3"/>
  <c r="B80" i="3"/>
  <c r="L118" i="2"/>
  <c r="L119" i="2"/>
  <c r="L120" i="2"/>
  <c r="L121" i="2"/>
  <c r="L117" i="2"/>
  <c r="C121" i="2"/>
  <c r="D121" i="2"/>
  <c r="E121" i="2"/>
  <c r="F121" i="2"/>
  <c r="G121" i="2"/>
  <c r="H121" i="2"/>
  <c r="I121" i="2"/>
  <c r="J121" i="2"/>
  <c r="K121" i="2"/>
  <c r="B121" i="2"/>
  <c r="C120" i="2"/>
  <c r="D120" i="2"/>
  <c r="E120" i="2"/>
  <c r="F120" i="2"/>
  <c r="G120" i="2"/>
  <c r="H120" i="2"/>
  <c r="I120" i="2"/>
  <c r="J120" i="2"/>
  <c r="K120" i="2"/>
  <c r="B120" i="2"/>
  <c r="C119" i="2"/>
  <c r="D119" i="2"/>
  <c r="E119" i="2"/>
  <c r="F119" i="2"/>
  <c r="G119" i="2"/>
  <c r="H119" i="2"/>
  <c r="I119" i="2"/>
  <c r="J119" i="2"/>
  <c r="K119" i="2"/>
  <c r="B119" i="2"/>
  <c r="K117" i="2"/>
  <c r="J117" i="2"/>
  <c r="I117" i="2"/>
  <c r="H117" i="2"/>
  <c r="F117" i="2"/>
  <c r="G117" i="2"/>
  <c r="B117" i="2"/>
  <c r="E117" i="2"/>
  <c r="D117" i="2"/>
  <c r="C117" i="2"/>
  <c r="I109" i="2"/>
  <c r="I110" i="2"/>
  <c r="C113" i="2"/>
  <c r="D113" i="2"/>
  <c r="E113" i="2"/>
  <c r="F113" i="2"/>
  <c r="G113" i="2"/>
  <c r="H113" i="2"/>
  <c r="B113" i="2"/>
  <c r="I113" i="2" s="1"/>
  <c r="C112" i="2"/>
  <c r="D112" i="2"/>
  <c r="E112" i="2"/>
  <c r="F112" i="2"/>
  <c r="G112" i="2"/>
  <c r="H112" i="2"/>
  <c r="B112" i="2"/>
  <c r="I112" i="2" s="1"/>
  <c r="C111" i="2"/>
  <c r="I111" i="2" s="1"/>
  <c r="D111" i="2"/>
  <c r="E111" i="2"/>
  <c r="F111" i="2"/>
  <c r="G111" i="2"/>
  <c r="H111" i="2"/>
  <c r="B111" i="2"/>
  <c r="K103" i="2" l="1"/>
  <c r="K102" i="2"/>
  <c r="C106" i="2"/>
  <c r="D106" i="2"/>
  <c r="E106" i="2"/>
  <c r="F106" i="2"/>
  <c r="G106" i="2"/>
  <c r="H106" i="2"/>
  <c r="I106" i="2"/>
  <c r="J106" i="2"/>
  <c r="B106" i="2"/>
  <c r="C105" i="2"/>
  <c r="D105" i="2"/>
  <c r="E105" i="2"/>
  <c r="F105" i="2"/>
  <c r="G105" i="2"/>
  <c r="H105" i="2"/>
  <c r="I105" i="2"/>
  <c r="J105" i="2"/>
  <c r="B105" i="2"/>
  <c r="K105" i="2" s="1"/>
  <c r="C104" i="2"/>
  <c r="D104" i="2"/>
  <c r="E104" i="2"/>
  <c r="F104" i="2"/>
  <c r="G104" i="2"/>
  <c r="H104" i="2"/>
  <c r="I104" i="2"/>
  <c r="J104" i="2"/>
  <c r="B104" i="2"/>
  <c r="C99" i="2"/>
  <c r="D99" i="2"/>
  <c r="E99" i="2"/>
  <c r="F99" i="2"/>
  <c r="G99" i="2"/>
  <c r="H99" i="2"/>
  <c r="I99" i="2"/>
  <c r="J99" i="2"/>
  <c r="K99" i="2"/>
  <c r="L99" i="2"/>
  <c r="M99" i="2"/>
  <c r="B99" i="2"/>
  <c r="C96" i="2"/>
  <c r="D96" i="2"/>
  <c r="E96" i="2"/>
  <c r="F96" i="2"/>
  <c r="G96" i="2"/>
  <c r="H96" i="2"/>
  <c r="I96" i="2"/>
  <c r="J96" i="2"/>
  <c r="K96" i="2"/>
  <c r="L96" i="2"/>
  <c r="M96" i="2"/>
  <c r="B96" i="2"/>
  <c r="C95" i="2"/>
  <c r="D95" i="2"/>
  <c r="E95" i="2"/>
  <c r="F95" i="2"/>
  <c r="G95" i="2"/>
  <c r="H95" i="2"/>
  <c r="I95" i="2"/>
  <c r="J95" i="2"/>
  <c r="K95" i="2"/>
  <c r="L95" i="2"/>
  <c r="M95" i="2"/>
  <c r="B95" i="2"/>
  <c r="C94" i="2"/>
  <c r="D94" i="2"/>
  <c r="E94" i="2"/>
  <c r="F94" i="2"/>
  <c r="G94" i="2"/>
  <c r="H94" i="2"/>
  <c r="I94" i="2"/>
  <c r="J94" i="2"/>
  <c r="K94" i="2"/>
  <c r="L94" i="2"/>
  <c r="M94" i="2"/>
  <c r="B94" i="2"/>
  <c r="N93" i="2"/>
  <c r="K104" i="2" l="1"/>
  <c r="K106" i="2"/>
  <c r="N99" i="2"/>
  <c r="N92" i="2"/>
  <c r="N94" i="2"/>
  <c r="N95" i="2"/>
  <c r="N96" i="2"/>
  <c r="J79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78" i="2"/>
  <c r="J78" i="2" s="1"/>
  <c r="C88" i="2"/>
  <c r="B88" i="2"/>
  <c r="F79" i="2"/>
  <c r="F80" i="2"/>
  <c r="F81" i="2"/>
  <c r="F82" i="2"/>
  <c r="F83" i="2"/>
  <c r="F84" i="2"/>
  <c r="F85" i="2"/>
  <c r="F86" i="2"/>
  <c r="F87" i="2"/>
  <c r="F78" i="2"/>
  <c r="E79" i="2"/>
  <c r="E80" i="2"/>
  <c r="E81" i="2"/>
  <c r="E82" i="2"/>
  <c r="E83" i="2"/>
  <c r="E84" i="2"/>
  <c r="E85" i="2"/>
  <c r="E86" i="2"/>
  <c r="E87" i="2"/>
  <c r="E78" i="2"/>
  <c r="D79" i="2"/>
  <c r="D80" i="2"/>
  <c r="D81" i="2"/>
  <c r="D82" i="2"/>
  <c r="D83" i="2"/>
  <c r="D84" i="2"/>
  <c r="D85" i="2"/>
  <c r="D86" i="2"/>
  <c r="D87" i="2"/>
  <c r="D78" i="2"/>
  <c r="D8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66" i="2"/>
  <c r="J66" i="2" s="1"/>
  <c r="F67" i="2"/>
  <c r="F68" i="2"/>
  <c r="F69" i="2"/>
  <c r="F70" i="2"/>
  <c r="F71" i="2"/>
  <c r="F72" i="2"/>
  <c r="F73" i="2"/>
  <c r="F66" i="2"/>
  <c r="E67" i="2"/>
  <c r="E68" i="2"/>
  <c r="E69" i="2"/>
  <c r="E70" i="2"/>
  <c r="E71" i="2"/>
  <c r="E72" i="2"/>
  <c r="E73" i="2"/>
  <c r="E66" i="2"/>
  <c r="D67" i="2"/>
  <c r="D68" i="2"/>
  <c r="D69" i="2"/>
  <c r="D70" i="2"/>
  <c r="D71" i="2"/>
  <c r="D72" i="2"/>
  <c r="D73" i="2"/>
  <c r="D66" i="2"/>
  <c r="C74" i="2"/>
  <c r="B74" i="2"/>
  <c r="E88" i="2" l="1"/>
  <c r="F88" i="2"/>
  <c r="D74" i="2"/>
  <c r="E74" i="2"/>
  <c r="F74" i="2"/>
  <c r="J74" i="2"/>
  <c r="J88" i="2"/>
  <c r="B49" i="2"/>
  <c r="B30" i="2"/>
  <c r="B31" i="2" s="1"/>
  <c r="C30" i="2"/>
  <c r="C31" i="2" s="1"/>
  <c r="D30" i="2"/>
  <c r="D31" i="2" s="1"/>
  <c r="E30" i="2"/>
  <c r="E31" i="2" s="1"/>
  <c r="F30" i="2"/>
  <c r="G30" i="2"/>
  <c r="G31" i="2" s="1"/>
  <c r="H30" i="2"/>
  <c r="H31" i="2" s="1"/>
  <c r="I30" i="2"/>
  <c r="I31" i="2" s="1"/>
  <c r="F31" i="2"/>
  <c r="B38" i="2"/>
  <c r="B39" i="2" s="1"/>
  <c r="C38" i="2"/>
  <c r="C39" i="2" s="1"/>
  <c r="D38" i="2"/>
  <c r="E38" i="2"/>
  <c r="F38" i="2"/>
  <c r="F39" i="2" s="1"/>
  <c r="G38" i="2"/>
  <c r="G39" i="2" s="1"/>
  <c r="H38" i="2"/>
  <c r="H39" i="2" s="1"/>
  <c r="I38" i="2"/>
  <c r="I39" i="2" s="1"/>
  <c r="J38" i="2"/>
  <c r="J39" i="2" s="1"/>
  <c r="K38" i="2"/>
  <c r="K39" i="2" s="1"/>
  <c r="D39" i="2"/>
  <c r="E39" i="2"/>
  <c r="J31" i="2" l="1"/>
  <c r="L39" i="2"/>
  <c r="E122" i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<sst xmlns="http://schemas.openxmlformats.org/spreadsheetml/2006/main" count="345" uniqueCount="109">
  <si>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</si>
  <si>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</si>
  <si>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</si>
  <si>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</si>
  <si>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</si>
  <si>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</si>
  <si>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</si>
  <si>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</si>
  <si>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</si>
  <si>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</si>
  <si>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</si>
  <si>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</si>
  <si>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</si>
  <si>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</si>
  <si>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</si>
  <si>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</si>
  <si>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</si>
  <si>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</si>
  <si>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</si>
  <si>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</si>
  <si>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</si>
  <si>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</si>
  <si>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</si>
  <si>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</si>
  <si>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</si>
  <si>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</si>
  <si>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</si>
  <si>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</si>
  <si>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</si>
  <si>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</si>
  <si>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</si>
  <si>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</si>
  <si>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</si>
  <si>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</si>
  <si>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</si>
  <si>
    <t>Monthly Premium ( RM )</t>
  </si>
  <si>
    <t>Driving Experience ( years )</t>
  </si>
  <si>
    <t>Question 3</t>
  </si>
  <si>
    <t>Difference ^2</t>
  </si>
  <si>
    <t>Difference</t>
  </si>
  <si>
    <t>Panel II</t>
  </si>
  <si>
    <t>Panel I</t>
  </si>
  <si>
    <t>Candidate</t>
  </si>
  <si>
    <t>Question 2</t>
  </si>
  <si>
    <t>Ranking (Purchase Manager)</t>
  </si>
  <si>
    <t>Ranking (Store Manager)</t>
  </si>
  <si>
    <t>Supplier</t>
  </si>
  <si>
    <t>Purchase Manager</t>
  </si>
  <si>
    <t>Store Manager</t>
  </si>
  <si>
    <t>Ranking</t>
  </si>
  <si>
    <t>Question 1</t>
  </si>
  <si>
    <t>Employee</t>
  </si>
  <si>
    <t>Weeks of experience ( X )</t>
  </si>
  <si>
    <t xml:space="preserve">Number of rejects ( Y ) </t>
  </si>
  <si>
    <t>PMCC:</t>
  </si>
  <si>
    <t>SRCC:</t>
  </si>
  <si>
    <t>Rank X</t>
  </si>
  <si>
    <t>Rank Y</t>
  </si>
  <si>
    <t>d</t>
  </si>
  <si>
    <t>Question 4</t>
  </si>
  <si>
    <t>Week</t>
  </si>
  <si>
    <t>Output (X)</t>
  </si>
  <si>
    <t>Cost (Y)</t>
  </si>
  <si>
    <t>Question 5</t>
  </si>
  <si>
    <t>Median income ($) (X)</t>
  </si>
  <si>
    <t>House purchase power ($000) (Y)</t>
  </si>
  <si>
    <t>Question 6</t>
  </si>
  <si>
    <t>Year (Let first year be 0) (X)</t>
  </si>
  <si>
    <t>Time (Y)</t>
  </si>
  <si>
    <t>Question 7</t>
  </si>
  <si>
    <t>Average annual earnings ($ '000), Y</t>
  </si>
  <si>
    <t>Let 2004 = year 0, Year, X</t>
  </si>
  <si>
    <t>Age (year), X</t>
  </si>
  <si>
    <t>Cholesterol Level, Y</t>
  </si>
  <si>
    <t>Let 31 = 0</t>
  </si>
  <si>
    <t>Question 9</t>
  </si>
  <si>
    <t>Spearman's rank correlation coefficient</t>
  </si>
  <si>
    <t>n</t>
  </si>
  <si>
    <t>Answer</t>
  </si>
  <si>
    <t>Spearman's Rank Correlation Coefficient</t>
  </si>
  <si>
    <t>Sums</t>
  </si>
  <si>
    <t>n^2-1</t>
  </si>
  <si>
    <t>There is a moderate negative linear corelation between the weeks of experience and the number of rejects</t>
  </si>
  <si>
    <t>W.O.E ( X )</t>
  </si>
  <si>
    <t xml:space="preserve">N.O.R. ( Y ) </t>
  </si>
  <si>
    <t>b) PMCC</t>
  </si>
  <si>
    <t>nEXY</t>
  </si>
  <si>
    <t>EXEY</t>
  </si>
  <si>
    <t>nEX^2-(EX)^2</t>
  </si>
  <si>
    <t>nEY^2-(EY)^2</t>
  </si>
  <si>
    <t>c)</t>
  </si>
  <si>
    <t>SRCC</t>
  </si>
  <si>
    <t>6Ed^2</t>
  </si>
  <si>
    <t>4a</t>
  </si>
  <si>
    <t>PMCC</t>
  </si>
  <si>
    <t>Interp.</t>
  </si>
  <si>
    <t>There is a high negative linear correlation between W.O.E. and N.O.R.</t>
  </si>
  <si>
    <t>Interp</t>
  </si>
  <si>
    <t>There is a high negative linear correlation between W.O.E. and N.O.R</t>
  </si>
  <si>
    <t xml:space="preserve">There is a high positive linear correlation between the total cost and the outputs of standard size boxes </t>
  </si>
  <si>
    <t>4b</t>
  </si>
  <si>
    <t>4c</t>
  </si>
  <si>
    <t>X Rank</t>
  </si>
  <si>
    <t>Y Rank</t>
  </si>
  <si>
    <t>n(n^2-1)</t>
  </si>
  <si>
    <t>6d^2</t>
  </si>
  <si>
    <t>There is a very high positive linear correlation between the output and the cost of standard size boxes</t>
  </si>
  <si>
    <t>d)</t>
  </si>
  <si>
    <t>Estimate obtained in (b) is better than the estimate in ©, because C does not take in account of the impact of individual values and merely assigns a rank according to their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</si>
</sst>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1" xfId="0" applyFill="1" applyBorder="1"/>
    <xf numFmtId="0" fontId="0" fillId="0" borderId="24" xfId="0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'T8'!$A$2</c:f>
              <c:strCache>
                <c:ptCount val="1"/>
                <c:pt idx="0">
                  <c:v>Monthly Premium ( RM 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'T8'!$B$1:$I$1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'T8'!$B$2:$I$2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B8A-BEE9-ACE4F66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8111"/>
        <c:axId val="812110175"/>
      </c:scatterChart>
      <c:valAx>
        <c:axId val="8120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 years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175"/>
        <c:crosses val="autoZero"/>
        <c:crossBetween val="midCat"/>
      </c:valAx>
      <c:valAx>
        <c:axId val="812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 ( RM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Scatter plot on the</a:t>
            </a:r>
            <a:r>
              <a:rPr lang="en-MY" baseline="0"/>
              <a:t> relationship between weeks of experience and number of rejects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'T8'!$A$44</c:f>
              <c:strCache>
                <c:ptCount val="1"/>
                <c:pt idx="0">
                  <c:v>Number of rejects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'T8'!$B$44:$I$44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FDB-84E8-B0E9A3A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55376"/>
        <c:axId val="1876920112"/>
      </c:scatterChart>
      <c:valAx>
        <c:axId val="1876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112"/>
        <c:crosses val="autoZero"/>
        <c:crossBetween val="midCat"/>
      </c:valAx>
      <c:valAx>
        <c:axId val="1876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'T8'!$C$77</c:f>
              <c:strCache>
                <c:ptCount val="1"/>
                <c:pt idx="0">
                  <c:v>Cost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'T8'!$B$78:$B$87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'T8'!$C$78:$C$87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375-90B5-D08A281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68335"/>
        <c:axId val="806069023"/>
      </c:scatterChart>
      <c:valAx>
        <c:axId val="807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023"/>
        <c:crosses val="autoZero"/>
        <c:crossBetween val="midCat"/>
      </c:valAx>
      <c:valAx>
        <c:axId val="806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N.O.R.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Sheet1!$B$44:$I$44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7-487E-BAD9-A439F264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8415"/>
        <c:axId val="14425583"/>
      </c:scatterChart>
      <c:valAx>
        <c:axId val="158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83"/>
        <c:crosses val="autoZero"/>
        <c:crossBetween val="midCat"/>
      </c:valAx>
      <c:valAx>
        <c:axId val="14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total cost ($000) against output (’000 units) of standard size boxes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Sheet1!$B$89:$B$98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Sheet1!$C$89:$C$98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9FC-A05D-8A23B130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07"/>
        <c:axId val="1306175"/>
      </c:scatterChart>
      <c:valAx>
        <c:axId val="1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"/>
        <c:crosses val="autoZero"/>
        <c:crossBetween val="midCat"/>
      </c:valAx>
      <c:valAx>
        <c:axId val="1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D008-1375-4B9F-BF29-DB5E4194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50348</xdr:colOff>
      <xdr:row>49</xdr:row>
      <xdr:rowOff>57830</xdr:rowOff>
    </xdr:from>
    <xdr:to>
      <xdr:col>8</xdr:col>
      <xdr:colOff>355148</xdr:colOff>
      <xdr:row>63</xdr:row>
      <xdr:rowOff>134030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8491-AE58-44F2-ADA9-87CBF7DF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75</xdr:row>
      <xdr:rowOff>77560</xdr:rowOff>
    </xdr:from>
    <xdr:to>
      <xdr:col>17</xdr:col>
      <xdr:colOff>476250</xdr:colOff>
      <xdr:row>89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633CA-C8A7-47E3-B08C-E0610AD2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48</xdr:row>
      <xdr:rowOff>33337</xdr:rowOff>
    </xdr:from>
    <xdr:to>
      <xdr:col>8</xdr:col>
      <xdr:colOff>538162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DBF9E-2753-419E-A50C-5D6FBDFA6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100</xdr:row>
      <xdr:rowOff>128587</xdr:rowOff>
    </xdr:from>
    <xdr:to>
      <xdr:col>8</xdr:col>
      <xdr:colOff>195262</xdr:colOff>
      <xdr:row>115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18E52-3928-4CE0-9903-D56ABE11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opLeftCell="A125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82E5-2E75-4392-B55B-81B45DEC23B3}">
  <dimension ref="A1:N121"/>
  <sheetViews>
    <sheetView topLeftCell="A67" zoomScale="70" zoomScaleNormal="70" workbookViewId="0">
      <selection activeCell="B84" sqref="B84"/>
    </sheetView>
  </sheetViews>
  <sheetFormatPr defaultRowHeight="15" x14ac:dyDescent="0.25"/>
  <cols>
    <col min="1" max="1" width="43.28515625" customWidth="1"/>
    <col min="2" max="2" width="15.140625" customWidth="1"/>
  </cols>
  <sheetData>
    <row r="1" spans="1:9" x14ac:dyDescent="0.25">
      <c r="A1" t="s">
        <v>36</v>
      </c>
      <c r="B1">
        <v>5</v>
      </c>
      <c r="C1">
        <v>2</v>
      </c>
      <c r="D1">
        <v>12</v>
      </c>
      <c r="E1">
        <v>9</v>
      </c>
      <c r="F1">
        <v>15</v>
      </c>
      <c r="G1">
        <v>6</v>
      </c>
      <c r="H1">
        <v>25</v>
      </c>
      <c r="I1">
        <v>16</v>
      </c>
    </row>
    <row r="2" spans="1:9" x14ac:dyDescent="0.25">
      <c r="A2" t="s">
        <v>35</v>
      </c>
      <c r="B2">
        <v>64</v>
      </c>
      <c r="C2">
        <v>87</v>
      </c>
      <c r="D2">
        <v>50</v>
      </c>
      <c r="E2">
        <v>71</v>
      </c>
      <c r="F2">
        <v>44</v>
      </c>
      <c r="G2">
        <v>56</v>
      </c>
      <c r="H2">
        <v>42</v>
      </c>
      <c r="I2">
        <v>60</v>
      </c>
    </row>
    <row r="21" spans="1:10" x14ac:dyDescent="0.25">
      <c r="A21" s="1"/>
    </row>
    <row r="22" spans="1:10" x14ac:dyDescent="0.25">
      <c r="A22" t="s">
        <v>50</v>
      </c>
    </row>
    <row r="23" spans="1:10" x14ac:dyDescent="0.25">
      <c r="A23" t="s">
        <v>49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10" x14ac:dyDescent="0.25">
      <c r="A24" t="s">
        <v>48</v>
      </c>
      <c r="B24" t="s">
        <v>14</v>
      </c>
      <c r="C24" t="s">
        <v>12</v>
      </c>
      <c r="D24" t="s">
        <v>16</v>
      </c>
      <c r="E24" t="s">
        <v>17</v>
      </c>
      <c r="F24" t="s">
        <v>11</v>
      </c>
      <c r="G24" t="s">
        <v>13</v>
      </c>
      <c r="H24" t="s">
        <v>10</v>
      </c>
      <c r="I24" t="s">
        <v>15</v>
      </c>
    </row>
    <row r="25" spans="1:10" x14ac:dyDescent="0.25">
      <c r="A25" t="s">
        <v>47</v>
      </c>
      <c r="B25" t="s">
        <v>14</v>
      </c>
      <c r="C25" t="s">
        <v>16</v>
      </c>
      <c r="D25" t="s">
        <v>11</v>
      </c>
      <c r="E25" t="s">
        <v>13</v>
      </c>
      <c r="F25" t="s">
        <v>12</v>
      </c>
      <c r="G25" t="s">
        <v>10</v>
      </c>
      <c r="H25" t="s">
        <v>17</v>
      </c>
      <c r="I25" t="s">
        <v>15</v>
      </c>
    </row>
    <row r="27" spans="1:10" x14ac:dyDescent="0.25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20</v>
      </c>
    </row>
    <row r="28" spans="1:10" x14ac:dyDescent="0.25">
      <c r="A28" t="s">
        <v>45</v>
      </c>
      <c r="B28">
        <v>7</v>
      </c>
      <c r="C28">
        <v>5</v>
      </c>
      <c r="D28">
        <v>2</v>
      </c>
      <c r="E28">
        <v>6</v>
      </c>
      <c r="F28">
        <v>1</v>
      </c>
      <c r="G28">
        <v>8</v>
      </c>
      <c r="H28">
        <v>3</v>
      </c>
      <c r="I28">
        <v>4</v>
      </c>
    </row>
    <row r="29" spans="1:10" x14ac:dyDescent="0.25">
      <c r="A29" t="s">
        <v>44</v>
      </c>
      <c r="B29">
        <v>6</v>
      </c>
      <c r="C29">
        <v>3</v>
      </c>
      <c r="D29">
        <v>5</v>
      </c>
      <c r="E29">
        <v>4</v>
      </c>
      <c r="F29">
        <v>1</v>
      </c>
      <c r="G29">
        <v>8</v>
      </c>
      <c r="H29">
        <v>2</v>
      </c>
      <c r="I29">
        <v>7</v>
      </c>
    </row>
    <row r="30" spans="1:10" x14ac:dyDescent="0.25">
      <c r="A30" t="s">
        <v>39</v>
      </c>
      <c r="B30">
        <f t="shared" ref="B30:I30" si="0">B28-B29</f>
        <v>1</v>
      </c>
      <c r="C30">
        <f t="shared" si="0"/>
        <v>2</v>
      </c>
      <c r="D30">
        <f t="shared" si="0"/>
        <v>-3</v>
      </c>
      <c r="E30">
        <f t="shared" si="0"/>
        <v>2</v>
      </c>
      <c r="F30">
        <f t="shared" si="0"/>
        <v>0</v>
      </c>
      <c r="G30">
        <f t="shared" si="0"/>
        <v>0</v>
      </c>
      <c r="H30">
        <f t="shared" si="0"/>
        <v>1</v>
      </c>
      <c r="I30">
        <f t="shared" si="0"/>
        <v>-3</v>
      </c>
    </row>
    <row r="31" spans="1:10" x14ac:dyDescent="0.25">
      <c r="A31" t="s">
        <v>38</v>
      </c>
      <c r="B31">
        <f t="shared" ref="B31:I31" si="1">B30^2</f>
        <v>1</v>
      </c>
      <c r="C31">
        <f t="shared" si="1"/>
        <v>4</v>
      </c>
      <c r="D31">
        <f t="shared" si="1"/>
        <v>9</v>
      </c>
      <c r="E31">
        <f t="shared" si="1"/>
        <v>4</v>
      </c>
      <c r="F31">
        <f t="shared" si="1"/>
        <v>0</v>
      </c>
      <c r="G31">
        <f t="shared" si="1"/>
        <v>0</v>
      </c>
      <c r="H31">
        <f t="shared" si="1"/>
        <v>1</v>
      </c>
      <c r="I31">
        <f t="shared" si="1"/>
        <v>9</v>
      </c>
      <c r="J31" s="1">
        <f>SUM(B31:I31)</f>
        <v>28</v>
      </c>
    </row>
    <row r="34" spans="1:12" x14ac:dyDescent="0.25">
      <c r="A34" t="s">
        <v>43</v>
      </c>
    </row>
    <row r="35" spans="1:12" x14ac:dyDescent="0.25">
      <c r="A35" t="s">
        <v>42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</row>
    <row r="36" spans="1:12" x14ac:dyDescent="0.25">
      <c r="A36" t="s">
        <v>41</v>
      </c>
      <c r="B36">
        <v>4</v>
      </c>
      <c r="C36">
        <v>2</v>
      </c>
      <c r="D36">
        <v>7</v>
      </c>
      <c r="E36">
        <v>1</v>
      </c>
      <c r="F36">
        <v>5</v>
      </c>
      <c r="G36">
        <v>6</v>
      </c>
      <c r="H36">
        <v>9</v>
      </c>
      <c r="I36">
        <v>3</v>
      </c>
      <c r="J36">
        <v>10</v>
      </c>
      <c r="K36">
        <v>8</v>
      </c>
    </row>
    <row r="37" spans="1:12" x14ac:dyDescent="0.25">
      <c r="A37" t="s">
        <v>40</v>
      </c>
      <c r="B37">
        <v>3</v>
      </c>
      <c r="C37">
        <v>2</v>
      </c>
      <c r="D37">
        <v>5</v>
      </c>
      <c r="E37">
        <v>1</v>
      </c>
      <c r="F37">
        <v>4</v>
      </c>
      <c r="G37">
        <v>9</v>
      </c>
      <c r="H37">
        <v>6</v>
      </c>
      <c r="I37">
        <v>7</v>
      </c>
      <c r="J37">
        <v>8</v>
      </c>
      <c r="K37">
        <v>10</v>
      </c>
    </row>
    <row r="38" spans="1:12" x14ac:dyDescent="0.25">
      <c r="A38" t="s">
        <v>39</v>
      </c>
      <c r="B38">
        <f t="shared" ref="B38:K38" si="2">B36-B37</f>
        <v>1</v>
      </c>
      <c r="C38">
        <f t="shared" si="2"/>
        <v>0</v>
      </c>
      <c r="D38">
        <f t="shared" si="2"/>
        <v>2</v>
      </c>
      <c r="E38">
        <f t="shared" si="2"/>
        <v>0</v>
      </c>
      <c r="F38">
        <f t="shared" si="2"/>
        <v>1</v>
      </c>
      <c r="G38">
        <f t="shared" si="2"/>
        <v>-3</v>
      </c>
      <c r="H38">
        <f t="shared" si="2"/>
        <v>3</v>
      </c>
      <c r="I38">
        <f t="shared" si="2"/>
        <v>-4</v>
      </c>
      <c r="J38">
        <f t="shared" si="2"/>
        <v>2</v>
      </c>
      <c r="K38">
        <f t="shared" si="2"/>
        <v>-2</v>
      </c>
    </row>
    <row r="39" spans="1:12" x14ac:dyDescent="0.25">
      <c r="A39" t="s">
        <v>38</v>
      </c>
      <c r="B39">
        <f t="shared" ref="B39:K39" si="3">B38^2</f>
        <v>1</v>
      </c>
      <c r="C39">
        <f t="shared" si="3"/>
        <v>0</v>
      </c>
      <c r="D39">
        <f t="shared" si="3"/>
        <v>4</v>
      </c>
      <c r="E39">
        <f t="shared" si="3"/>
        <v>0</v>
      </c>
      <c r="F39">
        <f t="shared" si="3"/>
        <v>1</v>
      </c>
      <c r="G39">
        <f t="shared" si="3"/>
        <v>9</v>
      </c>
      <c r="H39">
        <f t="shared" si="3"/>
        <v>9</v>
      </c>
      <c r="I39">
        <f t="shared" si="3"/>
        <v>16</v>
      </c>
      <c r="J39">
        <f t="shared" si="3"/>
        <v>4</v>
      </c>
      <c r="K39">
        <f t="shared" si="3"/>
        <v>4</v>
      </c>
      <c r="L39" s="1">
        <f>SUM(B39:K39)</f>
        <v>48</v>
      </c>
    </row>
    <row r="41" spans="1:12" x14ac:dyDescent="0.25">
      <c r="A41" t="s">
        <v>37</v>
      </c>
    </row>
    <row r="42" spans="1:12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</row>
    <row r="43" spans="1:12" x14ac:dyDescent="0.25">
      <c r="A43" t="s">
        <v>52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</row>
    <row r="44" spans="1:12" x14ac:dyDescent="0.25">
      <c r="A44" t="s">
        <v>53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</row>
    <row r="49" spans="1:2" x14ac:dyDescent="0.25">
      <c r="A49" t="s">
        <v>54</v>
      </c>
      <c r="B49">
        <f>PEARSON(B43:I43,B44:I44)</f>
        <v>-0.87141809054905162</v>
      </c>
    </row>
    <row r="50" spans="1:2" x14ac:dyDescent="0.25">
      <c r="A50" t="s">
        <v>55</v>
      </c>
    </row>
    <row r="65" spans="1:10" x14ac:dyDescent="0.25">
      <c r="A65" s="1" t="s">
        <v>51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56</v>
      </c>
      <c r="H65" s="1" t="s">
        <v>57</v>
      </c>
      <c r="I65" s="1" t="s">
        <v>58</v>
      </c>
      <c r="J65" s="1" t="s">
        <v>21</v>
      </c>
    </row>
    <row r="66" spans="1:10" x14ac:dyDescent="0.25">
      <c r="A66" s="1" t="s">
        <v>10</v>
      </c>
      <c r="B66">
        <v>4</v>
      </c>
      <c r="C66">
        <v>21</v>
      </c>
      <c r="D66">
        <f>B66*C66</f>
        <v>84</v>
      </c>
      <c r="E66">
        <f>B66^2</f>
        <v>16</v>
      </c>
      <c r="F66">
        <f>C66^2</f>
        <v>441</v>
      </c>
      <c r="G66">
        <v>1</v>
      </c>
      <c r="H66">
        <v>7</v>
      </c>
      <c r="I66">
        <f>G66-H66</f>
        <v>-6</v>
      </c>
      <c r="J66">
        <f>I66^2</f>
        <v>36</v>
      </c>
    </row>
    <row r="67" spans="1:10" x14ac:dyDescent="0.25">
      <c r="A67" s="1" t="s">
        <v>11</v>
      </c>
      <c r="B67">
        <v>5</v>
      </c>
      <c r="C67">
        <v>22</v>
      </c>
      <c r="D67">
        <f t="shared" ref="D67:D73" si="4">B67*C67</f>
        <v>110</v>
      </c>
      <c r="E67">
        <f t="shared" ref="E67:E73" si="5">B67^2</f>
        <v>25</v>
      </c>
      <c r="F67">
        <f t="shared" ref="F67:F73" si="6">C67^2</f>
        <v>484</v>
      </c>
      <c r="G67">
        <v>2</v>
      </c>
      <c r="H67">
        <v>8</v>
      </c>
      <c r="I67">
        <f t="shared" ref="I67:I73" si="7">G67-H67</f>
        <v>-6</v>
      </c>
      <c r="J67">
        <f t="shared" ref="J67:J73" si="8">I67^2</f>
        <v>36</v>
      </c>
    </row>
    <row r="68" spans="1:10" x14ac:dyDescent="0.25">
      <c r="A68" s="1" t="s">
        <v>12</v>
      </c>
      <c r="B68">
        <v>7</v>
      </c>
      <c r="C68">
        <v>15</v>
      </c>
      <c r="D68">
        <f t="shared" si="4"/>
        <v>105</v>
      </c>
      <c r="E68">
        <f t="shared" si="5"/>
        <v>49</v>
      </c>
      <c r="F68">
        <f t="shared" si="6"/>
        <v>225</v>
      </c>
      <c r="G68">
        <v>3</v>
      </c>
      <c r="H68">
        <v>5</v>
      </c>
      <c r="I68">
        <f t="shared" si="7"/>
        <v>-2</v>
      </c>
      <c r="J68">
        <f t="shared" si="8"/>
        <v>4</v>
      </c>
    </row>
    <row r="69" spans="1:10" x14ac:dyDescent="0.25">
      <c r="A69" s="1" t="s">
        <v>13</v>
      </c>
      <c r="B69">
        <v>9</v>
      </c>
      <c r="C69">
        <v>18</v>
      </c>
      <c r="D69">
        <f t="shared" si="4"/>
        <v>162</v>
      </c>
      <c r="E69">
        <f t="shared" si="5"/>
        <v>81</v>
      </c>
      <c r="F69">
        <f t="shared" si="6"/>
        <v>324</v>
      </c>
      <c r="G69">
        <v>4</v>
      </c>
      <c r="H69">
        <v>6</v>
      </c>
      <c r="I69">
        <f t="shared" si="7"/>
        <v>-2</v>
      </c>
      <c r="J69">
        <f t="shared" si="8"/>
        <v>4</v>
      </c>
    </row>
    <row r="70" spans="1:10" x14ac:dyDescent="0.25">
      <c r="A70" s="1" t="s">
        <v>14</v>
      </c>
      <c r="B70">
        <v>10</v>
      </c>
      <c r="C70">
        <v>14</v>
      </c>
      <c r="D70">
        <f t="shared" si="4"/>
        <v>140</v>
      </c>
      <c r="E70">
        <f t="shared" si="5"/>
        <v>100</v>
      </c>
      <c r="F70">
        <f t="shared" si="6"/>
        <v>196</v>
      </c>
      <c r="G70">
        <v>5</v>
      </c>
      <c r="H70">
        <v>3.5</v>
      </c>
      <c r="I70">
        <f t="shared" si="7"/>
        <v>1.5</v>
      </c>
      <c r="J70">
        <f t="shared" si="8"/>
        <v>2.25</v>
      </c>
    </row>
    <row r="71" spans="1:10" x14ac:dyDescent="0.25">
      <c r="A71" s="1" t="s">
        <v>15</v>
      </c>
      <c r="B71">
        <v>11</v>
      </c>
      <c r="C71">
        <v>14</v>
      </c>
      <c r="D71">
        <f t="shared" si="4"/>
        <v>154</v>
      </c>
      <c r="E71">
        <f t="shared" si="5"/>
        <v>121</v>
      </c>
      <c r="F71">
        <f t="shared" si="6"/>
        <v>196</v>
      </c>
      <c r="G71">
        <v>6</v>
      </c>
      <c r="H71">
        <v>3.5</v>
      </c>
      <c r="I71">
        <f t="shared" si="7"/>
        <v>2.5</v>
      </c>
      <c r="J71">
        <f t="shared" si="8"/>
        <v>6.25</v>
      </c>
    </row>
    <row r="72" spans="1:10" x14ac:dyDescent="0.25">
      <c r="A72" s="1" t="s">
        <v>16</v>
      </c>
      <c r="B72">
        <v>12</v>
      </c>
      <c r="C72">
        <v>11</v>
      </c>
      <c r="D72">
        <f t="shared" si="4"/>
        <v>132</v>
      </c>
      <c r="E72">
        <f t="shared" si="5"/>
        <v>144</v>
      </c>
      <c r="F72">
        <f t="shared" si="6"/>
        <v>121</v>
      </c>
      <c r="G72">
        <v>7</v>
      </c>
      <c r="H72">
        <v>1</v>
      </c>
      <c r="I72">
        <f t="shared" si="7"/>
        <v>6</v>
      </c>
      <c r="J72">
        <f t="shared" si="8"/>
        <v>36</v>
      </c>
    </row>
    <row r="73" spans="1:10" x14ac:dyDescent="0.25">
      <c r="A73" s="1" t="s">
        <v>17</v>
      </c>
      <c r="B73">
        <v>14</v>
      </c>
      <c r="C73">
        <v>13</v>
      </c>
      <c r="D73">
        <f t="shared" si="4"/>
        <v>182</v>
      </c>
      <c r="E73">
        <f t="shared" si="5"/>
        <v>196</v>
      </c>
      <c r="F73">
        <f t="shared" si="6"/>
        <v>169</v>
      </c>
      <c r="G73">
        <v>8</v>
      </c>
      <c r="H73">
        <v>2</v>
      </c>
      <c r="I73">
        <f t="shared" si="7"/>
        <v>6</v>
      </c>
      <c r="J73">
        <f t="shared" si="8"/>
        <v>36</v>
      </c>
    </row>
    <row r="74" spans="1:10" x14ac:dyDescent="0.25">
      <c r="A74" s="1" t="s">
        <v>20</v>
      </c>
      <c r="B74" s="1">
        <f>SUM(B66:B73)</f>
        <v>72</v>
      </c>
      <c r="C74" s="1">
        <f>SUM(C66:C73)</f>
        <v>128</v>
      </c>
      <c r="D74" s="1">
        <f t="shared" ref="D74:F74" si="9">SUM(D66:D73)</f>
        <v>1069</v>
      </c>
      <c r="E74" s="1">
        <f t="shared" si="9"/>
        <v>732</v>
      </c>
      <c r="F74" s="1">
        <f t="shared" si="9"/>
        <v>2156</v>
      </c>
      <c r="J74">
        <f>SUM(J66:J73)</f>
        <v>160.5</v>
      </c>
    </row>
    <row r="76" spans="1:10" x14ac:dyDescent="0.25">
      <c r="A76" s="1" t="s">
        <v>59</v>
      </c>
    </row>
    <row r="77" spans="1:10" x14ac:dyDescent="0.25">
      <c r="A77" s="1" t="s">
        <v>60</v>
      </c>
      <c r="B77" s="1" t="s">
        <v>61</v>
      </c>
      <c r="C77" s="1" t="s">
        <v>62</v>
      </c>
      <c r="D77" s="1" t="s">
        <v>2</v>
      </c>
      <c r="E77" s="1" t="s">
        <v>3</v>
      </c>
      <c r="F77" s="1" t="s">
        <v>4</v>
      </c>
      <c r="G77" s="1" t="s">
        <v>56</v>
      </c>
      <c r="H77" s="1" t="s">
        <v>57</v>
      </c>
      <c r="I77" s="1" t="s">
        <v>58</v>
      </c>
      <c r="J77" s="1" t="s">
        <v>21</v>
      </c>
    </row>
    <row r="78" spans="1:10" x14ac:dyDescent="0.25">
      <c r="A78">
        <v>1</v>
      </c>
      <c r="B78">
        <v>20</v>
      </c>
      <c r="C78">
        <v>60</v>
      </c>
      <c r="D78">
        <f>B78*C78</f>
        <v>1200</v>
      </c>
      <c r="E78">
        <f>B78^2</f>
        <v>400</v>
      </c>
      <c r="F78">
        <f>C78^2</f>
        <v>3600</v>
      </c>
      <c r="G78">
        <v>9</v>
      </c>
      <c r="H78">
        <v>9</v>
      </c>
      <c r="I78">
        <f>G78-H78</f>
        <v>0</v>
      </c>
      <c r="J78">
        <f>I78^2</f>
        <v>0</v>
      </c>
    </row>
    <row r="79" spans="1:10" x14ac:dyDescent="0.25">
      <c r="A79">
        <v>2</v>
      </c>
      <c r="B79">
        <v>2</v>
      </c>
      <c r="C79">
        <v>25</v>
      </c>
      <c r="D79">
        <f t="shared" ref="D79:D87" si="10">B79*C79</f>
        <v>50</v>
      </c>
      <c r="E79">
        <f t="shared" ref="E79:E87" si="11">B79^2</f>
        <v>4</v>
      </c>
      <c r="F79">
        <f t="shared" ref="F79:F87" si="12">C79^2</f>
        <v>625</v>
      </c>
      <c r="G79">
        <v>1</v>
      </c>
      <c r="H79">
        <v>2</v>
      </c>
      <c r="I79">
        <f t="shared" ref="I79:I87" si="13">G79-H79</f>
        <v>-1</v>
      </c>
      <c r="J79">
        <f t="shared" ref="J79:J87" si="14">I79^2</f>
        <v>1</v>
      </c>
    </row>
    <row r="80" spans="1:10" x14ac:dyDescent="0.25">
      <c r="A80">
        <v>3</v>
      </c>
      <c r="B80">
        <v>4</v>
      </c>
      <c r="C80">
        <v>26</v>
      </c>
      <c r="D80">
        <f t="shared" si="10"/>
        <v>104</v>
      </c>
      <c r="E80">
        <f t="shared" si="11"/>
        <v>16</v>
      </c>
      <c r="F80">
        <f t="shared" si="12"/>
        <v>676</v>
      </c>
      <c r="G80">
        <v>2</v>
      </c>
      <c r="H80">
        <v>3</v>
      </c>
      <c r="I80">
        <f t="shared" si="13"/>
        <v>-1</v>
      </c>
      <c r="J80">
        <f t="shared" si="14"/>
        <v>1</v>
      </c>
    </row>
    <row r="81" spans="1:14" x14ac:dyDescent="0.25">
      <c r="A81">
        <v>4</v>
      </c>
      <c r="B81">
        <v>23</v>
      </c>
      <c r="C81">
        <v>66</v>
      </c>
      <c r="D81">
        <f t="shared" si="10"/>
        <v>1518</v>
      </c>
      <c r="E81">
        <f t="shared" si="11"/>
        <v>529</v>
      </c>
      <c r="F81">
        <f t="shared" si="12"/>
        <v>4356</v>
      </c>
      <c r="G81">
        <v>10</v>
      </c>
      <c r="H81">
        <v>10</v>
      </c>
      <c r="I81">
        <f t="shared" si="13"/>
        <v>0</v>
      </c>
      <c r="J81">
        <f t="shared" si="14"/>
        <v>0</v>
      </c>
    </row>
    <row r="82" spans="1:14" x14ac:dyDescent="0.25">
      <c r="A82">
        <v>5</v>
      </c>
      <c r="B82">
        <v>18</v>
      </c>
      <c r="C82">
        <v>49</v>
      </c>
      <c r="D82">
        <f t="shared" si="10"/>
        <v>882</v>
      </c>
      <c r="E82">
        <f t="shared" si="11"/>
        <v>324</v>
      </c>
      <c r="F82">
        <f t="shared" si="12"/>
        <v>2401</v>
      </c>
      <c r="G82">
        <v>8</v>
      </c>
      <c r="H82">
        <v>8</v>
      </c>
      <c r="I82">
        <f t="shared" si="13"/>
        <v>0</v>
      </c>
      <c r="J82">
        <f t="shared" si="14"/>
        <v>0</v>
      </c>
    </row>
    <row r="83" spans="1:14" x14ac:dyDescent="0.25">
      <c r="A83">
        <v>6</v>
      </c>
      <c r="B83">
        <v>14</v>
      </c>
      <c r="C83">
        <v>48</v>
      </c>
      <c r="D83">
        <f t="shared" si="10"/>
        <v>672</v>
      </c>
      <c r="E83">
        <f t="shared" si="11"/>
        <v>196</v>
      </c>
      <c r="F83">
        <f t="shared" si="12"/>
        <v>2304</v>
      </c>
      <c r="G83">
        <v>7</v>
      </c>
      <c r="H83">
        <v>7</v>
      </c>
      <c r="I83">
        <f t="shared" si="13"/>
        <v>0</v>
      </c>
      <c r="J83">
        <f t="shared" si="14"/>
        <v>0</v>
      </c>
    </row>
    <row r="84" spans="1:14" x14ac:dyDescent="0.25">
      <c r="A84">
        <v>7</v>
      </c>
      <c r="B84">
        <v>10</v>
      </c>
      <c r="C84">
        <v>35</v>
      </c>
      <c r="D84">
        <f t="shared" si="10"/>
        <v>350</v>
      </c>
      <c r="E84">
        <f t="shared" si="11"/>
        <v>100</v>
      </c>
      <c r="F84">
        <f t="shared" si="12"/>
        <v>1225</v>
      </c>
      <c r="G84">
        <v>5</v>
      </c>
      <c r="H84">
        <v>5</v>
      </c>
      <c r="I84">
        <f t="shared" si="13"/>
        <v>0</v>
      </c>
      <c r="J84">
        <f t="shared" si="14"/>
        <v>0</v>
      </c>
    </row>
    <row r="85" spans="1:14" x14ac:dyDescent="0.25">
      <c r="A85">
        <v>8</v>
      </c>
      <c r="B85">
        <v>8</v>
      </c>
      <c r="C85">
        <v>18</v>
      </c>
      <c r="D85">
        <f t="shared" si="10"/>
        <v>144</v>
      </c>
      <c r="E85">
        <f t="shared" si="11"/>
        <v>64</v>
      </c>
      <c r="F85">
        <f t="shared" si="12"/>
        <v>324</v>
      </c>
      <c r="G85">
        <v>3.5</v>
      </c>
      <c r="H85">
        <v>1</v>
      </c>
      <c r="I85">
        <f t="shared" si="13"/>
        <v>2.5</v>
      </c>
      <c r="J85">
        <f t="shared" si="14"/>
        <v>6.25</v>
      </c>
    </row>
    <row r="86" spans="1:14" x14ac:dyDescent="0.25">
      <c r="A86">
        <v>9</v>
      </c>
      <c r="B86">
        <v>13</v>
      </c>
      <c r="C86">
        <v>40</v>
      </c>
      <c r="D86">
        <f t="shared" si="10"/>
        <v>520</v>
      </c>
      <c r="E86">
        <f t="shared" si="11"/>
        <v>169</v>
      </c>
      <c r="F86">
        <f t="shared" si="12"/>
        <v>1600</v>
      </c>
      <c r="G86">
        <v>6</v>
      </c>
      <c r="H86">
        <v>6</v>
      </c>
      <c r="I86">
        <f t="shared" si="13"/>
        <v>0</v>
      </c>
      <c r="J86">
        <f t="shared" si="14"/>
        <v>0</v>
      </c>
    </row>
    <row r="87" spans="1:14" x14ac:dyDescent="0.25">
      <c r="A87">
        <v>10</v>
      </c>
      <c r="B87">
        <v>8</v>
      </c>
      <c r="C87">
        <v>33</v>
      </c>
      <c r="D87">
        <f t="shared" si="10"/>
        <v>264</v>
      </c>
      <c r="E87">
        <f t="shared" si="11"/>
        <v>64</v>
      </c>
      <c r="F87">
        <f t="shared" si="12"/>
        <v>1089</v>
      </c>
      <c r="G87">
        <v>3.5</v>
      </c>
      <c r="H87">
        <v>4</v>
      </c>
      <c r="I87">
        <f t="shared" si="13"/>
        <v>-0.5</v>
      </c>
      <c r="J87">
        <f t="shared" si="14"/>
        <v>0.25</v>
      </c>
    </row>
    <row r="88" spans="1:14" x14ac:dyDescent="0.25">
      <c r="A88" s="1" t="s">
        <v>20</v>
      </c>
      <c r="B88" s="1">
        <f>SUM(B78:B87)</f>
        <v>120</v>
      </c>
      <c r="C88" s="1">
        <f t="shared" ref="C88:F88" si="15">SUM(C78:C87)</f>
        <v>400</v>
      </c>
      <c r="D88" s="1">
        <f t="shared" si="15"/>
        <v>5704</v>
      </c>
      <c r="E88" s="1">
        <f t="shared" si="15"/>
        <v>1866</v>
      </c>
      <c r="F88" s="1">
        <f t="shared" si="15"/>
        <v>18200</v>
      </c>
      <c r="J88">
        <f>SUM(J78:J87)</f>
        <v>8.5</v>
      </c>
    </row>
    <row r="91" spans="1:14" x14ac:dyDescent="0.25">
      <c r="A91" s="1" t="s">
        <v>63</v>
      </c>
      <c r="N91" t="s">
        <v>20</v>
      </c>
    </row>
    <row r="92" spans="1:14" x14ac:dyDescent="0.25">
      <c r="A92" t="s">
        <v>64</v>
      </c>
      <c r="B92">
        <v>57</v>
      </c>
      <c r="C92">
        <v>54</v>
      </c>
      <c r="D92">
        <v>54</v>
      </c>
      <c r="E92">
        <v>51</v>
      </c>
      <c r="F92">
        <v>63</v>
      </c>
      <c r="G92">
        <v>56</v>
      </c>
      <c r="H92">
        <v>52</v>
      </c>
      <c r="I92">
        <v>56</v>
      </c>
      <c r="J92">
        <v>55</v>
      </c>
      <c r="K92">
        <v>55</v>
      </c>
      <c r="L92">
        <v>56</v>
      </c>
      <c r="M92">
        <v>50</v>
      </c>
      <c r="N92" s="1">
        <f>SUM(B92:M92)</f>
        <v>659</v>
      </c>
    </row>
    <row r="93" spans="1:14" x14ac:dyDescent="0.25">
      <c r="A93" t="s">
        <v>65</v>
      </c>
      <c r="B93">
        <v>10</v>
      </c>
      <c r="C93">
        <v>9</v>
      </c>
      <c r="D93">
        <v>10</v>
      </c>
      <c r="E93">
        <v>12</v>
      </c>
      <c r="F93">
        <v>15</v>
      </c>
      <c r="G93">
        <v>15</v>
      </c>
      <c r="H93">
        <v>12</v>
      </c>
      <c r="I93">
        <v>11</v>
      </c>
      <c r="J93">
        <v>10</v>
      </c>
      <c r="K93">
        <v>10</v>
      </c>
      <c r="L93">
        <v>11</v>
      </c>
      <c r="M93">
        <v>10</v>
      </c>
      <c r="N93" s="1">
        <f>SUM(B93:M93)</f>
        <v>135</v>
      </c>
    </row>
    <row r="94" spans="1:14" x14ac:dyDescent="0.25">
      <c r="A94" t="s">
        <v>2</v>
      </c>
      <c r="B94">
        <f>B92*B93</f>
        <v>570</v>
      </c>
      <c r="C94">
        <f t="shared" ref="C94:M94" si="16">C92*C93</f>
        <v>486</v>
      </c>
      <c r="D94">
        <f t="shared" si="16"/>
        <v>540</v>
      </c>
      <c r="E94">
        <f t="shared" si="16"/>
        <v>612</v>
      </c>
      <c r="F94">
        <f t="shared" si="16"/>
        <v>945</v>
      </c>
      <c r="G94">
        <f t="shared" si="16"/>
        <v>840</v>
      </c>
      <c r="H94">
        <f t="shared" si="16"/>
        <v>624</v>
      </c>
      <c r="I94">
        <f t="shared" si="16"/>
        <v>616</v>
      </c>
      <c r="J94">
        <f t="shared" si="16"/>
        <v>550</v>
      </c>
      <c r="K94">
        <f t="shared" si="16"/>
        <v>550</v>
      </c>
      <c r="L94">
        <f t="shared" si="16"/>
        <v>616</v>
      </c>
      <c r="M94">
        <f t="shared" si="16"/>
        <v>500</v>
      </c>
      <c r="N94" s="1">
        <f t="shared" ref="N94:N96" si="17">SUM(B94:M94)</f>
        <v>7449</v>
      </c>
    </row>
    <row r="95" spans="1:14" x14ac:dyDescent="0.25">
      <c r="A95" t="s">
        <v>3</v>
      </c>
      <c r="B95">
        <f>B92^2</f>
        <v>3249</v>
      </c>
      <c r="C95">
        <f t="shared" ref="C95:M95" si="18">C92^2</f>
        <v>2916</v>
      </c>
      <c r="D95">
        <f t="shared" si="18"/>
        <v>2916</v>
      </c>
      <c r="E95">
        <f t="shared" si="18"/>
        <v>2601</v>
      </c>
      <c r="F95">
        <f t="shared" si="18"/>
        <v>3969</v>
      </c>
      <c r="G95">
        <f t="shared" si="18"/>
        <v>3136</v>
      </c>
      <c r="H95">
        <f t="shared" si="18"/>
        <v>2704</v>
      </c>
      <c r="I95">
        <f t="shared" si="18"/>
        <v>3136</v>
      </c>
      <c r="J95">
        <f t="shared" si="18"/>
        <v>3025</v>
      </c>
      <c r="K95">
        <f t="shared" si="18"/>
        <v>3025</v>
      </c>
      <c r="L95">
        <f t="shared" si="18"/>
        <v>3136</v>
      </c>
      <c r="M95">
        <f t="shared" si="18"/>
        <v>2500</v>
      </c>
      <c r="N95" s="1">
        <f t="shared" si="17"/>
        <v>36313</v>
      </c>
    </row>
    <row r="96" spans="1:14" x14ac:dyDescent="0.25">
      <c r="A96" t="s">
        <v>4</v>
      </c>
      <c r="B96">
        <f>B93^2</f>
        <v>100</v>
      </c>
      <c r="C96">
        <f t="shared" ref="C96:M96" si="19">C93^2</f>
        <v>81</v>
      </c>
      <c r="D96">
        <f t="shared" si="19"/>
        <v>100</v>
      </c>
      <c r="E96">
        <f t="shared" si="19"/>
        <v>144</v>
      </c>
      <c r="F96">
        <f t="shared" si="19"/>
        <v>225</v>
      </c>
      <c r="G96">
        <f t="shared" si="19"/>
        <v>225</v>
      </c>
      <c r="H96">
        <f t="shared" si="19"/>
        <v>144</v>
      </c>
      <c r="I96">
        <f t="shared" si="19"/>
        <v>121</v>
      </c>
      <c r="J96">
        <f t="shared" si="19"/>
        <v>100</v>
      </c>
      <c r="K96">
        <f t="shared" si="19"/>
        <v>100</v>
      </c>
      <c r="L96">
        <f t="shared" si="19"/>
        <v>121</v>
      </c>
      <c r="M96">
        <f t="shared" si="19"/>
        <v>100</v>
      </c>
      <c r="N96" s="1">
        <f t="shared" si="17"/>
        <v>1561</v>
      </c>
    </row>
    <row r="97" spans="1:14" x14ac:dyDescent="0.25">
      <c r="A97" t="s">
        <v>56</v>
      </c>
      <c r="B97">
        <v>11</v>
      </c>
      <c r="C97">
        <v>4.5</v>
      </c>
      <c r="D97">
        <v>4.5</v>
      </c>
      <c r="E97">
        <v>2</v>
      </c>
      <c r="F97">
        <v>12</v>
      </c>
      <c r="G97">
        <v>9</v>
      </c>
      <c r="H97">
        <v>3</v>
      </c>
      <c r="I97">
        <v>9</v>
      </c>
      <c r="J97">
        <v>6.5</v>
      </c>
      <c r="K97">
        <v>6.5</v>
      </c>
      <c r="L97">
        <v>9</v>
      </c>
      <c r="M97">
        <v>1</v>
      </c>
    </row>
    <row r="98" spans="1:14" x14ac:dyDescent="0.25">
      <c r="A98" t="s">
        <v>57</v>
      </c>
      <c r="B98">
        <v>4</v>
      </c>
      <c r="C98">
        <v>1</v>
      </c>
      <c r="D98">
        <v>4</v>
      </c>
      <c r="E98">
        <v>9.5</v>
      </c>
      <c r="F98">
        <v>11.5</v>
      </c>
      <c r="G98">
        <v>11.5</v>
      </c>
      <c r="H98">
        <v>9.5</v>
      </c>
      <c r="I98">
        <v>7.5</v>
      </c>
      <c r="J98">
        <v>4</v>
      </c>
      <c r="K98">
        <v>4</v>
      </c>
      <c r="L98">
        <v>7.5</v>
      </c>
      <c r="M98">
        <v>4</v>
      </c>
    </row>
    <row r="99" spans="1:14" x14ac:dyDescent="0.25">
      <c r="A99" t="s">
        <v>21</v>
      </c>
      <c r="B99">
        <f>(B97-B98)^2</f>
        <v>49</v>
      </c>
      <c r="C99">
        <f t="shared" ref="C99:M99" si="20">(C97-C98)^2</f>
        <v>12.25</v>
      </c>
      <c r="D99">
        <f t="shared" si="20"/>
        <v>0.25</v>
      </c>
      <c r="E99">
        <f t="shared" si="20"/>
        <v>56.25</v>
      </c>
      <c r="F99">
        <f t="shared" si="20"/>
        <v>0.25</v>
      </c>
      <c r="G99">
        <f t="shared" si="20"/>
        <v>6.25</v>
      </c>
      <c r="H99">
        <f t="shared" si="20"/>
        <v>42.25</v>
      </c>
      <c r="I99">
        <f t="shared" si="20"/>
        <v>2.25</v>
      </c>
      <c r="J99">
        <f t="shared" si="20"/>
        <v>6.25</v>
      </c>
      <c r="K99">
        <f t="shared" si="20"/>
        <v>6.25</v>
      </c>
      <c r="L99">
        <f t="shared" si="20"/>
        <v>2.25</v>
      </c>
      <c r="M99">
        <f t="shared" si="20"/>
        <v>9</v>
      </c>
      <c r="N99">
        <f>SUM(B99:M99)</f>
        <v>192.5</v>
      </c>
    </row>
    <row r="101" spans="1:14" x14ac:dyDescent="0.25">
      <c r="A101" s="1" t="s">
        <v>66</v>
      </c>
    </row>
    <row r="102" spans="1:14" x14ac:dyDescent="0.25">
      <c r="A102" s="1" t="s">
        <v>67</v>
      </c>
      <c r="B102">
        <v>0</v>
      </c>
      <c r="C102">
        <v>4</v>
      </c>
      <c r="D102">
        <v>8</v>
      </c>
      <c r="E102">
        <v>12</v>
      </c>
      <c r="F102">
        <v>16</v>
      </c>
      <c r="G102">
        <v>20</v>
      </c>
      <c r="H102">
        <v>24</v>
      </c>
      <c r="I102">
        <v>28</v>
      </c>
      <c r="J102">
        <v>32</v>
      </c>
      <c r="K102" s="1">
        <f>SUM(B102:J102)</f>
        <v>144</v>
      </c>
    </row>
    <row r="103" spans="1:14" x14ac:dyDescent="0.25">
      <c r="A103" s="1" t="s">
        <v>68</v>
      </c>
      <c r="B103">
        <v>58.6</v>
      </c>
      <c r="C103">
        <v>55.7</v>
      </c>
      <c r="D103">
        <v>54.8</v>
      </c>
      <c r="E103">
        <v>55.9</v>
      </c>
      <c r="F103">
        <v>54.9</v>
      </c>
      <c r="G103">
        <v>54.6</v>
      </c>
      <c r="H103">
        <v>54.5</v>
      </c>
      <c r="I103">
        <v>53.8</v>
      </c>
      <c r="J103">
        <v>53.8</v>
      </c>
      <c r="K103" s="1">
        <f t="shared" ref="K103:K106" si="21">SUM(B103:J103)</f>
        <v>496.60000000000008</v>
      </c>
    </row>
    <row r="104" spans="1:14" x14ac:dyDescent="0.25">
      <c r="A104" s="1" t="s">
        <v>2</v>
      </c>
      <c r="B104">
        <f>B102*B103</f>
        <v>0</v>
      </c>
      <c r="C104">
        <f t="shared" ref="C104:J104" si="22">C102*C103</f>
        <v>222.8</v>
      </c>
      <c r="D104">
        <f t="shared" si="22"/>
        <v>438.4</v>
      </c>
      <c r="E104">
        <f t="shared" si="22"/>
        <v>670.8</v>
      </c>
      <c r="F104">
        <f t="shared" si="22"/>
        <v>878.4</v>
      </c>
      <c r="G104">
        <f t="shared" si="22"/>
        <v>1092</v>
      </c>
      <c r="H104">
        <f t="shared" si="22"/>
        <v>1308</v>
      </c>
      <c r="I104">
        <f t="shared" si="22"/>
        <v>1506.3999999999999</v>
      </c>
      <c r="J104">
        <f t="shared" si="22"/>
        <v>1721.6</v>
      </c>
      <c r="K104" s="1">
        <f t="shared" si="21"/>
        <v>7838.4</v>
      </c>
    </row>
    <row r="105" spans="1:14" x14ac:dyDescent="0.25">
      <c r="A105" s="1" t="s">
        <v>3</v>
      </c>
      <c r="B105">
        <f>B102^2</f>
        <v>0</v>
      </c>
      <c r="C105">
        <f t="shared" ref="C105:J105" si="23">C102^2</f>
        <v>16</v>
      </c>
      <c r="D105">
        <f t="shared" si="23"/>
        <v>64</v>
      </c>
      <c r="E105">
        <f t="shared" si="23"/>
        <v>144</v>
      </c>
      <c r="F105">
        <f t="shared" si="23"/>
        <v>256</v>
      </c>
      <c r="G105">
        <f t="shared" si="23"/>
        <v>400</v>
      </c>
      <c r="H105">
        <f t="shared" si="23"/>
        <v>576</v>
      </c>
      <c r="I105">
        <f t="shared" si="23"/>
        <v>784</v>
      </c>
      <c r="J105">
        <f t="shared" si="23"/>
        <v>1024</v>
      </c>
      <c r="K105" s="1">
        <f t="shared" si="21"/>
        <v>3264</v>
      </c>
    </row>
    <row r="106" spans="1:14" x14ac:dyDescent="0.25">
      <c r="A106" s="1" t="s">
        <v>4</v>
      </c>
      <c r="B106">
        <f>B103^2</f>
        <v>3433.96</v>
      </c>
      <c r="C106">
        <f t="shared" ref="C106:J106" si="24">C103^2</f>
        <v>3102.4900000000002</v>
      </c>
      <c r="D106">
        <f t="shared" si="24"/>
        <v>3003.0399999999995</v>
      </c>
      <c r="E106">
        <f t="shared" si="24"/>
        <v>3124.81</v>
      </c>
      <c r="F106">
        <f t="shared" si="24"/>
        <v>3014.0099999999998</v>
      </c>
      <c r="G106">
        <f t="shared" si="24"/>
        <v>2981.1600000000003</v>
      </c>
      <c r="H106">
        <f t="shared" si="24"/>
        <v>2970.25</v>
      </c>
      <c r="I106">
        <f t="shared" si="24"/>
        <v>2894.4399999999996</v>
      </c>
      <c r="J106">
        <f t="shared" si="24"/>
        <v>2894.4399999999996</v>
      </c>
      <c r="K106" s="1">
        <f t="shared" si="21"/>
        <v>27418.6</v>
      </c>
    </row>
    <row r="108" spans="1:14" x14ac:dyDescent="0.25">
      <c r="A108" s="1" t="s">
        <v>69</v>
      </c>
      <c r="I108" s="1" t="s">
        <v>20</v>
      </c>
    </row>
    <row r="109" spans="1:14" x14ac:dyDescent="0.25">
      <c r="A109" s="1" t="s">
        <v>71</v>
      </c>
      <c r="B109">
        <v>0</v>
      </c>
      <c r="C109">
        <v>1</v>
      </c>
      <c r="D109">
        <v>2</v>
      </c>
      <c r="E109">
        <v>3</v>
      </c>
      <c r="F109">
        <v>4</v>
      </c>
      <c r="G109">
        <v>5</v>
      </c>
      <c r="H109">
        <v>6</v>
      </c>
      <c r="I109" s="1">
        <f>SUM(B109:H109)</f>
        <v>21</v>
      </c>
    </row>
    <row r="110" spans="1:14" x14ac:dyDescent="0.25">
      <c r="A110" s="1" t="s">
        <v>70</v>
      </c>
      <c r="B110">
        <v>59</v>
      </c>
      <c r="C110">
        <v>70</v>
      </c>
      <c r="D110">
        <v>77</v>
      </c>
      <c r="E110">
        <v>87</v>
      </c>
      <c r="F110">
        <v>89</v>
      </c>
      <c r="G110">
        <v>122</v>
      </c>
      <c r="H110">
        <v>137</v>
      </c>
      <c r="I110" s="1">
        <f>SUM(B110:H110)</f>
        <v>641</v>
      </c>
    </row>
    <row r="111" spans="1:14" x14ac:dyDescent="0.25">
      <c r="A111" s="1" t="s">
        <v>2</v>
      </c>
      <c r="B111">
        <f>B109*B110</f>
        <v>0</v>
      </c>
      <c r="C111">
        <f t="shared" ref="C111:H111" si="25">C109*C110</f>
        <v>70</v>
      </c>
      <c r="D111">
        <f t="shared" si="25"/>
        <v>154</v>
      </c>
      <c r="E111">
        <f t="shared" si="25"/>
        <v>261</v>
      </c>
      <c r="F111">
        <f t="shared" si="25"/>
        <v>356</v>
      </c>
      <c r="G111">
        <f t="shared" si="25"/>
        <v>610</v>
      </c>
      <c r="H111">
        <f t="shared" si="25"/>
        <v>822</v>
      </c>
      <c r="I111" s="1">
        <f>SUM(B111:H111)</f>
        <v>2273</v>
      </c>
    </row>
    <row r="112" spans="1:14" x14ac:dyDescent="0.25">
      <c r="A112" s="1" t="s">
        <v>3</v>
      </c>
      <c r="B112">
        <f>B109^2</f>
        <v>0</v>
      </c>
      <c r="C112">
        <f t="shared" ref="C112:H112" si="26">C109^2</f>
        <v>1</v>
      </c>
      <c r="D112">
        <f t="shared" si="26"/>
        <v>4</v>
      </c>
      <c r="E112">
        <f t="shared" si="26"/>
        <v>9</v>
      </c>
      <c r="F112">
        <f t="shared" si="26"/>
        <v>16</v>
      </c>
      <c r="G112">
        <f t="shared" si="26"/>
        <v>25</v>
      </c>
      <c r="H112">
        <f t="shared" si="26"/>
        <v>36</v>
      </c>
      <c r="I112" s="1">
        <f>SUM(B112:H112)</f>
        <v>91</v>
      </c>
    </row>
    <row r="113" spans="1:12" x14ac:dyDescent="0.25">
      <c r="A113" s="1" t="s">
        <v>4</v>
      </c>
      <c r="B113">
        <f>B110^2</f>
        <v>3481</v>
      </c>
      <c r="C113">
        <f t="shared" ref="C113:H113" si="27">C110^2</f>
        <v>4900</v>
      </c>
      <c r="D113">
        <f t="shared" si="27"/>
        <v>5929</v>
      </c>
      <c r="E113">
        <f t="shared" si="27"/>
        <v>7569</v>
      </c>
      <c r="F113">
        <f t="shared" si="27"/>
        <v>7921</v>
      </c>
      <c r="G113">
        <f t="shared" si="27"/>
        <v>14884</v>
      </c>
      <c r="H113">
        <f t="shared" si="27"/>
        <v>18769</v>
      </c>
      <c r="I113" s="1">
        <f>SUM(B113:H113)</f>
        <v>63453</v>
      </c>
    </row>
    <row r="115" spans="1:12" x14ac:dyDescent="0.25">
      <c r="A115" s="1" t="s">
        <v>75</v>
      </c>
    </row>
    <row r="116" spans="1:12" x14ac:dyDescent="0.25">
      <c r="A116" s="1" t="s">
        <v>74</v>
      </c>
      <c r="L116" s="1" t="s">
        <v>20</v>
      </c>
    </row>
    <row r="117" spans="1:12" x14ac:dyDescent="0.25">
      <c r="A117" s="1" t="s">
        <v>72</v>
      </c>
      <c r="B117">
        <f>31-31</f>
        <v>0</v>
      </c>
      <c r="C117">
        <f>36-31</f>
        <v>5</v>
      </c>
      <c r="D117">
        <f>39-31</f>
        <v>8</v>
      </c>
      <c r="E117">
        <f>43-31</f>
        <v>12</v>
      </c>
      <c r="F117">
        <f>47-31</f>
        <v>16</v>
      </c>
      <c r="G117">
        <f>52-31</f>
        <v>21</v>
      </c>
      <c r="H117">
        <f>58-31</f>
        <v>27</v>
      </c>
      <c r="I117">
        <f>63-31</f>
        <v>32</v>
      </c>
      <c r="J117">
        <f>69-31</f>
        <v>38</v>
      </c>
      <c r="K117">
        <f>74-31</f>
        <v>43</v>
      </c>
      <c r="L117" s="1">
        <f>SUM(B117:K117)</f>
        <v>202</v>
      </c>
    </row>
    <row r="118" spans="1:12" x14ac:dyDescent="0.25">
      <c r="A118" s="1" t="s">
        <v>73</v>
      </c>
      <c r="B118">
        <v>165</v>
      </c>
      <c r="C118">
        <v>181</v>
      </c>
      <c r="D118">
        <v>177</v>
      </c>
      <c r="E118">
        <v>193</v>
      </c>
      <c r="F118">
        <v>213</v>
      </c>
      <c r="G118">
        <v>191</v>
      </c>
      <c r="H118">
        <v>189</v>
      </c>
      <c r="I118">
        <v>154</v>
      </c>
      <c r="J118">
        <v>235</v>
      </c>
      <c r="K118">
        <v>198</v>
      </c>
      <c r="L118" s="1">
        <f t="shared" ref="L118:L121" si="28">SUM(B118:K118)</f>
        <v>1896</v>
      </c>
    </row>
    <row r="119" spans="1:12" x14ac:dyDescent="0.25">
      <c r="A119" s="1" t="s">
        <v>2</v>
      </c>
      <c r="B119">
        <f>B117*B118</f>
        <v>0</v>
      </c>
      <c r="C119">
        <f t="shared" ref="C119:K119" si="29">C117*C118</f>
        <v>905</v>
      </c>
      <c r="D119">
        <f t="shared" si="29"/>
        <v>1416</v>
      </c>
      <c r="E119">
        <f t="shared" si="29"/>
        <v>2316</v>
      </c>
      <c r="F119">
        <f t="shared" si="29"/>
        <v>3408</v>
      </c>
      <c r="G119">
        <f t="shared" si="29"/>
        <v>4011</v>
      </c>
      <c r="H119">
        <f t="shared" si="29"/>
        <v>5103</v>
      </c>
      <c r="I119">
        <f t="shared" si="29"/>
        <v>4928</v>
      </c>
      <c r="J119">
        <f t="shared" si="29"/>
        <v>8930</v>
      </c>
      <c r="K119">
        <f t="shared" si="29"/>
        <v>8514</v>
      </c>
      <c r="L119" s="1">
        <f t="shared" si="28"/>
        <v>39531</v>
      </c>
    </row>
    <row r="120" spans="1:12" x14ac:dyDescent="0.25">
      <c r="A120" s="1" t="s">
        <v>3</v>
      </c>
      <c r="B120">
        <f>B117^2</f>
        <v>0</v>
      </c>
      <c r="C120">
        <f t="shared" ref="C120:K120" si="30">C117^2</f>
        <v>25</v>
      </c>
      <c r="D120">
        <f t="shared" si="30"/>
        <v>64</v>
      </c>
      <c r="E120">
        <f t="shared" si="30"/>
        <v>144</v>
      </c>
      <c r="F120">
        <f t="shared" si="30"/>
        <v>256</v>
      </c>
      <c r="G120">
        <f t="shared" si="30"/>
        <v>441</v>
      </c>
      <c r="H120">
        <f t="shared" si="30"/>
        <v>729</v>
      </c>
      <c r="I120">
        <f t="shared" si="30"/>
        <v>1024</v>
      </c>
      <c r="J120">
        <f t="shared" si="30"/>
        <v>1444</v>
      </c>
      <c r="K120">
        <f t="shared" si="30"/>
        <v>1849</v>
      </c>
      <c r="L120" s="1">
        <f t="shared" si="28"/>
        <v>5976</v>
      </c>
    </row>
    <row r="121" spans="1:12" x14ac:dyDescent="0.25">
      <c r="A121" s="1" t="s">
        <v>4</v>
      </c>
      <c r="B121">
        <f>B118^2</f>
        <v>27225</v>
      </c>
      <c r="C121">
        <f t="shared" ref="C121:K121" si="31">C118^2</f>
        <v>32761</v>
      </c>
      <c r="D121">
        <f t="shared" si="31"/>
        <v>31329</v>
      </c>
      <c r="E121">
        <f t="shared" si="31"/>
        <v>37249</v>
      </c>
      <c r="F121">
        <f t="shared" si="31"/>
        <v>45369</v>
      </c>
      <c r="G121">
        <f t="shared" si="31"/>
        <v>36481</v>
      </c>
      <c r="H121">
        <f t="shared" si="31"/>
        <v>35721</v>
      </c>
      <c r="I121">
        <f t="shared" si="31"/>
        <v>23716</v>
      </c>
      <c r="J121">
        <f t="shared" si="31"/>
        <v>55225</v>
      </c>
      <c r="K121">
        <f t="shared" si="31"/>
        <v>39204</v>
      </c>
      <c r="L121" s="1">
        <f t="shared" si="28"/>
        <v>364280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3DFA-C3B5-44A9-AEC8-6A3188A1FF25}">
  <dimension ref="A1:K162"/>
  <sheetViews>
    <sheetView tabSelected="1" topLeftCell="A150" workbookViewId="0">
      <selection activeCell="D158" sqref="D158"/>
    </sheetView>
  </sheetViews>
  <sheetFormatPr defaultRowHeight="15" x14ac:dyDescent="0.25"/>
  <sheetData>
    <row r="1" spans="1:9" x14ac:dyDescent="0.25">
      <c r="A1" s="1" t="s">
        <v>50</v>
      </c>
    </row>
    <row r="3" spans="1:9" x14ac:dyDescent="0.25">
      <c r="A3" s="41" t="s">
        <v>50</v>
      </c>
      <c r="B3" s="41"/>
      <c r="C3" s="3"/>
      <c r="D3" s="3"/>
      <c r="E3" s="3"/>
      <c r="F3" s="3"/>
      <c r="G3" s="3"/>
      <c r="H3" s="3"/>
      <c r="I3" s="3"/>
    </row>
    <row r="4" spans="1:9" x14ac:dyDescent="0.25">
      <c r="A4" s="3" t="s">
        <v>49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</row>
    <row r="5" spans="1:9" x14ac:dyDescent="0.25">
      <c r="A5" s="3" t="s">
        <v>48</v>
      </c>
      <c r="B5" s="3" t="s">
        <v>14</v>
      </c>
      <c r="C5" s="3" t="s">
        <v>12</v>
      </c>
      <c r="D5" s="3" t="s">
        <v>16</v>
      </c>
      <c r="E5" s="3" t="s">
        <v>17</v>
      </c>
      <c r="F5" s="3" t="s">
        <v>11</v>
      </c>
      <c r="G5" s="3" t="s">
        <v>13</v>
      </c>
      <c r="H5" s="3" t="s">
        <v>10</v>
      </c>
      <c r="I5" s="3" t="s">
        <v>15</v>
      </c>
    </row>
    <row r="6" spans="1:9" x14ac:dyDescent="0.25">
      <c r="A6" s="3" t="s">
        <v>47</v>
      </c>
      <c r="B6" s="3" t="s">
        <v>14</v>
      </c>
      <c r="C6" s="3" t="s">
        <v>16</v>
      </c>
      <c r="D6" s="3" t="s">
        <v>11</v>
      </c>
      <c r="E6" s="3" t="s">
        <v>13</v>
      </c>
      <c r="F6" s="3" t="s">
        <v>12</v>
      </c>
      <c r="G6" s="3" t="s">
        <v>10</v>
      </c>
      <c r="H6" s="3" t="s">
        <v>17</v>
      </c>
      <c r="I6" s="3" t="s">
        <v>15</v>
      </c>
    </row>
    <row r="8" spans="1:9" x14ac:dyDescent="0.25">
      <c r="A8" s="3" t="s">
        <v>49</v>
      </c>
      <c r="B8" s="3" t="s">
        <v>48</v>
      </c>
      <c r="C8" s="3" t="s">
        <v>47</v>
      </c>
      <c r="D8" s="43" t="s">
        <v>58</v>
      </c>
      <c r="E8" s="43" t="s">
        <v>21</v>
      </c>
    </row>
    <row r="9" spans="1:9" x14ac:dyDescent="0.25">
      <c r="A9" s="3" t="s">
        <v>10</v>
      </c>
      <c r="B9" s="3">
        <v>7</v>
      </c>
      <c r="C9" s="3">
        <v>6</v>
      </c>
      <c r="D9" s="3">
        <f>B9-C9</f>
        <v>1</v>
      </c>
      <c r="E9" s="3">
        <f>D9^2</f>
        <v>1</v>
      </c>
    </row>
    <row r="10" spans="1:9" x14ac:dyDescent="0.25">
      <c r="A10" s="3" t="s">
        <v>11</v>
      </c>
      <c r="B10" s="3">
        <v>5</v>
      </c>
      <c r="C10" s="3">
        <v>3</v>
      </c>
      <c r="D10" s="3">
        <f t="shared" ref="D10:D16" si="0">B10-C10</f>
        <v>2</v>
      </c>
      <c r="E10" s="3">
        <f t="shared" ref="E10:E16" si="1">D10^2</f>
        <v>4</v>
      </c>
    </row>
    <row r="11" spans="1:9" x14ac:dyDescent="0.25">
      <c r="A11" s="3" t="s">
        <v>12</v>
      </c>
      <c r="B11" s="3">
        <v>2</v>
      </c>
      <c r="C11" s="3">
        <v>5</v>
      </c>
      <c r="D11" s="3">
        <f t="shared" si="0"/>
        <v>-3</v>
      </c>
      <c r="E11" s="3">
        <f t="shared" si="1"/>
        <v>9</v>
      </c>
    </row>
    <row r="12" spans="1:9" x14ac:dyDescent="0.25">
      <c r="A12" s="3" t="s">
        <v>13</v>
      </c>
      <c r="B12" s="3">
        <v>6</v>
      </c>
      <c r="C12" s="3">
        <v>4</v>
      </c>
      <c r="D12" s="3">
        <f>B12-C12</f>
        <v>2</v>
      </c>
      <c r="E12" s="3">
        <f>D12^2</f>
        <v>4</v>
      </c>
    </row>
    <row r="13" spans="1:9" x14ac:dyDescent="0.25">
      <c r="A13" s="3" t="s">
        <v>14</v>
      </c>
      <c r="B13" s="3">
        <v>1</v>
      </c>
      <c r="C13" s="3">
        <v>1</v>
      </c>
      <c r="D13" s="3">
        <f t="shared" si="0"/>
        <v>0</v>
      </c>
      <c r="E13" s="3">
        <f t="shared" si="1"/>
        <v>0</v>
      </c>
    </row>
    <row r="14" spans="1:9" x14ac:dyDescent="0.25">
      <c r="A14" s="3" t="s">
        <v>15</v>
      </c>
      <c r="B14" s="3">
        <v>8</v>
      </c>
      <c r="C14" s="3">
        <v>8</v>
      </c>
      <c r="D14" s="3">
        <f t="shared" si="0"/>
        <v>0</v>
      </c>
      <c r="E14" s="3">
        <f t="shared" si="1"/>
        <v>0</v>
      </c>
    </row>
    <row r="15" spans="1:9" x14ac:dyDescent="0.25">
      <c r="A15" s="3" t="s">
        <v>16</v>
      </c>
      <c r="B15" s="3">
        <v>3</v>
      </c>
      <c r="C15" s="3">
        <v>2</v>
      </c>
      <c r="D15" s="3">
        <f t="shared" si="0"/>
        <v>1</v>
      </c>
      <c r="E15" s="3">
        <f t="shared" si="1"/>
        <v>1</v>
      </c>
    </row>
    <row r="16" spans="1:9" x14ac:dyDescent="0.25">
      <c r="A16" s="3" t="s">
        <v>17</v>
      </c>
      <c r="B16" s="3">
        <v>4</v>
      </c>
      <c r="C16" s="3">
        <v>7</v>
      </c>
      <c r="D16" s="3">
        <f t="shared" si="0"/>
        <v>-3</v>
      </c>
      <c r="E16" s="3">
        <f t="shared" si="1"/>
        <v>9</v>
      </c>
    </row>
    <row r="17" spans="1:11" x14ac:dyDescent="0.25">
      <c r="A17" s="3" t="s">
        <v>20</v>
      </c>
      <c r="B17" s="3"/>
      <c r="C17" s="3"/>
      <c r="D17" s="3"/>
      <c r="E17" s="3">
        <f>SUM(E9:E16)</f>
        <v>28</v>
      </c>
    </row>
    <row r="18" spans="1:11" x14ac:dyDescent="0.25">
      <c r="E18" s="44"/>
    </row>
    <row r="19" spans="1:11" x14ac:dyDescent="0.25">
      <c r="E19" s="40"/>
    </row>
    <row r="20" spans="1:11" x14ac:dyDescent="0.25">
      <c r="A20" t="s">
        <v>76</v>
      </c>
    </row>
    <row r="21" spans="1:11" x14ac:dyDescent="0.25">
      <c r="A21" t="s">
        <v>78</v>
      </c>
      <c r="B21">
        <f>1-6*(E17)/(COUNTA(A9:A16)*(COUNTA(A9:A16)^2-1))</f>
        <v>0.66666666666666674</v>
      </c>
    </row>
    <row r="23" spans="1:11" x14ac:dyDescent="0.25">
      <c r="A23" s="1" t="s">
        <v>43</v>
      </c>
    </row>
    <row r="25" spans="1:11" x14ac:dyDescent="0.25">
      <c r="A25" s="45" t="s">
        <v>42</v>
      </c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14</v>
      </c>
      <c r="G25" s="3" t="s">
        <v>15</v>
      </c>
      <c r="H25" s="3" t="s">
        <v>16</v>
      </c>
      <c r="I25" s="3" t="s">
        <v>17</v>
      </c>
      <c r="J25" s="3" t="s">
        <v>18</v>
      </c>
      <c r="K25" s="43" t="s">
        <v>19</v>
      </c>
    </row>
    <row r="26" spans="1:11" x14ac:dyDescent="0.25">
      <c r="A26" s="45" t="s">
        <v>41</v>
      </c>
      <c r="B26" s="3">
        <v>4</v>
      </c>
      <c r="C26" s="3">
        <v>2</v>
      </c>
      <c r="D26" s="3">
        <v>7</v>
      </c>
      <c r="E26" s="3">
        <v>1</v>
      </c>
      <c r="F26" s="3">
        <v>5</v>
      </c>
      <c r="G26" s="3">
        <v>6</v>
      </c>
      <c r="H26" s="3">
        <v>9</v>
      </c>
      <c r="I26" s="3">
        <v>3</v>
      </c>
      <c r="J26" s="3">
        <v>10</v>
      </c>
      <c r="K26" s="43">
        <v>8</v>
      </c>
    </row>
    <row r="27" spans="1:11" x14ac:dyDescent="0.25">
      <c r="A27" s="45" t="s">
        <v>40</v>
      </c>
      <c r="B27" s="3">
        <v>3</v>
      </c>
      <c r="C27" s="3">
        <v>2</v>
      </c>
      <c r="D27" s="3">
        <v>5</v>
      </c>
      <c r="E27" s="3">
        <v>1</v>
      </c>
      <c r="F27" s="3">
        <v>4</v>
      </c>
      <c r="G27" s="3">
        <v>9</v>
      </c>
      <c r="H27" s="3">
        <v>6</v>
      </c>
      <c r="I27" s="3">
        <v>7</v>
      </c>
      <c r="J27" s="3">
        <v>8</v>
      </c>
      <c r="K27" s="43">
        <v>10</v>
      </c>
    </row>
    <row r="28" spans="1:11" x14ac:dyDescent="0.25">
      <c r="A28" s="48" t="s">
        <v>58</v>
      </c>
      <c r="B28" s="3">
        <f>B26-B27</f>
        <v>1</v>
      </c>
      <c r="C28" s="3">
        <f t="shared" ref="C28:J28" si="2">C26-C27</f>
        <v>0</v>
      </c>
      <c r="D28" s="3">
        <f t="shared" si="2"/>
        <v>2</v>
      </c>
      <c r="E28" s="3">
        <f t="shared" si="2"/>
        <v>0</v>
      </c>
      <c r="F28" s="3">
        <f t="shared" si="2"/>
        <v>1</v>
      </c>
      <c r="G28" s="3">
        <f t="shared" si="2"/>
        <v>-3</v>
      </c>
      <c r="H28" s="3">
        <f t="shared" si="2"/>
        <v>3</v>
      </c>
      <c r="I28" s="3">
        <f t="shared" si="2"/>
        <v>-4</v>
      </c>
      <c r="J28" s="3">
        <f t="shared" si="2"/>
        <v>2</v>
      </c>
      <c r="K28" s="43">
        <f>K26-K27</f>
        <v>-2</v>
      </c>
    </row>
    <row r="29" spans="1:11" x14ac:dyDescent="0.25">
      <c r="A29" s="48" t="s">
        <v>21</v>
      </c>
      <c r="B29" s="3">
        <f>B28^2</f>
        <v>1</v>
      </c>
      <c r="C29" s="3">
        <f t="shared" ref="C29:J29" si="3">C28^2</f>
        <v>0</v>
      </c>
      <c r="D29" s="3">
        <f t="shared" si="3"/>
        <v>4</v>
      </c>
      <c r="E29" s="3">
        <f t="shared" si="3"/>
        <v>0</v>
      </c>
      <c r="F29" s="3">
        <f t="shared" si="3"/>
        <v>1</v>
      </c>
      <c r="G29" s="3">
        <f t="shared" si="3"/>
        <v>9</v>
      </c>
      <c r="H29" s="3">
        <f t="shared" si="3"/>
        <v>9</v>
      </c>
      <c r="I29" s="3">
        <f t="shared" si="3"/>
        <v>16</v>
      </c>
      <c r="J29" s="3">
        <f t="shared" si="3"/>
        <v>4</v>
      </c>
      <c r="K29" s="43">
        <f>K28^2</f>
        <v>4</v>
      </c>
    </row>
    <row r="31" spans="1:11" x14ac:dyDescent="0.25">
      <c r="A31" s="46" t="s">
        <v>79</v>
      </c>
    </row>
    <row r="32" spans="1:11" x14ac:dyDescent="0.25">
      <c r="A32" s="46" t="s">
        <v>78</v>
      </c>
    </row>
    <row r="33" spans="1:10" x14ac:dyDescent="0.25">
      <c r="A33" s="46" t="s">
        <v>80</v>
      </c>
    </row>
    <row r="34" spans="1:10" x14ac:dyDescent="0.25">
      <c r="A34" s="47" t="s">
        <v>21</v>
      </c>
      <c r="B34">
        <f>SUM(B29:K29)</f>
        <v>48</v>
      </c>
    </row>
    <row r="35" spans="1:10" x14ac:dyDescent="0.25">
      <c r="A35" s="47" t="s">
        <v>77</v>
      </c>
      <c r="B35">
        <f>COUNTA(B25:K25)</f>
        <v>10</v>
      </c>
    </row>
    <row r="36" spans="1:10" x14ac:dyDescent="0.25">
      <c r="A36" s="47" t="s">
        <v>81</v>
      </c>
      <c r="B36">
        <f>B35^2-1</f>
        <v>99</v>
      </c>
    </row>
    <row r="37" spans="1:10" x14ac:dyDescent="0.25">
      <c r="A37" t="s">
        <v>55</v>
      </c>
      <c r="B37">
        <f>1-6*B34/(B35*B36)</f>
        <v>0.70909090909090911</v>
      </c>
    </row>
    <row r="39" spans="1:10" x14ac:dyDescent="0.25">
      <c r="A39" s="1" t="s">
        <v>37</v>
      </c>
    </row>
    <row r="42" spans="1:10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20</v>
      </c>
    </row>
    <row r="43" spans="1:10" x14ac:dyDescent="0.25">
      <c r="A43" t="s">
        <v>83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  <c r="J43" s="1">
        <f>SUM(B43:I43)</f>
        <v>72</v>
      </c>
    </row>
    <row r="44" spans="1:10" x14ac:dyDescent="0.25">
      <c r="A44" t="s">
        <v>84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  <c r="J44" s="1">
        <f>SUM(B44:I44)</f>
        <v>128</v>
      </c>
    </row>
    <row r="45" spans="1:10" x14ac:dyDescent="0.25">
      <c r="A45" t="s">
        <v>3</v>
      </c>
      <c r="B45">
        <f>B43^2</f>
        <v>16</v>
      </c>
      <c r="C45">
        <f t="shared" ref="C45:I45" si="4">C43^2</f>
        <v>25</v>
      </c>
      <c r="D45">
        <f t="shared" si="4"/>
        <v>49</v>
      </c>
      <c r="E45">
        <f t="shared" si="4"/>
        <v>81</v>
      </c>
      <c r="F45">
        <f t="shared" si="4"/>
        <v>100</v>
      </c>
      <c r="G45">
        <f t="shared" si="4"/>
        <v>121</v>
      </c>
      <c r="H45">
        <f t="shared" si="4"/>
        <v>144</v>
      </c>
      <c r="I45">
        <f t="shared" si="4"/>
        <v>196</v>
      </c>
      <c r="J45">
        <f>SUM(B45:I45)</f>
        <v>732</v>
      </c>
    </row>
    <row r="46" spans="1:10" x14ac:dyDescent="0.25">
      <c r="A46" t="s">
        <v>4</v>
      </c>
      <c r="B46">
        <f>B44^2</f>
        <v>441</v>
      </c>
      <c r="C46">
        <f t="shared" ref="C46:I46" si="5">C44^2</f>
        <v>484</v>
      </c>
      <c r="D46">
        <f t="shared" si="5"/>
        <v>225</v>
      </c>
      <c r="E46">
        <f t="shared" si="5"/>
        <v>324</v>
      </c>
      <c r="F46">
        <f t="shared" si="5"/>
        <v>196</v>
      </c>
      <c r="G46">
        <f t="shared" si="5"/>
        <v>196</v>
      </c>
      <c r="H46">
        <f t="shared" si="5"/>
        <v>121</v>
      </c>
      <c r="I46">
        <f t="shared" si="5"/>
        <v>169</v>
      </c>
      <c r="J46">
        <f>SUM(B46:I46)</f>
        <v>2156</v>
      </c>
    </row>
    <row r="47" spans="1:10" x14ac:dyDescent="0.25">
      <c r="A47" t="s">
        <v>2</v>
      </c>
      <c r="B47">
        <f>B43*B44</f>
        <v>84</v>
      </c>
      <c r="C47">
        <f t="shared" ref="C47:I47" si="6">C43*C44</f>
        <v>110</v>
      </c>
      <c r="D47">
        <f t="shared" si="6"/>
        <v>105</v>
      </c>
      <c r="E47">
        <f t="shared" si="6"/>
        <v>162</v>
      </c>
      <c r="F47">
        <f t="shared" si="6"/>
        <v>140</v>
      </c>
      <c r="G47">
        <f t="shared" si="6"/>
        <v>154</v>
      </c>
      <c r="H47">
        <f t="shared" si="6"/>
        <v>132</v>
      </c>
      <c r="I47">
        <f t="shared" si="6"/>
        <v>182</v>
      </c>
      <c r="J47">
        <f>SUM(B47:I47)</f>
        <v>1069</v>
      </c>
    </row>
    <row r="65" spans="1:10" x14ac:dyDescent="0.25">
      <c r="A65" t="s">
        <v>82</v>
      </c>
    </row>
    <row r="67" spans="1:10" x14ac:dyDescent="0.25">
      <c r="A67" t="s">
        <v>85</v>
      </c>
      <c r="F67" t="s">
        <v>90</v>
      </c>
    </row>
    <row r="68" spans="1:10" x14ac:dyDescent="0.25">
      <c r="A68" t="s">
        <v>31</v>
      </c>
      <c r="F68" t="s">
        <v>91</v>
      </c>
    </row>
    <row r="69" spans="1:10" x14ac:dyDescent="0.25">
      <c r="A69" t="s">
        <v>0</v>
      </c>
      <c r="B69">
        <f>J43</f>
        <v>72</v>
      </c>
    </row>
    <row r="70" spans="1:10" x14ac:dyDescent="0.25">
      <c r="A70" t="s">
        <v>1</v>
      </c>
      <c r="B70">
        <f>J44</f>
        <v>128</v>
      </c>
      <c r="F70" t="s">
        <v>51</v>
      </c>
      <c r="G70" t="s">
        <v>83</v>
      </c>
      <c r="H70" t="s">
        <v>84</v>
      </c>
      <c r="I70" t="s">
        <v>58</v>
      </c>
      <c r="J70" t="s">
        <v>21</v>
      </c>
    </row>
    <row r="71" spans="1:10" x14ac:dyDescent="0.25">
      <c r="A71" s="1" t="s">
        <v>2</v>
      </c>
      <c r="B71" s="42">
        <f>J47</f>
        <v>1069</v>
      </c>
      <c r="F71" t="s">
        <v>10</v>
      </c>
      <c r="G71">
        <v>1</v>
      </c>
      <c r="H71">
        <v>7</v>
      </c>
      <c r="I71">
        <f>G71-H71</f>
        <v>-6</v>
      </c>
      <c r="J71">
        <f>I71^2</f>
        <v>36</v>
      </c>
    </row>
    <row r="72" spans="1:10" x14ac:dyDescent="0.25">
      <c r="A72" s="1" t="s">
        <v>3</v>
      </c>
      <c r="B72" s="42">
        <f>J45</f>
        <v>732</v>
      </c>
      <c r="F72" t="s">
        <v>11</v>
      </c>
      <c r="G72">
        <v>2</v>
      </c>
      <c r="H72">
        <v>8</v>
      </c>
      <c r="I72">
        <f t="shared" ref="I72:I78" si="7">G72-H72</f>
        <v>-6</v>
      </c>
      <c r="J72">
        <f>I72^2</f>
        <v>36</v>
      </c>
    </row>
    <row r="73" spans="1:10" x14ac:dyDescent="0.25">
      <c r="A73" s="1" t="s">
        <v>4</v>
      </c>
      <c r="B73" s="42">
        <f>J46</f>
        <v>2156</v>
      </c>
      <c r="F73" t="s">
        <v>12</v>
      </c>
      <c r="G73">
        <v>3</v>
      </c>
      <c r="H73">
        <v>5</v>
      </c>
      <c r="I73">
        <f t="shared" si="7"/>
        <v>-2</v>
      </c>
      <c r="J73">
        <f t="shared" ref="J73:J78" si="8">I73^2</f>
        <v>4</v>
      </c>
    </row>
    <row r="74" spans="1:10" x14ac:dyDescent="0.25">
      <c r="A74" s="1" t="s">
        <v>77</v>
      </c>
      <c r="B74">
        <f>COUNTA(B42:I42)</f>
        <v>8</v>
      </c>
      <c r="F74" t="s">
        <v>13</v>
      </c>
      <c r="G74">
        <v>4</v>
      </c>
      <c r="H74">
        <v>6</v>
      </c>
      <c r="I74">
        <f t="shared" si="7"/>
        <v>-2</v>
      </c>
      <c r="J74">
        <f t="shared" si="8"/>
        <v>4</v>
      </c>
    </row>
    <row r="75" spans="1:10" x14ac:dyDescent="0.25">
      <c r="A75" s="1"/>
      <c r="F75" t="s">
        <v>14</v>
      </c>
      <c r="G75">
        <v>5</v>
      </c>
      <c r="H75">
        <v>3.5</v>
      </c>
      <c r="I75">
        <f t="shared" si="7"/>
        <v>1.5</v>
      </c>
      <c r="J75">
        <f t="shared" si="8"/>
        <v>2.25</v>
      </c>
    </row>
    <row r="76" spans="1:10" x14ac:dyDescent="0.25">
      <c r="A76" s="1" t="s">
        <v>54</v>
      </c>
      <c r="F76" t="s">
        <v>15</v>
      </c>
      <c r="G76">
        <v>6</v>
      </c>
      <c r="H76">
        <v>3.5</v>
      </c>
      <c r="I76">
        <f t="shared" si="7"/>
        <v>2.5</v>
      </c>
      <c r="J76">
        <f t="shared" si="8"/>
        <v>6.25</v>
      </c>
    </row>
    <row r="77" spans="1:10" x14ac:dyDescent="0.25">
      <c r="A77" s="42" t="s">
        <v>86</v>
      </c>
      <c r="B77">
        <f>B74*B71</f>
        <v>8552</v>
      </c>
      <c r="F77" t="s">
        <v>16</v>
      </c>
      <c r="G77">
        <v>7</v>
      </c>
      <c r="H77">
        <v>1</v>
      </c>
      <c r="I77">
        <f t="shared" si="7"/>
        <v>6</v>
      </c>
      <c r="J77">
        <f t="shared" si="8"/>
        <v>36</v>
      </c>
    </row>
    <row r="78" spans="1:10" x14ac:dyDescent="0.25">
      <c r="A78" s="42" t="s">
        <v>87</v>
      </c>
      <c r="B78">
        <f>B69*B70</f>
        <v>9216</v>
      </c>
      <c r="F78" t="s">
        <v>17</v>
      </c>
      <c r="G78">
        <v>8</v>
      </c>
      <c r="H78">
        <v>2</v>
      </c>
      <c r="I78">
        <f t="shared" si="7"/>
        <v>6</v>
      </c>
      <c r="J78">
        <f t="shared" si="8"/>
        <v>36</v>
      </c>
    </row>
    <row r="79" spans="1:10" s="42" customFormat="1" x14ac:dyDescent="0.25">
      <c r="A79" s="42" t="s">
        <v>88</v>
      </c>
      <c r="B79" s="42">
        <f>B74*B72-(B69)^2</f>
        <v>672</v>
      </c>
      <c r="J79" s="42">
        <f>SUM(J71:J78)</f>
        <v>160.5</v>
      </c>
    </row>
    <row r="80" spans="1:10" s="42" customFormat="1" x14ac:dyDescent="0.25">
      <c r="A80" s="42" t="s">
        <v>89</v>
      </c>
      <c r="B80" s="42">
        <f>B74*B73-B70^2</f>
        <v>864</v>
      </c>
      <c r="F80" s="42" t="s">
        <v>92</v>
      </c>
      <c r="G80" s="42">
        <f>J79*6</f>
        <v>963</v>
      </c>
    </row>
    <row r="81" spans="1:10" s="42" customFormat="1" x14ac:dyDescent="0.25">
      <c r="F81" s="42" t="s">
        <v>77</v>
      </c>
      <c r="G81" s="42">
        <f>COUNTA(F71:F78)</f>
        <v>8</v>
      </c>
    </row>
    <row r="82" spans="1:10" s="42" customFormat="1" x14ac:dyDescent="0.25">
      <c r="A82" s="42" t="s">
        <v>94</v>
      </c>
      <c r="B82" s="42">
        <f>(B77-B78)/SQRT(B79*B80)</f>
        <v>-0.87141809054905162</v>
      </c>
      <c r="F82" s="42" t="s">
        <v>81</v>
      </c>
      <c r="G82" s="42">
        <f>G81^2-1</f>
        <v>63</v>
      </c>
    </row>
    <row r="83" spans="1:10" s="42" customFormat="1" ht="15" customHeight="1" x14ac:dyDescent="0.25">
      <c r="A83" s="42" t="s">
        <v>95</v>
      </c>
      <c r="B83" s="49" t="s">
        <v>96</v>
      </c>
      <c r="C83" s="49"/>
      <c r="D83" s="49"/>
      <c r="E83" s="49"/>
      <c r="F83" s="42" t="s">
        <v>91</v>
      </c>
      <c r="G83" s="42">
        <f>1-G80/(G81*G82)</f>
        <v>-0.91071428571428581</v>
      </c>
    </row>
    <row r="84" spans="1:10" s="42" customFormat="1" x14ac:dyDescent="0.25">
      <c r="B84" s="49"/>
      <c r="C84" s="49"/>
      <c r="D84" s="49"/>
      <c r="E84" s="49"/>
      <c r="F84" s="42" t="s">
        <v>97</v>
      </c>
      <c r="G84" s="49" t="s">
        <v>98</v>
      </c>
      <c r="H84" s="49"/>
      <c r="I84" s="49"/>
      <c r="J84" s="49"/>
    </row>
    <row r="85" spans="1:10" s="42" customFormat="1" x14ac:dyDescent="0.25">
      <c r="G85" s="49"/>
      <c r="H85" s="49"/>
      <c r="I85" s="49"/>
      <c r="J85" s="49"/>
    </row>
    <row r="86" spans="1:10" s="42" customFormat="1" x14ac:dyDescent="0.25">
      <c r="G86" s="50"/>
      <c r="H86" s="50"/>
      <c r="I86" s="50"/>
      <c r="J86" s="50"/>
    </row>
    <row r="87" spans="1:10" s="42" customFormat="1" x14ac:dyDescent="0.25">
      <c r="A87" s="1" t="s">
        <v>59</v>
      </c>
    </row>
    <row r="88" spans="1:10" s="42" customFormat="1" x14ac:dyDescent="0.25">
      <c r="A88" s="1" t="s">
        <v>60</v>
      </c>
      <c r="B88" s="1" t="s">
        <v>61</v>
      </c>
      <c r="C88" s="1" t="s">
        <v>62</v>
      </c>
    </row>
    <row r="89" spans="1:10" s="42" customFormat="1" x14ac:dyDescent="0.25">
      <c r="A89">
        <v>1</v>
      </c>
      <c r="B89">
        <v>20</v>
      </c>
      <c r="C89">
        <v>60</v>
      </c>
    </row>
    <row r="90" spans="1:10" s="42" customFormat="1" x14ac:dyDescent="0.25">
      <c r="A90">
        <v>2</v>
      </c>
      <c r="B90">
        <v>2</v>
      </c>
      <c r="C90">
        <v>25</v>
      </c>
    </row>
    <row r="91" spans="1:10" s="42" customFormat="1" x14ac:dyDescent="0.25">
      <c r="A91">
        <v>3</v>
      </c>
      <c r="B91">
        <v>4</v>
      </c>
      <c r="C91">
        <v>26</v>
      </c>
    </row>
    <row r="92" spans="1:10" s="42" customFormat="1" x14ac:dyDescent="0.25">
      <c r="A92">
        <v>4</v>
      </c>
      <c r="B92">
        <v>23</v>
      </c>
      <c r="C92">
        <v>66</v>
      </c>
    </row>
    <row r="93" spans="1:10" s="42" customFormat="1" x14ac:dyDescent="0.25">
      <c r="A93">
        <v>5</v>
      </c>
      <c r="B93">
        <v>18</v>
      </c>
      <c r="C93">
        <v>49</v>
      </c>
    </row>
    <row r="94" spans="1:10" s="42" customFormat="1" x14ac:dyDescent="0.25">
      <c r="A94">
        <v>6</v>
      </c>
      <c r="B94">
        <v>14</v>
      </c>
      <c r="C94">
        <v>48</v>
      </c>
    </row>
    <row r="95" spans="1:10" s="42" customFormat="1" x14ac:dyDescent="0.25">
      <c r="A95">
        <v>7</v>
      </c>
      <c r="B95">
        <v>10</v>
      </c>
      <c r="C95">
        <v>35</v>
      </c>
    </row>
    <row r="96" spans="1:10" s="42" customFormat="1" x14ac:dyDescent="0.25">
      <c r="A96">
        <v>8</v>
      </c>
      <c r="B96">
        <v>8</v>
      </c>
      <c r="C96">
        <v>18</v>
      </c>
    </row>
    <row r="97" spans="1:3" s="42" customFormat="1" x14ac:dyDescent="0.25">
      <c r="A97">
        <v>9</v>
      </c>
      <c r="B97">
        <v>13</v>
      </c>
      <c r="C97">
        <v>40</v>
      </c>
    </row>
    <row r="98" spans="1:3" s="42" customFormat="1" x14ac:dyDescent="0.25">
      <c r="A98">
        <v>10</v>
      </c>
      <c r="B98">
        <v>8</v>
      </c>
      <c r="C98">
        <v>33</v>
      </c>
    </row>
    <row r="99" spans="1:3" s="42" customFormat="1" x14ac:dyDescent="0.25"/>
    <row r="100" spans="1:3" x14ac:dyDescent="0.25">
      <c r="A100" t="s">
        <v>93</v>
      </c>
    </row>
    <row r="117" spans="1:6" x14ac:dyDescent="0.25">
      <c r="A117" t="s">
        <v>99</v>
      </c>
    </row>
    <row r="120" spans="1:6" x14ac:dyDescent="0.25">
      <c r="A120" s="1" t="s">
        <v>100</v>
      </c>
      <c r="B120" s="1" t="s">
        <v>94</v>
      </c>
    </row>
    <row r="122" spans="1:6" x14ac:dyDescent="0.25">
      <c r="A122" s="1" t="s">
        <v>60</v>
      </c>
      <c r="B122" s="1" t="s">
        <v>61</v>
      </c>
      <c r="C122" s="1" t="s">
        <v>62</v>
      </c>
      <c r="D122" s="1" t="s">
        <v>2</v>
      </c>
      <c r="E122" s="1" t="s">
        <v>3</v>
      </c>
      <c r="F122" s="1" t="s">
        <v>4</v>
      </c>
    </row>
    <row r="123" spans="1:6" x14ac:dyDescent="0.25">
      <c r="A123">
        <v>1</v>
      </c>
      <c r="B123">
        <v>20</v>
      </c>
      <c r="C123">
        <v>60</v>
      </c>
      <c r="D123">
        <f>B123*C123</f>
        <v>1200</v>
      </c>
      <c r="E123">
        <f>B123^2</f>
        <v>400</v>
      </c>
      <c r="F123">
        <f>C123^2</f>
        <v>3600</v>
      </c>
    </row>
    <row r="124" spans="1:6" x14ac:dyDescent="0.25">
      <c r="A124">
        <v>2</v>
      </c>
      <c r="B124">
        <v>2</v>
      </c>
      <c r="C124">
        <v>25</v>
      </c>
      <c r="D124">
        <f t="shared" ref="D124:D132" si="9">B124*C124</f>
        <v>50</v>
      </c>
      <c r="E124">
        <f t="shared" ref="E124:E132" si="10">B124^2</f>
        <v>4</v>
      </c>
      <c r="F124">
        <f t="shared" ref="F124:F132" si="11">C124^2</f>
        <v>625</v>
      </c>
    </row>
    <row r="125" spans="1:6" x14ac:dyDescent="0.25">
      <c r="A125">
        <v>3</v>
      </c>
      <c r="B125">
        <v>4</v>
      </c>
      <c r="C125">
        <v>26</v>
      </c>
      <c r="D125">
        <f t="shared" si="9"/>
        <v>104</v>
      </c>
      <c r="E125">
        <f t="shared" si="10"/>
        <v>16</v>
      </c>
      <c r="F125">
        <f t="shared" si="11"/>
        <v>676</v>
      </c>
    </row>
    <row r="126" spans="1:6" x14ac:dyDescent="0.25">
      <c r="A126">
        <v>4</v>
      </c>
      <c r="B126">
        <v>23</v>
      </c>
      <c r="C126">
        <v>66</v>
      </c>
      <c r="D126">
        <f t="shared" si="9"/>
        <v>1518</v>
      </c>
      <c r="E126">
        <f t="shared" si="10"/>
        <v>529</v>
      </c>
      <c r="F126">
        <f t="shared" si="11"/>
        <v>4356</v>
      </c>
    </row>
    <row r="127" spans="1:6" x14ac:dyDescent="0.25">
      <c r="A127">
        <v>5</v>
      </c>
      <c r="B127">
        <v>18</v>
      </c>
      <c r="C127">
        <v>49</v>
      </c>
      <c r="D127">
        <f t="shared" si="9"/>
        <v>882</v>
      </c>
      <c r="E127">
        <f t="shared" si="10"/>
        <v>324</v>
      </c>
      <c r="F127">
        <f t="shared" si="11"/>
        <v>2401</v>
      </c>
    </row>
    <row r="128" spans="1:6" x14ac:dyDescent="0.25">
      <c r="A128">
        <v>6</v>
      </c>
      <c r="B128">
        <v>14</v>
      </c>
      <c r="C128">
        <v>48</v>
      </c>
      <c r="D128">
        <f t="shared" si="9"/>
        <v>672</v>
      </c>
      <c r="E128">
        <f t="shared" si="10"/>
        <v>196</v>
      </c>
      <c r="F128">
        <f t="shared" si="11"/>
        <v>2304</v>
      </c>
    </row>
    <row r="129" spans="1:6" x14ac:dyDescent="0.25">
      <c r="A129">
        <v>7</v>
      </c>
      <c r="B129">
        <v>10</v>
      </c>
      <c r="C129">
        <v>35</v>
      </c>
      <c r="D129">
        <f t="shared" si="9"/>
        <v>350</v>
      </c>
      <c r="E129">
        <f t="shared" si="10"/>
        <v>100</v>
      </c>
      <c r="F129">
        <f t="shared" si="11"/>
        <v>1225</v>
      </c>
    </row>
    <row r="130" spans="1:6" x14ac:dyDescent="0.25">
      <c r="A130">
        <v>8</v>
      </c>
      <c r="B130">
        <v>8</v>
      </c>
      <c r="C130">
        <v>18</v>
      </c>
      <c r="D130">
        <f t="shared" si="9"/>
        <v>144</v>
      </c>
      <c r="E130">
        <f t="shared" si="10"/>
        <v>64</v>
      </c>
      <c r="F130">
        <f t="shared" si="11"/>
        <v>324</v>
      </c>
    </row>
    <row r="131" spans="1:6" x14ac:dyDescent="0.25">
      <c r="A131">
        <v>9</v>
      </c>
      <c r="B131">
        <v>13</v>
      </c>
      <c r="C131">
        <v>40</v>
      </c>
      <c r="D131">
        <f t="shared" si="9"/>
        <v>520</v>
      </c>
      <c r="E131">
        <f t="shared" si="10"/>
        <v>169</v>
      </c>
      <c r="F131">
        <f t="shared" si="11"/>
        <v>1600</v>
      </c>
    </row>
    <row r="132" spans="1:6" x14ac:dyDescent="0.25">
      <c r="A132">
        <v>10</v>
      </c>
      <c r="B132">
        <v>8</v>
      </c>
      <c r="C132">
        <v>33</v>
      </c>
      <c r="D132">
        <f t="shared" si="9"/>
        <v>264</v>
      </c>
      <c r="E132">
        <f t="shared" si="10"/>
        <v>64</v>
      </c>
      <c r="F132">
        <f t="shared" si="11"/>
        <v>1089</v>
      </c>
    </row>
    <row r="133" spans="1:6" x14ac:dyDescent="0.25">
      <c r="A133" t="s">
        <v>31</v>
      </c>
      <c r="B133">
        <f>SUM(B123:B132)</f>
        <v>120</v>
      </c>
      <c r="C133">
        <f>SUM(C123:C132)</f>
        <v>400</v>
      </c>
      <c r="D133">
        <f t="shared" ref="D133:F133" si="12">SUM(D123:D132)</f>
        <v>5704</v>
      </c>
      <c r="E133">
        <f t="shared" si="12"/>
        <v>1866</v>
      </c>
      <c r="F133">
        <f t="shared" si="12"/>
        <v>18200</v>
      </c>
    </row>
    <row r="135" spans="1:6" x14ac:dyDescent="0.25">
      <c r="A135" t="s">
        <v>77</v>
      </c>
      <c r="B135">
        <f>COUNTA(A123:A132)</f>
        <v>10</v>
      </c>
    </row>
    <row r="136" spans="1:6" x14ac:dyDescent="0.25">
      <c r="A136" t="s">
        <v>94</v>
      </c>
      <c r="B136">
        <f>(B135*D133-B133*C133)/SQRT((B135*E133-(B133)^2)*(B135*F133-C133^2))</f>
        <v>0.93379660473700177</v>
      </c>
    </row>
    <row r="137" spans="1:6" x14ac:dyDescent="0.25">
      <c r="A137" t="s">
        <v>95</v>
      </c>
      <c r="B137" t="s">
        <v>106</v>
      </c>
    </row>
    <row r="139" spans="1:6" x14ac:dyDescent="0.25">
      <c r="A139" s="1" t="s">
        <v>101</v>
      </c>
      <c r="B139" t="s">
        <v>91</v>
      </c>
    </row>
    <row r="141" spans="1:6" x14ac:dyDescent="0.25">
      <c r="A141" s="1" t="s">
        <v>60</v>
      </c>
      <c r="B141" s="1" t="s">
        <v>102</v>
      </c>
      <c r="C141" s="1" t="s">
        <v>103</v>
      </c>
      <c r="D141" s="1" t="s">
        <v>58</v>
      </c>
      <c r="E141" s="1" t="s">
        <v>21</v>
      </c>
    </row>
    <row r="142" spans="1:6" x14ac:dyDescent="0.25">
      <c r="A142">
        <v>1</v>
      </c>
      <c r="B142">
        <v>9</v>
      </c>
      <c r="C142">
        <v>9</v>
      </c>
      <c r="D142">
        <f>B142-C142</f>
        <v>0</v>
      </c>
      <c r="E142">
        <f>D142^2</f>
        <v>0</v>
      </c>
    </row>
    <row r="143" spans="1:6" x14ac:dyDescent="0.25">
      <c r="A143">
        <v>2</v>
      </c>
      <c r="B143">
        <v>1</v>
      </c>
      <c r="C143">
        <v>2</v>
      </c>
      <c r="D143">
        <f t="shared" ref="D143:D151" si="13">B143-C143</f>
        <v>-1</v>
      </c>
      <c r="E143">
        <f t="shared" ref="E143:E151" si="14">D143^2</f>
        <v>1</v>
      </c>
    </row>
    <row r="144" spans="1:6" x14ac:dyDescent="0.25">
      <c r="A144">
        <v>3</v>
      </c>
      <c r="B144">
        <v>2</v>
      </c>
      <c r="C144">
        <v>3</v>
      </c>
      <c r="D144">
        <f t="shared" si="13"/>
        <v>-1</v>
      </c>
      <c r="E144">
        <f t="shared" si="14"/>
        <v>1</v>
      </c>
    </row>
    <row r="145" spans="1:5" x14ac:dyDescent="0.25">
      <c r="A145">
        <v>4</v>
      </c>
      <c r="B145">
        <v>10</v>
      </c>
      <c r="C145">
        <v>10</v>
      </c>
      <c r="D145">
        <f t="shared" si="13"/>
        <v>0</v>
      </c>
      <c r="E145">
        <f t="shared" si="14"/>
        <v>0</v>
      </c>
    </row>
    <row r="146" spans="1:5" x14ac:dyDescent="0.25">
      <c r="A146">
        <v>5</v>
      </c>
      <c r="B146">
        <v>8</v>
      </c>
      <c r="C146">
        <v>8</v>
      </c>
      <c r="D146">
        <f t="shared" si="13"/>
        <v>0</v>
      </c>
      <c r="E146">
        <f t="shared" si="14"/>
        <v>0</v>
      </c>
    </row>
    <row r="147" spans="1:5" x14ac:dyDescent="0.25">
      <c r="A147">
        <v>6</v>
      </c>
      <c r="B147">
        <v>7</v>
      </c>
      <c r="C147">
        <v>7</v>
      </c>
      <c r="D147">
        <f t="shared" si="13"/>
        <v>0</v>
      </c>
      <c r="E147">
        <f t="shared" si="14"/>
        <v>0</v>
      </c>
    </row>
    <row r="148" spans="1:5" x14ac:dyDescent="0.25">
      <c r="A148">
        <v>7</v>
      </c>
      <c r="B148">
        <v>5</v>
      </c>
      <c r="C148">
        <v>5</v>
      </c>
      <c r="D148">
        <f t="shared" si="13"/>
        <v>0</v>
      </c>
      <c r="E148">
        <f t="shared" si="14"/>
        <v>0</v>
      </c>
    </row>
    <row r="149" spans="1:5" x14ac:dyDescent="0.25">
      <c r="A149">
        <v>8</v>
      </c>
      <c r="B149">
        <v>3.5</v>
      </c>
      <c r="C149">
        <v>1</v>
      </c>
      <c r="D149">
        <f t="shared" si="13"/>
        <v>2.5</v>
      </c>
      <c r="E149">
        <f t="shared" si="14"/>
        <v>6.25</v>
      </c>
    </row>
    <row r="150" spans="1:5" x14ac:dyDescent="0.25">
      <c r="A150">
        <v>9</v>
      </c>
      <c r="B150">
        <v>6</v>
      </c>
      <c r="C150">
        <v>6</v>
      </c>
      <c r="D150">
        <f t="shared" si="13"/>
        <v>0</v>
      </c>
      <c r="E150">
        <f t="shared" si="14"/>
        <v>0</v>
      </c>
    </row>
    <row r="151" spans="1:5" x14ac:dyDescent="0.25">
      <c r="A151">
        <v>10</v>
      </c>
      <c r="B151">
        <v>3.5</v>
      </c>
      <c r="C151">
        <v>4</v>
      </c>
      <c r="D151">
        <f t="shared" si="13"/>
        <v>-0.5</v>
      </c>
      <c r="E151">
        <f t="shared" si="14"/>
        <v>0.25</v>
      </c>
    </row>
    <row r="152" spans="1:5" x14ac:dyDescent="0.25">
      <c r="D152" t="s">
        <v>5</v>
      </c>
      <c r="E152">
        <f>SUM(E142:E151)</f>
        <v>8.5</v>
      </c>
    </row>
    <row r="154" spans="1:5" x14ac:dyDescent="0.25">
      <c r="A154" t="s">
        <v>55</v>
      </c>
    </row>
    <row r="155" spans="1:5" x14ac:dyDescent="0.25">
      <c r="A155" t="s">
        <v>105</v>
      </c>
      <c r="B155">
        <f>6*E152</f>
        <v>51</v>
      </c>
    </row>
    <row r="156" spans="1:5" x14ac:dyDescent="0.25">
      <c r="A156" t="s">
        <v>104</v>
      </c>
      <c r="B156">
        <f>COUNT(A142:A151)*(COUNT(A142:A151)^2-1)</f>
        <v>990</v>
      </c>
    </row>
    <row r="157" spans="1:5" x14ac:dyDescent="0.25">
      <c r="A157" t="s">
        <v>91</v>
      </c>
      <c r="B157">
        <f>1-B155/B156</f>
        <v>0.94848484848484849</v>
      </c>
    </row>
    <row r="158" spans="1:5" x14ac:dyDescent="0.25">
      <c r="A158" t="s">
        <v>95</v>
      </c>
      <c r="B158" t="s">
        <v>106</v>
      </c>
    </row>
    <row r="160" spans="1:5" x14ac:dyDescent="0.25">
      <c r="A160" t="s">
        <v>107</v>
      </c>
      <c r="B160" t="s">
        <v>108</v>
      </c>
    </row>
    <row r="162" spans="1:1" x14ac:dyDescent="0.25">
      <c r="A162" t="s">
        <v>22</v>
      </c>
    </row>
  </sheetData>
  <mergeCells count="4">
    <mergeCell ref="A3:B3"/>
    <mergeCell ref="E18:E19"/>
    <mergeCell ref="B83:E84"/>
    <mergeCell ref="G84:J8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C8</vt:lpstr>
      <vt:lpstr>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2019-08-23T23:16:36Z</dcterms:modified>
</cp:coreProperties>
</file>