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300\repo\dco-1820\y2s1\statistics-ii\lectures\"/>
    </mc:Choice>
  </mc:AlternateContent>
  <xr:revisionPtr revIDLastSave="0" documentId="13_ncr:1_{06377308-7E75-485F-8051-A129F2B3C6C6}" xr6:coauthVersionLast="41" xr6:coauthVersionMax="41" xr10:uidLastSave="{00000000-0000-0000-0000-000000000000}"/>
  <bookViews>
    <workbookView xWindow="-120" yWindow="-120" windowWidth="20730" windowHeight="11160" activeTab="5" xr2:uid="{CE997910-302B-4DD6-93AE-F6BF8FE5255E}"/>
  </bookViews>
  <sheets>
    <sheet name="EX4" sheetId="1" r:id="rId1"/>
    <sheet name="EX5" sheetId="2" r:id="rId2"/>
    <sheet name="EX6" sheetId="3" r:id="rId3"/>
    <sheet name="EX7" sheetId="4" r:id="rId4"/>
    <sheet name="EX9" sheetId="5" r:id="rId5"/>
    <sheet name="EX10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1" i="6" l="1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19" i="6"/>
  <c r="D22" i="6"/>
  <c r="D21" i="6"/>
  <c r="D20" i="6"/>
  <c r="D19" i="6"/>
  <c r="C15" i="6"/>
  <c r="D15" i="6"/>
  <c r="E15" i="6"/>
  <c r="B15" i="6"/>
  <c r="C12" i="6"/>
  <c r="D12" i="6"/>
  <c r="E12" i="6"/>
  <c r="B12" i="6"/>
  <c r="E14" i="6"/>
  <c r="D14" i="6"/>
  <c r="C14" i="6"/>
  <c r="B14" i="6"/>
  <c r="F13" i="6"/>
  <c r="D13" i="6"/>
  <c r="C13" i="6"/>
  <c r="E13" i="6"/>
  <c r="B13" i="6"/>
  <c r="E103" i="5"/>
  <c r="E83" i="5"/>
  <c r="E85" i="5"/>
  <c r="E87" i="5"/>
  <c r="E89" i="5"/>
  <c r="E91" i="5"/>
  <c r="E93" i="5"/>
  <c r="E95" i="5"/>
  <c r="E97" i="5"/>
  <c r="E99" i="5"/>
  <c r="E101" i="5"/>
  <c r="E81" i="5"/>
  <c r="D99" i="5"/>
  <c r="D101" i="5"/>
  <c r="D103" i="5"/>
  <c r="D97" i="5"/>
  <c r="D95" i="5"/>
  <c r="D93" i="5"/>
  <c r="D91" i="5"/>
  <c r="D89" i="5"/>
  <c r="D87" i="5"/>
  <c r="D85" i="5"/>
  <c r="D83" i="5"/>
  <c r="D81" i="5"/>
  <c r="D77" i="5"/>
  <c r="D76" i="5"/>
  <c r="C77" i="5"/>
  <c r="C76" i="5"/>
  <c r="C72" i="5"/>
  <c r="E39" i="5"/>
  <c r="E59" i="5" s="1"/>
  <c r="E41" i="5"/>
  <c r="B60" i="5" s="1"/>
  <c r="E43" i="5"/>
  <c r="C60" i="5" s="1"/>
  <c r="E45" i="5"/>
  <c r="D60" i="5" s="1"/>
  <c r="E47" i="5"/>
  <c r="E60" i="5" s="1"/>
  <c r="E49" i="5"/>
  <c r="B61" i="5" s="1"/>
  <c r="E51" i="5"/>
  <c r="C61" i="5" s="1"/>
  <c r="E37" i="5"/>
  <c r="D59" i="5" s="1"/>
  <c r="D24" i="5"/>
  <c r="E24" i="5" s="1"/>
  <c r="D22" i="5"/>
  <c r="E22" i="5" s="1"/>
  <c r="D20" i="5"/>
  <c r="E20" i="5" s="1"/>
  <c r="D18" i="5"/>
  <c r="E18" i="5" s="1"/>
  <c r="D16" i="5"/>
  <c r="E16" i="5" s="1"/>
  <c r="D14" i="5"/>
  <c r="E14" i="5" s="1"/>
  <c r="D12" i="5"/>
  <c r="E12" i="5" s="1"/>
  <c r="D10" i="5"/>
  <c r="E10" i="5" s="1"/>
  <c r="D8" i="5"/>
  <c r="E8" i="5" s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2" i="4"/>
  <c r="D16" i="4"/>
  <c r="D11" i="4"/>
  <c r="D15" i="4"/>
  <c r="D10" i="4"/>
  <c r="D14" i="4"/>
  <c r="D9" i="4"/>
  <c r="D13" i="4"/>
  <c r="D8" i="4"/>
  <c r="D12" i="4"/>
  <c r="D7" i="4"/>
  <c r="D6" i="4"/>
  <c r="D5" i="4"/>
  <c r="D4" i="4"/>
  <c r="D3" i="4"/>
  <c r="D2" i="4"/>
  <c r="G23" i="3"/>
  <c r="G24" i="3" s="1"/>
  <c r="B24" i="3" s="1"/>
  <c r="E23" i="3"/>
  <c r="F23" i="3"/>
  <c r="D23" i="3"/>
  <c r="C23" i="3"/>
  <c r="B23" i="3"/>
  <c r="C22" i="3"/>
  <c r="D22" i="3"/>
  <c r="E22" i="3"/>
  <c r="F22" i="3"/>
  <c r="C21" i="3"/>
  <c r="B21" i="3"/>
  <c r="B22" i="3"/>
  <c r="F21" i="3"/>
  <c r="E21" i="3"/>
  <c r="D21" i="3"/>
  <c r="F20" i="3"/>
  <c r="E20" i="3"/>
  <c r="D20" i="3"/>
  <c r="C20" i="3"/>
  <c r="B20" i="3"/>
  <c r="F19" i="3"/>
  <c r="E19" i="3"/>
  <c r="D19" i="3"/>
  <c r="C19" i="3"/>
  <c r="B19" i="3"/>
  <c r="F5" i="3"/>
  <c r="F6" i="3"/>
  <c r="F7" i="3"/>
  <c r="F8" i="3"/>
  <c r="F9" i="3"/>
  <c r="F10" i="3"/>
  <c r="F11" i="3"/>
  <c r="F12" i="3"/>
  <c r="F13" i="3"/>
  <c r="F14" i="3"/>
  <c r="F4" i="3"/>
  <c r="D4" i="3"/>
  <c r="D5" i="3"/>
  <c r="E5" i="3" s="1"/>
  <c r="D6" i="3"/>
  <c r="D7" i="3"/>
  <c r="E7" i="3" s="1"/>
  <c r="D8" i="3"/>
  <c r="D9" i="3"/>
  <c r="E9" i="3" s="1"/>
  <c r="D10" i="3"/>
  <c r="D11" i="3"/>
  <c r="E11" i="3" s="1"/>
  <c r="D12" i="3"/>
  <c r="D13" i="3"/>
  <c r="E13" i="3" s="1"/>
  <c r="D14" i="3"/>
  <c r="E14" i="3"/>
  <c r="E12" i="3"/>
  <c r="E10" i="3"/>
  <c r="E8" i="3"/>
  <c r="E6" i="3"/>
  <c r="E4" i="3"/>
  <c r="E14" i="2"/>
  <c r="E5" i="2"/>
  <c r="E6" i="2"/>
  <c r="E7" i="2"/>
  <c r="E8" i="2"/>
  <c r="E9" i="2"/>
  <c r="E10" i="2"/>
  <c r="E11" i="2"/>
  <c r="E12" i="2"/>
  <c r="E13" i="2"/>
  <c r="D5" i="2"/>
  <c r="D6" i="2"/>
  <c r="D7" i="2"/>
  <c r="D8" i="2"/>
  <c r="D9" i="2"/>
  <c r="D10" i="2"/>
  <c r="D11" i="2"/>
  <c r="D12" i="2"/>
  <c r="D13" i="2"/>
  <c r="D14" i="2"/>
  <c r="E4" i="2"/>
  <c r="D4" i="2"/>
  <c r="N8" i="1"/>
  <c r="N7" i="1"/>
  <c r="C8" i="1"/>
  <c r="D8" i="1"/>
  <c r="E8" i="1"/>
  <c r="F8" i="1"/>
  <c r="G8" i="1"/>
  <c r="H8" i="1"/>
  <c r="I8" i="1"/>
  <c r="J8" i="1"/>
  <c r="K8" i="1"/>
  <c r="L8" i="1"/>
  <c r="M8" i="1"/>
  <c r="B8" i="1"/>
  <c r="C7" i="1"/>
  <c r="D7" i="1"/>
  <c r="E7" i="1"/>
  <c r="F7" i="1"/>
  <c r="G7" i="1"/>
  <c r="H7" i="1"/>
  <c r="I7" i="1"/>
  <c r="J7" i="1"/>
  <c r="K7" i="1"/>
  <c r="L7" i="1"/>
  <c r="M7" i="1"/>
  <c r="B7" i="1"/>
  <c r="N5" i="1"/>
  <c r="N4" i="1"/>
  <c r="C6" i="1"/>
  <c r="D6" i="1"/>
  <c r="E6" i="1"/>
  <c r="F6" i="1"/>
  <c r="G6" i="1"/>
  <c r="H6" i="1"/>
  <c r="I6" i="1"/>
  <c r="J6" i="1"/>
  <c r="K6" i="1"/>
  <c r="L6" i="1"/>
  <c r="M6" i="1"/>
  <c r="B6" i="1"/>
  <c r="F19" i="5" l="1"/>
  <c r="F13" i="5"/>
  <c r="D62" i="5"/>
  <c r="D63" i="5" s="1"/>
  <c r="E62" i="5"/>
  <c r="E63" i="5" s="1"/>
  <c r="C62" i="5"/>
  <c r="C63" i="5" s="1"/>
  <c r="B62" i="5"/>
  <c r="B63" i="5" s="1"/>
  <c r="F21" i="5"/>
  <c r="F11" i="5"/>
  <c r="F15" i="5"/>
  <c r="F23" i="5"/>
  <c r="F9" i="5"/>
  <c r="F17" i="5"/>
  <c r="B25" i="3"/>
  <c r="C24" i="3"/>
  <c r="N6" i="1"/>
  <c r="F63" i="5" l="1"/>
  <c r="B64" i="5" s="1"/>
  <c r="B65" i="5" s="1"/>
  <c r="B66" i="5" s="1"/>
  <c r="C25" i="3"/>
  <c r="D24" i="3"/>
  <c r="C64" i="5" l="1"/>
  <c r="E24" i="3"/>
  <c r="D25" i="3"/>
  <c r="D64" i="5" l="1"/>
  <c r="C65" i="5"/>
  <c r="C66" i="5" s="1"/>
  <c r="F24" i="3"/>
  <c r="F25" i="3" s="1"/>
  <c r="E25" i="3"/>
  <c r="E64" i="5" l="1"/>
  <c r="D65" i="5"/>
  <c r="D66" i="5" s="1"/>
  <c r="E65" i="5" l="1"/>
  <c r="E66" i="5" s="1"/>
  <c r="F64" i="5"/>
</calcChain>
</file>

<file path=xl/sharedStrings.xml><?xml version="1.0" encoding="utf-8"?>
<sst xmlns="http://schemas.openxmlformats.org/spreadsheetml/2006/main" count="233" uniqueCount="89">
  <si>
    <t>Year</t>
  </si>
  <si>
    <t>Year 1</t>
  </si>
  <si>
    <t>Year 2</t>
  </si>
  <si>
    <t>Year 3</t>
  </si>
  <si>
    <t>Quarter</t>
  </si>
  <si>
    <t>Data(Y)</t>
  </si>
  <si>
    <t>X</t>
  </si>
  <si>
    <t>XY</t>
  </si>
  <si>
    <t>SUM</t>
  </si>
  <si>
    <t>X^2</t>
  </si>
  <si>
    <t>Y^2</t>
  </si>
  <si>
    <t>Example 5</t>
  </si>
  <si>
    <t>Output</t>
  </si>
  <si>
    <t>5-day moving total</t>
  </si>
  <si>
    <t>5-day moving average</t>
  </si>
  <si>
    <t>Week 1</t>
  </si>
  <si>
    <t>Monday</t>
  </si>
  <si>
    <t>Tuesday</t>
  </si>
  <si>
    <t>Wednesday</t>
  </si>
  <si>
    <t>Thursday</t>
  </si>
  <si>
    <t>Friday</t>
  </si>
  <si>
    <t>Week 2</t>
  </si>
  <si>
    <t>Week 3</t>
  </si>
  <si>
    <t>-</t>
  </si>
  <si>
    <t>N/A</t>
  </si>
  <si>
    <t>Deviation from trend, Y - T</t>
  </si>
  <si>
    <t>Output (Y)</t>
  </si>
  <si>
    <t>Note:</t>
  </si>
  <si>
    <t>+ve : above trend line</t>
  </si>
  <si>
    <t>-ve : below trend line</t>
  </si>
  <si>
    <t>Total</t>
  </si>
  <si>
    <t>Average</t>
  </si>
  <si>
    <t>Adjustment</t>
  </si>
  <si>
    <t>Average Daily Variation, S</t>
  </si>
  <si>
    <t>Mon</t>
  </si>
  <si>
    <t>Tue</t>
  </si>
  <si>
    <t>Wed</t>
  </si>
  <si>
    <t>Thu</t>
  </si>
  <si>
    <t>Fri</t>
  </si>
  <si>
    <t>Note: For red, 4.2/3, others are 2</t>
  </si>
  <si>
    <t>Deseasonalised data, Y-S</t>
  </si>
  <si>
    <t xml:space="preserve">Interpretation: </t>
  </si>
  <si>
    <t>According to the output from Thursday to Friday, there is a drastic drop of output</t>
  </si>
  <si>
    <t>However, after deseasonalisation, the output only drop slightly</t>
  </si>
  <si>
    <t>Period</t>
  </si>
  <si>
    <t>Sales Y</t>
  </si>
  <si>
    <t>4-point moving</t>
  </si>
  <si>
    <t>Centred moving average</t>
  </si>
  <si>
    <t>(Trend, T)</t>
  </si>
  <si>
    <t>Jan-Mar</t>
  </si>
  <si>
    <t>Apr-Jun</t>
  </si>
  <si>
    <t>Jul-Sept</t>
  </si>
  <si>
    <t>Oct-Dec</t>
  </si>
  <si>
    <t>Trend</t>
  </si>
  <si>
    <t>Y-T</t>
  </si>
  <si>
    <t>Jul-Sep</t>
  </si>
  <si>
    <t>Mean Seasonal Variation</t>
  </si>
  <si>
    <t>Approximation of MSV</t>
  </si>
  <si>
    <t>Note: Adjustments = -1/4 = 0.255</t>
  </si>
  <si>
    <t>Example 9c</t>
  </si>
  <si>
    <t>Example 9b</t>
  </si>
  <si>
    <t>Example 9a</t>
  </si>
  <si>
    <t xml:space="preserve">Average change per time period = </t>
  </si>
  <si>
    <t>Note: Answer put 5.37 because of rounding error, but the result doesn't matter, because in the end we approximate without decimals</t>
  </si>
  <si>
    <t>Note: Answer is -1.02 because rounding error, but doesn't matter, both are correct</t>
  </si>
  <si>
    <t>only 2dp is required</t>
  </si>
  <si>
    <t>Expected Sales</t>
  </si>
  <si>
    <t>Estimated Trend Value,</t>
  </si>
  <si>
    <t>Test</t>
  </si>
  <si>
    <t>Yest - Test + S</t>
  </si>
  <si>
    <t>S</t>
  </si>
  <si>
    <t>Deseasonalised</t>
  </si>
  <si>
    <t>data, Y-S</t>
  </si>
  <si>
    <t>Suggest to split into 2 steps</t>
  </si>
  <si>
    <t>Add them up and divide by 2 to find one 8-quarter moving</t>
  </si>
  <si>
    <t>Find 4 pairs of 2 quarter movings</t>
  </si>
  <si>
    <t>Find 2-pairs of four quarter movings</t>
  </si>
  <si>
    <t>Converted to 4, because there are 4 quarters, the graph should repeat 4 times, and sum up exactly to 4</t>
  </si>
  <si>
    <t>Q10b</t>
  </si>
  <si>
    <t>Q10c</t>
  </si>
  <si>
    <t>Import Index, Y</t>
  </si>
  <si>
    <t>Seasonal variation, S</t>
  </si>
  <si>
    <t>Deseasonalised Index, Y/S</t>
  </si>
  <si>
    <t>d)</t>
  </si>
  <si>
    <t>Average change per time period</t>
  </si>
  <si>
    <t>=</t>
  </si>
  <si>
    <t>Forecast trend</t>
  </si>
  <si>
    <t>Seasonal ratio</t>
  </si>
  <si>
    <t>Forecast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</si>
</sst>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4" xfId="0" applyFont="1" applyBorder="1"/>
    <xf numFmtId="0" fontId="2" fillId="0" borderId="2" xfId="0" applyFont="1" applyBorder="1"/>
    <xf numFmtId="0" fontId="0" fillId="0" borderId="0" xfId="0" quotePrefix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1" xfId="0" quotePrefix="1" applyBorder="1"/>
    <xf numFmtId="0" fontId="0" fillId="0" borderId="1" xfId="0" applyFill="1" applyBorder="1"/>
    <xf numFmtId="0" fontId="0" fillId="2" borderId="0" xfId="0" applyFill="1"/>
    <xf numFmtId="0" fontId="1" fillId="0" borderId="0" xfId="0" applyFont="1"/>
    <xf numFmtId="0" fontId="3" fillId="0" borderId="0" xfId="0" applyFont="1"/>
    <xf numFmtId="0" fontId="0" fillId="0" borderId="0" xfId="0" applyAlignment="1"/>
    <xf numFmtId="0" fontId="0" fillId="0" borderId="1" xfId="0" applyBorder="1" applyAlignment="1"/>
    <xf numFmtId="0" fontId="3" fillId="0" borderId="1" xfId="0" applyFont="1" applyBorder="1"/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1" xfId="0" applyNumberFormat="1" applyBorder="1"/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horizontal="center"/>
    </xf>
    <xf numFmtId="0" fontId="0" fillId="3" borderId="1" xfId="0" quotePrefix="1" applyFill="1" applyBorder="1"/>
    <xf numFmtId="2" fontId="3" fillId="0" borderId="1" xfId="0" applyNumberFormat="1" applyFont="1" applyBorder="1" applyAlignment="1"/>
    <xf numFmtId="2" fontId="3" fillId="0" borderId="1" xfId="0" applyNumberFormat="1" applyFont="1" applyBorder="1"/>
    <xf numFmtId="0" fontId="3" fillId="3" borderId="1" xfId="0" quotePrefix="1" applyFont="1" applyFill="1" applyBorder="1"/>
    <xf numFmtId="1" fontId="0" fillId="0" borderId="1" xfId="0" applyNumberFormat="1" applyBorder="1"/>
    <xf numFmtId="0" fontId="0" fillId="0" borderId="0" xfId="0" applyFill="1" applyBorder="1" applyAlignment="1">
      <alignment vertical="center"/>
    </xf>
    <xf numFmtId="0" fontId="3" fillId="0" borderId="0" xfId="0" applyFont="1" applyBorder="1"/>
    <xf numFmtId="0" fontId="0" fillId="0" borderId="1" xfId="0" applyBorder="1" applyAlignment="1">
      <alignment wrapText="1"/>
    </xf>
    <xf numFmtId="1" fontId="3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1</xdr:row>
      <xdr:rowOff>38100</xdr:rowOff>
    </xdr:from>
    <xdr:to>
      <xdr:col>3</xdr:col>
      <xdr:colOff>108857</xdr:colOff>
      <xdr:row>5</xdr:row>
      <xdr:rowOff>114300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8CA89FD8-0A85-4EDA-8ABE-31CFFC9650DA}"/>
            </a:ext>
          </a:extLst>
        </xdr:cNvPr>
        <xdr:cNvSpPr/>
      </xdr:nvSpPr>
      <xdr:spPr>
        <a:xfrm>
          <a:off x="2249261" y="228600"/>
          <a:ext cx="118382" cy="838200"/>
        </a:xfrm>
        <a:prstGeom prst="rightBrac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3</xdr:col>
      <xdr:colOff>38100</xdr:colOff>
      <xdr:row>2</xdr:row>
      <xdr:rowOff>43543</xdr:rowOff>
    </xdr:from>
    <xdr:to>
      <xdr:col>3</xdr:col>
      <xdr:colOff>193548</xdr:colOff>
      <xdr:row>7</xdr:row>
      <xdr:rowOff>5443</xdr:rowOff>
    </xdr:to>
    <xdr:sp macro="" textlink="">
      <xdr:nvSpPr>
        <xdr:cNvPr id="3" name="Right Brace 2">
          <a:extLst>
            <a:ext uri="{FF2B5EF4-FFF2-40B4-BE49-F238E27FC236}">
              <a16:creationId xmlns:a16="http://schemas.microsoft.com/office/drawing/2014/main" id="{C153A872-0D2E-4A0F-AD3D-CF08596F0E27}"/>
            </a:ext>
          </a:extLst>
        </xdr:cNvPr>
        <xdr:cNvSpPr/>
      </xdr:nvSpPr>
      <xdr:spPr>
        <a:xfrm>
          <a:off x="2296886" y="424543"/>
          <a:ext cx="155448" cy="914400"/>
        </a:xfrm>
        <a:prstGeom prst="rightBrace">
          <a:avLst/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73CCB-CE97-4C7D-AA0B-EE5382F04DD5}">
  <dimension ref="A1:N8"/>
  <sheetViews>
    <sheetView zoomScale="115" zoomScaleNormal="115" workbookViewId="0">
      <selection activeCell="D11" sqref="D11"/>
    </sheetView>
  </sheetViews>
  <sheetFormatPr defaultRowHeight="15" x14ac:dyDescent="0.25"/>
  <cols>
    <col min="14" max="14" width="9.140625" style="1"/>
  </cols>
  <sheetData>
    <row r="1" spans="1:14" ht="15.75" thickBot="1" x14ac:dyDescent="0.3">
      <c r="A1" t="s">
        <v>11</v>
      </c>
    </row>
    <row r="2" spans="1:14" ht="15.75" thickBot="1" x14ac:dyDescent="0.3">
      <c r="A2" s="5"/>
      <c r="B2" s="7" t="s">
        <v>1</v>
      </c>
      <c r="C2" s="8"/>
      <c r="D2" s="8"/>
      <c r="E2" s="9"/>
      <c r="F2" s="7" t="s">
        <v>2</v>
      </c>
      <c r="G2" s="8"/>
      <c r="H2" s="8"/>
      <c r="I2" s="9"/>
      <c r="J2" s="7" t="s">
        <v>3</v>
      </c>
      <c r="K2" s="8"/>
      <c r="L2" s="8"/>
      <c r="M2" s="9"/>
      <c r="N2" s="11" t="s">
        <v>8</v>
      </c>
    </row>
    <row r="3" spans="1:14" x14ac:dyDescent="0.25">
      <c r="A3" s="2" t="s">
        <v>4</v>
      </c>
      <c r="B3" s="6">
        <v>1</v>
      </c>
      <c r="C3" s="6">
        <v>2</v>
      </c>
      <c r="D3" s="6">
        <v>3</v>
      </c>
      <c r="E3" s="6">
        <v>4</v>
      </c>
      <c r="F3" s="6">
        <v>1</v>
      </c>
      <c r="G3" s="6">
        <v>2</v>
      </c>
      <c r="H3" s="6">
        <v>3</v>
      </c>
      <c r="I3" s="6">
        <v>4</v>
      </c>
      <c r="J3" s="6">
        <v>1</v>
      </c>
      <c r="K3" s="6">
        <v>2</v>
      </c>
      <c r="L3" s="6">
        <v>3</v>
      </c>
      <c r="M3" s="6">
        <v>4</v>
      </c>
      <c r="N3" s="10"/>
    </row>
    <row r="4" spans="1:14" x14ac:dyDescent="0.25">
      <c r="A4" s="2" t="s">
        <v>6</v>
      </c>
      <c r="B4" s="2">
        <v>0</v>
      </c>
      <c r="C4" s="2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2">
        <v>8</v>
      </c>
      <c r="K4" s="2">
        <v>9</v>
      </c>
      <c r="L4" s="2">
        <v>10</v>
      </c>
      <c r="M4" s="2">
        <v>11</v>
      </c>
      <c r="N4" s="4">
        <f>SUM(B4:M4)</f>
        <v>66</v>
      </c>
    </row>
    <row r="5" spans="1:14" x14ac:dyDescent="0.25">
      <c r="A5" s="2" t="s">
        <v>5</v>
      </c>
      <c r="B5" s="2">
        <v>2.2000000000000002</v>
      </c>
      <c r="C5" s="2">
        <v>5</v>
      </c>
      <c r="D5" s="2">
        <v>7.9</v>
      </c>
      <c r="E5" s="2">
        <v>3.2</v>
      </c>
      <c r="F5" s="2">
        <v>2.9</v>
      </c>
      <c r="G5" s="2">
        <v>5.2</v>
      </c>
      <c r="H5" s="2">
        <v>8.1999999999999993</v>
      </c>
      <c r="I5" s="2">
        <v>3.8</v>
      </c>
      <c r="J5" s="2">
        <v>3.2</v>
      </c>
      <c r="K5" s="2">
        <v>5.8</v>
      </c>
      <c r="L5" s="2">
        <v>9.1</v>
      </c>
      <c r="M5" s="2">
        <v>4.0999999999999996</v>
      </c>
      <c r="N5" s="4">
        <f>SUM(B5:M5)</f>
        <v>60.599999999999994</v>
      </c>
    </row>
    <row r="6" spans="1:14" x14ac:dyDescent="0.25">
      <c r="A6" s="2" t="s">
        <v>7</v>
      </c>
      <c r="B6" s="2">
        <f>B4*B5</f>
        <v>0</v>
      </c>
      <c r="C6" s="2">
        <f t="shared" ref="C6:M6" si="0">C4*C5</f>
        <v>5</v>
      </c>
      <c r="D6" s="2">
        <f t="shared" si="0"/>
        <v>15.8</v>
      </c>
      <c r="E6" s="2">
        <f t="shared" si="0"/>
        <v>9.6000000000000014</v>
      </c>
      <c r="F6" s="2">
        <f t="shared" si="0"/>
        <v>11.6</v>
      </c>
      <c r="G6" s="2">
        <f t="shared" si="0"/>
        <v>26</v>
      </c>
      <c r="H6" s="2">
        <f t="shared" si="0"/>
        <v>49.199999999999996</v>
      </c>
      <c r="I6" s="2">
        <f t="shared" si="0"/>
        <v>26.599999999999998</v>
      </c>
      <c r="J6" s="2">
        <f t="shared" si="0"/>
        <v>25.6</v>
      </c>
      <c r="K6" s="2">
        <f t="shared" si="0"/>
        <v>52.199999999999996</v>
      </c>
      <c r="L6" s="2">
        <f t="shared" si="0"/>
        <v>91</v>
      </c>
      <c r="M6" s="2">
        <f t="shared" si="0"/>
        <v>45.099999999999994</v>
      </c>
      <c r="N6" s="4">
        <f>SUM(B6:M6)</f>
        <v>357.69999999999993</v>
      </c>
    </row>
    <row r="7" spans="1:14" x14ac:dyDescent="0.25">
      <c r="A7" s="2" t="s">
        <v>9</v>
      </c>
      <c r="B7" s="2">
        <f>B4^2</f>
        <v>0</v>
      </c>
      <c r="C7" s="2">
        <f t="shared" ref="C7:M7" si="1">C4^2</f>
        <v>1</v>
      </c>
      <c r="D7" s="2">
        <f t="shared" si="1"/>
        <v>4</v>
      </c>
      <c r="E7" s="2">
        <f t="shared" si="1"/>
        <v>9</v>
      </c>
      <c r="F7" s="2">
        <f t="shared" si="1"/>
        <v>16</v>
      </c>
      <c r="G7" s="2">
        <f t="shared" si="1"/>
        <v>25</v>
      </c>
      <c r="H7" s="2">
        <f t="shared" si="1"/>
        <v>36</v>
      </c>
      <c r="I7" s="2">
        <f t="shared" si="1"/>
        <v>49</v>
      </c>
      <c r="J7" s="2">
        <f t="shared" si="1"/>
        <v>64</v>
      </c>
      <c r="K7" s="2">
        <f t="shared" si="1"/>
        <v>81</v>
      </c>
      <c r="L7" s="2">
        <f t="shared" si="1"/>
        <v>100</v>
      </c>
      <c r="M7" s="2">
        <f t="shared" si="1"/>
        <v>121</v>
      </c>
      <c r="N7" s="4">
        <f>SUM(B7:M7)</f>
        <v>506</v>
      </c>
    </row>
    <row r="8" spans="1:14" x14ac:dyDescent="0.25">
      <c r="A8" s="2" t="s">
        <v>10</v>
      </c>
      <c r="B8" s="2">
        <f>B5^2</f>
        <v>4.8400000000000007</v>
      </c>
      <c r="C8" s="2">
        <f t="shared" ref="C8:M8" si="2">C5^2</f>
        <v>25</v>
      </c>
      <c r="D8" s="2">
        <f t="shared" si="2"/>
        <v>62.410000000000004</v>
      </c>
      <c r="E8" s="2">
        <f t="shared" si="2"/>
        <v>10.240000000000002</v>
      </c>
      <c r="F8" s="2">
        <f t="shared" si="2"/>
        <v>8.41</v>
      </c>
      <c r="G8" s="2">
        <f t="shared" si="2"/>
        <v>27.040000000000003</v>
      </c>
      <c r="H8" s="2">
        <f t="shared" si="2"/>
        <v>67.239999999999995</v>
      </c>
      <c r="I8" s="2">
        <f t="shared" si="2"/>
        <v>14.44</v>
      </c>
      <c r="J8" s="2">
        <f t="shared" si="2"/>
        <v>10.240000000000002</v>
      </c>
      <c r="K8" s="2">
        <f t="shared" si="2"/>
        <v>33.64</v>
      </c>
      <c r="L8" s="2">
        <f t="shared" si="2"/>
        <v>82.809999999999988</v>
      </c>
      <c r="M8" s="2">
        <f t="shared" si="2"/>
        <v>16.809999999999999</v>
      </c>
      <c r="N8" s="4">
        <f>SUM(B8:M8)</f>
        <v>363.12</v>
      </c>
    </row>
  </sheetData>
  <mergeCells count="3">
    <mergeCell ref="J2:M2"/>
    <mergeCell ref="F2:I2"/>
    <mergeCell ref="B2:E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A5C46-9980-4F30-99C2-2ECF6B9C48D9}">
  <dimension ref="A1:E16"/>
  <sheetViews>
    <sheetView zoomScale="130" zoomScaleNormal="130" workbookViewId="0">
      <selection sqref="A1:XFD1048576"/>
    </sheetView>
  </sheetViews>
  <sheetFormatPr defaultRowHeight="15" x14ac:dyDescent="0.25"/>
  <cols>
    <col min="2" max="2" width="15.5703125" customWidth="1"/>
    <col min="4" max="4" width="18.42578125" customWidth="1"/>
    <col min="5" max="5" width="19.28515625" customWidth="1"/>
  </cols>
  <sheetData>
    <row r="1" spans="1:5" x14ac:dyDescent="0.25">
      <c r="A1" s="2"/>
      <c r="B1" s="2"/>
      <c r="C1" s="2" t="s">
        <v>12</v>
      </c>
      <c r="D1" s="2" t="s">
        <v>13</v>
      </c>
      <c r="E1" s="2" t="s">
        <v>14</v>
      </c>
    </row>
    <row r="2" spans="1:5" x14ac:dyDescent="0.25">
      <c r="A2" s="14" t="s">
        <v>15</v>
      </c>
      <c r="B2" s="2" t="s">
        <v>16</v>
      </c>
      <c r="C2" s="2">
        <v>80</v>
      </c>
      <c r="D2" s="15" t="s">
        <v>24</v>
      </c>
      <c r="E2" s="2" t="s">
        <v>24</v>
      </c>
    </row>
    <row r="3" spans="1:5" x14ac:dyDescent="0.25">
      <c r="A3" s="14"/>
      <c r="B3" s="2" t="s">
        <v>17</v>
      </c>
      <c r="C3" s="2">
        <v>104</v>
      </c>
      <c r="D3" s="15" t="s">
        <v>24</v>
      </c>
      <c r="E3" s="2" t="s">
        <v>24</v>
      </c>
    </row>
    <row r="4" spans="1:5" x14ac:dyDescent="0.25">
      <c r="A4" s="14"/>
      <c r="B4" s="2" t="s">
        <v>18</v>
      </c>
      <c r="C4" s="2">
        <v>94</v>
      </c>
      <c r="D4" s="2">
        <f>SUM(C2:C6)</f>
        <v>460</v>
      </c>
      <c r="E4" s="2">
        <f>D4/5</f>
        <v>92</v>
      </c>
    </row>
    <row r="5" spans="1:5" x14ac:dyDescent="0.25">
      <c r="A5" s="14"/>
      <c r="B5" s="2" t="s">
        <v>19</v>
      </c>
      <c r="C5" s="2">
        <v>120</v>
      </c>
      <c r="D5" s="2">
        <f t="shared" ref="D5:D16" si="0">SUM(C3:C7)</f>
        <v>462</v>
      </c>
      <c r="E5" s="2">
        <f t="shared" ref="E5:E13" si="1">D5/5</f>
        <v>92.4</v>
      </c>
    </row>
    <row r="6" spans="1:5" x14ac:dyDescent="0.25">
      <c r="A6" s="14"/>
      <c r="B6" s="2" t="s">
        <v>20</v>
      </c>
      <c r="C6" s="2">
        <v>62</v>
      </c>
      <c r="D6" s="2">
        <f t="shared" si="0"/>
        <v>468</v>
      </c>
      <c r="E6" s="2">
        <f t="shared" si="1"/>
        <v>93.6</v>
      </c>
    </row>
    <row r="7" spans="1:5" x14ac:dyDescent="0.25">
      <c r="A7" s="14" t="s">
        <v>21</v>
      </c>
      <c r="B7" s="2" t="s">
        <v>16</v>
      </c>
      <c r="C7" s="2">
        <v>82</v>
      </c>
      <c r="D7" s="2">
        <f t="shared" si="0"/>
        <v>471</v>
      </c>
      <c r="E7" s="2">
        <f t="shared" si="1"/>
        <v>94.2</v>
      </c>
    </row>
    <row r="8" spans="1:5" x14ac:dyDescent="0.25">
      <c r="A8" s="14"/>
      <c r="B8" s="2" t="s">
        <v>17</v>
      </c>
      <c r="C8" s="2">
        <v>110</v>
      </c>
      <c r="D8" s="2">
        <f t="shared" si="0"/>
        <v>476</v>
      </c>
      <c r="E8" s="2">
        <f t="shared" si="1"/>
        <v>95.2</v>
      </c>
    </row>
    <row r="9" spans="1:5" x14ac:dyDescent="0.25">
      <c r="A9" s="14"/>
      <c r="B9" s="2" t="s">
        <v>18</v>
      </c>
      <c r="C9" s="2">
        <v>97</v>
      </c>
      <c r="D9" s="2">
        <f t="shared" si="0"/>
        <v>478</v>
      </c>
      <c r="E9" s="2">
        <f t="shared" si="1"/>
        <v>95.6</v>
      </c>
    </row>
    <row r="10" spans="1:5" x14ac:dyDescent="0.25">
      <c r="A10" s="14"/>
      <c r="B10" s="2" t="s">
        <v>19</v>
      </c>
      <c r="C10" s="2">
        <v>125</v>
      </c>
      <c r="D10" s="2">
        <f t="shared" si="0"/>
        <v>480</v>
      </c>
      <c r="E10" s="2">
        <f t="shared" si="1"/>
        <v>96</v>
      </c>
    </row>
    <row r="11" spans="1:5" x14ac:dyDescent="0.25">
      <c r="A11" s="14"/>
      <c r="B11" s="2" t="s">
        <v>20</v>
      </c>
      <c r="C11" s="2">
        <v>64</v>
      </c>
      <c r="D11" s="2">
        <f t="shared" si="0"/>
        <v>486</v>
      </c>
      <c r="E11" s="2">
        <f t="shared" si="1"/>
        <v>97.2</v>
      </c>
    </row>
    <row r="12" spans="1:5" x14ac:dyDescent="0.25">
      <c r="A12" s="14" t="s">
        <v>22</v>
      </c>
      <c r="B12" s="2" t="s">
        <v>16</v>
      </c>
      <c r="C12" s="2">
        <v>84</v>
      </c>
      <c r="D12" s="2">
        <f t="shared" si="0"/>
        <v>489</v>
      </c>
      <c r="E12" s="2">
        <f t="shared" si="1"/>
        <v>97.8</v>
      </c>
    </row>
    <row r="13" spans="1:5" x14ac:dyDescent="0.25">
      <c r="A13" s="14"/>
      <c r="B13" s="2" t="s">
        <v>17</v>
      </c>
      <c r="C13" s="2">
        <v>116</v>
      </c>
      <c r="D13" s="2">
        <f t="shared" si="0"/>
        <v>494</v>
      </c>
      <c r="E13" s="2">
        <f t="shared" si="1"/>
        <v>98.8</v>
      </c>
    </row>
    <row r="14" spans="1:5" x14ac:dyDescent="0.25">
      <c r="A14" s="14"/>
      <c r="B14" s="2" t="s">
        <v>18</v>
      </c>
      <c r="C14" s="2">
        <v>100</v>
      </c>
      <c r="D14" s="2">
        <f t="shared" si="0"/>
        <v>496</v>
      </c>
      <c r="E14" s="2">
        <f>D14/5</f>
        <v>99.2</v>
      </c>
    </row>
    <row r="15" spans="1:5" x14ac:dyDescent="0.25">
      <c r="A15" s="14"/>
      <c r="B15" s="2" t="s">
        <v>19</v>
      </c>
      <c r="C15" s="2">
        <v>130</v>
      </c>
      <c r="D15" s="2" t="s">
        <v>24</v>
      </c>
      <c r="E15" s="2" t="s">
        <v>24</v>
      </c>
    </row>
    <row r="16" spans="1:5" x14ac:dyDescent="0.25">
      <c r="A16" s="14"/>
      <c r="B16" s="2" t="s">
        <v>20</v>
      </c>
      <c r="C16" s="2">
        <v>66</v>
      </c>
      <c r="D16" s="2" t="s">
        <v>24</v>
      </c>
      <c r="E16" s="2" t="s">
        <v>24</v>
      </c>
    </row>
  </sheetData>
  <mergeCells count="3">
    <mergeCell ref="A2:A6"/>
    <mergeCell ref="A7:A11"/>
    <mergeCell ref="A12:A1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97DA8-252A-44A7-8E78-9D9B82F3D321}">
  <dimension ref="A1:G25"/>
  <sheetViews>
    <sheetView topLeftCell="A7" workbookViewId="0">
      <selection sqref="A1:C16"/>
    </sheetView>
  </sheetViews>
  <sheetFormatPr defaultRowHeight="15" x14ac:dyDescent="0.25"/>
  <cols>
    <col min="1" max="1" width="24.5703125" customWidth="1"/>
    <col min="2" max="2" width="15.5703125" customWidth="1"/>
    <col min="3" max="3" width="11" customWidth="1"/>
    <col min="4" max="4" width="18.42578125" customWidth="1"/>
    <col min="5" max="5" width="21.42578125" customWidth="1"/>
    <col min="6" max="6" width="27.42578125" customWidth="1"/>
  </cols>
  <sheetData>
    <row r="1" spans="1:7" x14ac:dyDescent="0.25">
      <c r="A1" s="2"/>
      <c r="B1" s="2"/>
      <c r="C1" s="2" t="s">
        <v>26</v>
      </c>
      <c r="D1" s="2" t="s">
        <v>13</v>
      </c>
      <c r="E1" s="2" t="s">
        <v>14</v>
      </c>
      <c r="F1" s="16" t="s">
        <v>25</v>
      </c>
    </row>
    <row r="2" spans="1:7" x14ac:dyDescent="0.25">
      <c r="A2" s="14" t="s">
        <v>15</v>
      </c>
      <c r="B2" s="2" t="s">
        <v>16</v>
      </c>
      <c r="C2" s="2">
        <v>80</v>
      </c>
      <c r="D2" s="15" t="s">
        <v>24</v>
      </c>
      <c r="E2" s="2" t="s">
        <v>24</v>
      </c>
      <c r="F2" s="15" t="s">
        <v>24</v>
      </c>
    </row>
    <row r="3" spans="1:7" x14ac:dyDescent="0.25">
      <c r="A3" s="14"/>
      <c r="B3" s="2" t="s">
        <v>17</v>
      </c>
      <c r="C3" s="2">
        <v>104</v>
      </c>
      <c r="D3" s="15" t="s">
        <v>24</v>
      </c>
      <c r="E3" s="2" t="s">
        <v>24</v>
      </c>
      <c r="F3" s="15" t="s">
        <v>24</v>
      </c>
    </row>
    <row r="4" spans="1:7" x14ac:dyDescent="0.25">
      <c r="A4" s="14"/>
      <c r="B4" s="2" t="s">
        <v>18</v>
      </c>
      <c r="C4" s="2">
        <v>94</v>
      </c>
      <c r="D4" s="2">
        <f>SUM(C2:C6)</f>
        <v>460</v>
      </c>
      <c r="E4" s="2">
        <f>D4/5</f>
        <v>92</v>
      </c>
      <c r="F4" s="2">
        <f>C4-E4</f>
        <v>2</v>
      </c>
      <c r="G4" t="s">
        <v>27</v>
      </c>
    </row>
    <row r="5" spans="1:7" x14ac:dyDescent="0.25">
      <c r="A5" s="14"/>
      <c r="B5" s="2" t="s">
        <v>19</v>
      </c>
      <c r="C5" s="2">
        <v>120</v>
      </c>
      <c r="D5" s="2">
        <f t="shared" ref="D5:D14" si="0">SUM(C3:C7)</f>
        <v>462</v>
      </c>
      <c r="E5" s="2">
        <f>D5/5</f>
        <v>92.4</v>
      </c>
      <c r="F5" s="2">
        <f t="shared" ref="F5:F14" si="1">C5-E5</f>
        <v>27.599999999999994</v>
      </c>
      <c r="G5" s="12" t="s">
        <v>28</v>
      </c>
    </row>
    <row r="6" spans="1:7" x14ac:dyDescent="0.25">
      <c r="A6" s="14"/>
      <c r="B6" s="2" t="s">
        <v>20</v>
      </c>
      <c r="C6" s="2">
        <v>62</v>
      </c>
      <c r="D6" s="2">
        <f t="shared" si="0"/>
        <v>468</v>
      </c>
      <c r="E6" s="2">
        <f>D6/5</f>
        <v>93.6</v>
      </c>
      <c r="F6" s="2">
        <f t="shared" si="1"/>
        <v>-31.599999999999994</v>
      </c>
      <c r="G6" s="12" t="s">
        <v>29</v>
      </c>
    </row>
    <row r="7" spans="1:7" x14ac:dyDescent="0.25">
      <c r="A7" s="14" t="s">
        <v>21</v>
      </c>
      <c r="B7" s="2" t="s">
        <v>16</v>
      </c>
      <c r="C7" s="2">
        <v>82</v>
      </c>
      <c r="D7" s="2">
        <f t="shared" si="0"/>
        <v>471</v>
      </c>
      <c r="E7" s="2">
        <f>D7/5</f>
        <v>94.2</v>
      </c>
      <c r="F7" s="2">
        <f t="shared" si="1"/>
        <v>-12.200000000000003</v>
      </c>
    </row>
    <row r="8" spans="1:7" x14ac:dyDescent="0.25">
      <c r="A8" s="14"/>
      <c r="B8" s="2" t="s">
        <v>17</v>
      </c>
      <c r="C8" s="2">
        <v>110</v>
      </c>
      <c r="D8" s="2">
        <f t="shared" si="0"/>
        <v>476</v>
      </c>
      <c r="E8" s="2">
        <f>D8/5</f>
        <v>95.2</v>
      </c>
      <c r="F8" s="2">
        <f t="shared" si="1"/>
        <v>14.799999999999997</v>
      </c>
    </row>
    <row r="9" spans="1:7" x14ac:dyDescent="0.25">
      <c r="A9" s="14"/>
      <c r="B9" s="2" t="s">
        <v>18</v>
      </c>
      <c r="C9" s="2">
        <v>97</v>
      </c>
      <c r="D9" s="2">
        <f t="shared" si="0"/>
        <v>478</v>
      </c>
      <c r="E9" s="2">
        <f>D9/5</f>
        <v>95.6</v>
      </c>
      <c r="F9" s="2">
        <f t="shared" si="1"/>
        <v>1.4000000000000057</v>
      </c>
    </row>
    <row r="10" spans="1:7" x14ac:dyDescent="0.25">
      <c r="A10" s="14"/>
      <c r="B10" s="2" t="s">
        <v>19</v>
      </c>
      <c r="C10" s="2">
        <v>125</v>
      </c>
      <c r="D10" s="2">
        <f t="shared" si="0"/>
        <v>480</v>
      </c>
      <c r="E10" s="2">
        <f>D10/5</f>
        <v>96</v>
      </c>
      <c r="F10" s="2">
        <f t="shared" si="1"/>
        <v>29</v>
      </c>
    </row>
    <row r="11" spans="1:7" x14ac:dyDescent="0.25">
      <c r="A11" s="14"/>
      <c r="B11" s="2" t="s">
        <v>20</v>
      </c>
      <c r="C11" s="2">
        <v>64</v>
      </c>
      <c r="D11" s="2">
        <f t="shared" si="0"/>
        <v>486</v>
      </c>
      <c r="E11" s="2">
        <f>D11/5</f>
        <v>97.2</v>
      </c>
      <c r="F11" s="2">
        <f t="shared" si="1"/>
        <v>-33.200000000000003</v>
      </c>
    </row>
    <row r="12" spans="1:7" x14ac:dyDescent="0.25">
      <c r="A12" s="14" t="s">
        <v>22</v>
      </c>
      <c r="B12" s="2" t="s">
        <v>16</v>
      </c>
      <c r="C12" s="2">
        <v>84</v>
      </c>
      <c r="D12" s="2">
        <f t="shared" si="0"/>
        <v>489</v>
      </c>
      <c r="E12" s="2">
        <f>D12/5</f>
        <v>97.8</v>
      </c>
      <c r="F12" s="2">
        <f t="shared" si="1"/>
        <v>-13.799999999999997</v>
      </c>
    </row>
    <row r="13" spans="1:7" x14ac:dyDescent="0.25">
      <c r="A13" s="14"/>
      <c r="B13" s="2" t="s">
        <v>17</v>
      </c>
      <c r="C13" s="2">
        <v>116</v>
      </c>
      <c r="D13" s="2">
        <f t="shared" si="0"/>
        <v>494</v>
      </c>
      <c r="E13" s="2">
        <f>D13/5</f>
        <v>98.8</v>
      </c>
      <c r="F13" s="2">
        <f t="shared" si="1"/>
        <v>17.200000000000003</v>
      </c>
    </row>
    <row r="14" spans="1:7" x14ac:dyDescent="0.25">
      <c r="A14" s="14"/>
      <c r="B14" s="2" t="s">
        <v>18</v>
      </c>
      <c r="C14" s="2">
        <v>100</v>
      </c>
      <c r="D14" s="2">
        <f t="shared" si="0"/>
        <v>496</v>
      </c>
      <c r="E14" s="2">
        <f>D14/5</f>
        <v>99.2</v>
      </c>
      <c r="F14" s="2">
        <f t="shared" si="1"/>
        <v>0.79999999999999716</v>
      </c>
    </row>
    <row r="15" spans="1:7" x14ac:dyDescent="0.25">
      <c r="A15" s="14"/>
      <c r="B15" s="2" t="s">
        <v>19</v>
      </c>
      <c r="C15" s="2">
        <v>130</v>
      </c>
      <c r="D15" s="2" t="s">
        <v>24</v>
      </c>
      <c r="E15" s="2" t="s">
        <v>24</v>
      </c>
      <c r="F15" s="2" t="s">
        <v>24</v>
      </c>
    </row>
    <row r="16" spans="1:7" x14ac:dyDescent="0.25">
      <c r="A16" s="14"/>
      <c r="B16" s="2" t="s">
        <v>20</v>
      </c>
      <c r="C16" s="2">
        <v>66</v>
      </c>
      <c r="D16" s="2" t="s">
        <v>24</v>
      </c>
      <c r="E16" s="2" t="s">
        <v>24</v>
      </c>
      <c r="F16" s="2" t="s">
        <v>24</v>
      </c>
    </row>
    <row r="18" spans="1:7" x14ac:dyDescent="0.25">
      <c r="B18" t="s">
        <v>34</v>
      </c>
      <c r="C18" t="s">
        <v>35</v>
      </c>
      <c r="D18" t="s">
        <v>36</v>
      </c>
      <c r="E18" t="s">
        <v>37</v>
      </c>
      <c r="F18" t="s">
        <v>38</v>
      </c>
      <c r="G18" s="1" t="s">
        <v>8</v>
      </c>
    </row>
    <row r="19" spans="1:7" x14ac:dyDescent="0.25">
      <c r="A19" t="s">
        <v>15</v>
      </c>
      <c r="B19" s="17" t="str">
        <f>F2</f>
        <v>N/A</v>
      </c>
      <c r="C19" s="17" t="str">
        <f>F3</f>
        <v>N/A</v>
      </c>
      <c r="D19">
        <f>F4</f>
        <v>2</v>
      </c>
      <c r="E19">
        <f>F5</f>
        <v>27.599999999999994</v>
      </c>
      <c r="F19">
        <f>F6</f>
        <v>-31.599999999999994</v>
      </c>
    </row>
    <row r="20" spans="1:7" x14ac:dyDescent="0.25">
      <c r="A20" t="s">
        <v>21</v>
      </c>
      <c r="B20">
        <f>F7</f>
        <v>-12.200000000000003</v>
      </c>
      <c r="C20">
        <f>F8</f>
        <v>14.799999999999997</v>
      </c>
      <c r="D20">
        <f>F9</f>
        <v>1.4000000000000057</v>
      </c>
      <c r="E20">
        <f>F10</f>
        <v>29</v>
      </c>
      <c r="F20">
        <f>F11</f>
        <v>-33.200000000000003</v>
      </c>
    </row>
    <row r="21" spans="1:7" x14ac:dyDescent="0.25">
      <c r="A21" t="s">
        <v>22</v>
      </c>
      <c r="B21">
        <f>F12</f>
        <v>-13.799999999999997</v>
      </c>
      <c r="C21">
        <f>F13</f>
        <v>17.200000000000003</v>
      </c>
      <c r="D21">
        <f>F14</f>
        <v>0.79999999999999716</v>
      </c>
      <c r="E21" s="17" t="str">
        <f>F15</f>
        <v>N/A</v>
      </c>
      <c r="F21" s="17" t="str">
        <f>F16</f>
        <v>N/A</v>
      </c>
    </row>
    <row r="22" spans="1:7" x14ac:dyDescent="0.25">
      <c r="A22" t="s">
        <v>30</v>
      </c>
      <c r="B22">
        <f>SUM(B19:B21)</f>
        <v>-26</v>
      </c>
      <c r="C22">
        <f t="shared" ref="C22:F22" si="2">SUM(C19:C21)</f>
        <v>32</v>
      </c>
      <c r="D22" s="18">
        <f t="shared" si="2"/>
        <v>4.2000000000000028</v>
      </c>
      <c r="E22">
        <f t="shared" si="2"/>
        <v>56.599999999999994</v>
      </c>
      <c r="F22">
        <f t="shared" si="2"/>
        <v>-64.8</v>
      </c>
      <c r="G22" t="s">
        <v>39</v>
      </c>
    </row>
    <row r="23" spans="1:7" x14ac:dyDescent="0.25">
      <c r="A23" t="s">
        <v>31</v>
      </c>
      <c r="B23">
        <f>B22/2</f>
        <v>-13</v>
      </c>
      <c r="C23">
        <f>C22/2</f>
        <v>16</v>
      </c>
      <c r="D23">
        <f>D22/3</f>
        <v>1.400000000000001</v>
      </c>
      <c r="E23">
        <f>E22/2</f>
        <v>28.299999999999997</v>
      </c>
      <c r="F23">
        <f>F22/2</f>
        <v>-32.4</v>
      </c>
      <c r="G23">
        <f>SUM(B23:F23)</f>
        <v>0.29999999999999716</v>
      </c>
    </row>
    <row r="24" spans="1:7" x14ac:dyDescent="0.25">
      <c r="A24" t="s">
        <v>32</v>
      </c>
      <c r="B24">
        <f>G24/5</f>
        <v>5.9999999999999429E-2</v>
      </c>
      <c r="C24">
        <f>B24</f>
        <v>5.9999999999999429E-2</v>
      </c>
      <c r="D24">
        <f>C24</f>
        <v>5.9999999999999429E-2</v>
      </c>
      <c r="E24">
        <f t="shared" ref="E24:F24" si="3">D24</f>
        <v>5.9999999999999429E-2</v>
      </c>
      <c r="F24">
        <f>E24</f>
        <v>5.9999999999999429E-2</v>
      </c>
      <c r="G24">
        <f>G23</f>
        <v>0.29999999999999716</v>
      </c>
    </row>
    <row r="25" spans="1:7" x14ac:dyDescent="0.25">
      <c r="A25" t="s">
        <v>33</v>
      </c>
      <c r="B25">
        <f>B23-B24</f>
        <v>-13.059999999999999</v>
      </c>
      <c r="C25">
        <f t="shared" ref="C25:F25" si="4">C23-C24</f>
        <v>15.940000000000001</v>
      </c>
      <c r="D25">
        <f t="shared" si="4"/>
        <v>1.3400000000000016</v>
      </c>
      <c r="E25">
        <f t="shared" si="4"/>
        <v>28.24</v>
      </c>
      <c r="F25">
        <f t="shared" si="4"/>
        <v>-32.46</v>
      </c>
    </row>
  </sheetData>
  <mergeCells count="3">
    <mergeCell ref="A2:A6"/>
    <mergeCell ref="A7:A11"/>
    <mergeCell ref="A12:A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4E7A5-8335-4047-9974-77B7A12CFA59}">
  <dimension ref="A1:H16"/>
  <sheetViews>
    <sheetView workbookViewId="0">
      <selection activeCell="E19" sqref="E19"/>
    </sheetView>
  </sheetViews>
  <sheetFormatPr defaultRowHeight="15" x14ac:dyDescent="0.25"/>
  <cols>
    <col min="3" max="3" width="14.28515625" customWidth="1"/>
    <col min="4" max="4" width="23.28515625" customWidth="1"/>
    <col min="5" max="5" width="27.7109375" customWidth="1"/>
    <col min="6" max="6" width="9.140625" customWidth="1"/>
  </cols>
  <sheetData>
    <row r="1" spans="1:8" x14ac:dyDescent="0.25">
      <c r="A1" s="2"/>
      <c r="B1" s="2"/>
      <c r="C1" s="2" t="s">
        <v>26</v>
      </c>
      <c r="D1" s="2" t="s">
        <v>33</v>
      </c>
      <c r="E1" s="2" t="s">
        <v>40</v>
      </c>
    </row>
    <row r="2" spans="1:8" x14ac:dyDescent="0.25">
      <c r="A2" s="14" t="s">
        <v>15</v>
      </c>
      <c r="B2" s="2" t="s">
        <v>16</v>
      </c>
      <c r="C2" s="2">
        <v>80</v>
      </c>
      <c r="D2" s="2">
        <f>'EX6'!B25</f>
        <v>-13.059999999999999</v>
      </c>
      <c r="E2" s="2">
        <f>C2-D2</f>
        <v>93.06</v>
      </c>
    </row>
    <row r="3" spans="1:8" x14ac:dyDescent="0.25">
      <c r="A3" s="14"/>
      <c r="B3" s="2" t="s">
        <v>17</v>
      </c>
      <c r="C3" s="2">
        <v>104</v>
      </c>
      <c r="D3" s="2">
        <f>'EX6'!C25</f>
        <v>15.940000000000001</v>
      </c>
      <c r="E3" s="2">
        <f t="shared" ref="E3:E16" si="0">C3-D3</f>
        <v>88.06</v>
      </c>
    </row>
    <row r="4" spans="1:8" x14ac:dyDescent="0.25">
      <c r="A4" s="14"/>
      <c r="B4" s="2" t="s">
        <v>18</v>
      </c>
      <c r="C4" s="2">
        <v>94</v>
      </c>
      <c r="D4" s="2">
        <f>'EX6'!D25</f>
        <v>1.3400000000000016</v>
      </c>
      <c r="E4" s="2">
        <f t="shared" si="0"/>
        <v>92.66</v>
      </c>
    </row>
    <row r="5" spans="1:8" x14ac:dyDescent="0.25">
      <c r="A5" s="14"/>
      <c r="B5" s="2" t="s">
        <v>19</v>
      </c>
      <c r="C5" s="2">
        <v>120</v>
      </c>
      <c r="D5" s="2">
        <f>'EX6'!E25</f>
        <v>28.24</v>
      </c>
      <c r="E5" s="2">
        <f t="shared" si="0"/>
        <v>91.76</v>
      </c>
    </row>
    <row r="6" spans="1:8" x14ac:dyDescent="0.25">
      <c r="A6" s="14"/>
      <c r="B6" s="2" t="s">
        <v>20</v>
      </c>
      <c r="C6" s="2">
        <v>62</v>
      </c>
      <c r="D6" s="2">
        <f>'EX6'!F25</f>
        <v>-32.46</v>
      </c>
      <c r="E6" s="2">
        <f t="shared" si="0"/>
        <v>94.460000000000008</v>
      </c>
    </row>
    <row r="7" spans="1:8" x14ac:dyDescent="0.25">
      <c r="A7" s="14" t="s">
        <v>21</v>
      </c>
      <c r="B7" s="2" t="s">
        <v>16</v>
      </c>
      <c r="C7" s="2">
        <v>82</v>
      </c>
      <c r="D7" s="2">
        <f>'EX6'!B25</f>
        <v>-13.059999999999999</v>
      </c>
      <c r="E7" s="2">
        <f t="shared" si="0"/>
        <v>95.06</v>
      </c>
    </row>
    <row r="8" spans="1:8" x14ac:dyDescent="0.25">
      <c r="A8" s="14"/>
      <c r="B8" s="2" t="s">
        <v>17</v>
      </c>
      <c r="C8" s="2">
        <v>110</v>
      </c>
      <c r="D8" s="2">
        <f>'EX6'!C25</f>
        <v>15.940000000000001</v>
      </c>
      <c r="E8" s="2">
        <f t="shared" si="0"/>
        <v>94.06</v>
      </c>
    </row>
    <row r="9" spans="1:8" x14ac:dyDescent="0.25">
      <c r="A9" s="14"/>
      <c r="B9" s="2" t="s">
        <v>18</v>
      </c>
      <c r="C9" s="2">
        <v>97</v>
      </c>
      <c r="D9" s="2">
        <f>'EX6'!D25</f>
        <v>1.3400000000000016</v>
      </c>
      <c r="E9" s="2">
        <f t="shared" si="0"/>
        <v>95.66</v>
      </c>
    </row>
    <row r="10" spans="1:8" x14ac:dyDescent="0.25">
      <c r="A10" s="14"/>
      <c r="B10" s="2" t="s">
        <v>19</v>
      </c>
      <c r="C10" s="2">
        <v>125</v>
      </c>
      <c r="D10" s="2">
        <f>'EX6'!E25</f>
        <v>28.24</v>
      </c>
      <c r="E10" s="2">
        <f t="shared" si="0"/>
        <v>96.76</v>
      </c>
    </row>
    <row r="11" spans="1:8" x14ac:dyDescent="0.25">
      <c r="A11" s="14"/>
      <c r="B11" s="2" t="s">
        <v>20</v>
      </c>
      <c r="C11" s="2">
        <v>64</v>
      </c>
      <c r="D11" s="2">
        <f>'EX6'!F25</f>
        <v>-32.46</v>
      </c>
      <c r="E11" s="2">
        <f t="shared" si="0"/>
        <v>96.460000000000008</v>
      </c>
      <c r="F11" t="s">
        <v>41</v>
      </c>
      <c r="H11" t="s">
        <v>42</v>
      </c>
    </row>
    <row r="12" spans="1:8" x14ac:dyDescent="0.25">
      <c r="A12" s="14" t="s">
        <v>22</v>
      </c>
      <c r="B12" s="2" t="s">
        <v>16</v>
      </c>
      <c r="C12" s="2">
        <v>84</v>
      </c>
      <c r="D12" s="2">
        <f>'EX6'!B25</f>
        <v>-13.059999999999999</v>
      </c>
      <c r="E12" s="2">
        <f t="shared" si="0"/>
        <v>97.06</v>
      </c>
      <c r="H12" t="s">
        <v>43</v>
      </c>
    </row>
    <row r="13" spans="1:8" x14ac:dyDescent="0.25">
      <c r="A13" s="14"/>
      <c r="B13" s="2" t="s">
        <v>17</v>
      </c>
      <c r="C13" s="2">
        <v>116</v>
      </c>
      <c r="D13" s="2">
        <f>'EX6'!C25</f>
        <v>15.940000000000001</v>
      </c>
      <c r="E13" s="2">
        <f t="shared" si="0"/>
        <v>100.06</v>
      </c>
    </row>
    <row r="14" spans="1:8" x14ac:dyDescent="0.25">
      <c r="A14" s="14"/>
      <c r="B14" s="2" t="s">
        <v>18</v>
      </c>
      <c r="C14" s="2">
        <v>100</v>
      </c>
      <c r="D14" s="2">
        <f>'EX6'!D25</f>
        <v>1.3400000000000016</v>
      </c>
      <c r="E14" s="2">
        <f t="shared" si="0"/>
        <v>98.66</v>
      </c>
    </row>
    <row r="15" spans="1:8" x14ac:dyDescent="0.25">
      <c r="A15" s="14"/>
      <c r="B15" s="2" t="s">
        <v>19</v>
      </c>
      <c r="C15" s="2">
        <v>130</v>
      </c>
      <c r="D15" s="2">
        <f>'EX6'!E25</f>
        <v>28.24</v>
      </c>
      <c r="E15" s="2">
        <f t="shared" si="0"/>
        <v>101.76</v>
      </c>
    </row>
    <row r="16" spans="1:8" x14ac:dyDescent="0.25">
      <c r="A16" s="14"/>
      <c r="B16" s="2" t="s">
        <v>20</v>
      </c>
      <c r="C16" s="2">
        <v>66</v>
      </c>
      <c r="D16" s="2">
        <f>'EX6'!F25</f>
        <v>-32.46</v>
      </c>
      <c r="E16" s="2">
        <f t="shared" si="0"/>
        <v>98.460000000000008</v>
      </c>
    </row>
  </sheetData>
  <mergeCells count="3">
    <mergeCell ref="A2:A6"/>
    <mergeCell ref="A7:A11"/>
    <mergeCell ref="A12:A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F270D-6F27-4DFE-B91A-6426D9D3CB60}">
  <dimension ref="A1:G103"/>
  <sheetViews>
    <sheetView topLeftCell="A86" zoomScaleNormal="100" workbookViewId="0">
      <selection activeCell="G81" sqref="G81"/>
    </sheetView>
  </sheetViews>
  <sheetFormatPr defaultRowHeight="15" x14ac:dyDescent="0.25"/>
  <cols>
    <col min="1" max="1" width="27.28515625" customWidth="1"/>
    <col min="3" max="3" width="21" customWidth="1"/>
    <col min="5" max="5" width="9.140625" style="19"/>
    <col min="6" max="6" width="23.5703125" customWidth="1"/>
    <col min="7" max="7" width="14.7109375" customWidth="1"/>
  </cols>
  <sheetData>
    <row r="1" spans="1:7" x14ac:dyDescent="0.25">
      <c r="A1" t="s">
        <v>61</v>
      </c>
    </row>
    <row r="3" spans="1:7" x14ac:dyDescent="0.25">
      <c r="A3" s="3" t="s">
        <v>0</v>
      </c>
      <c r="B3" s="3" t="s">
        <v>44</v>
      </c>
      <c r="C3" s="3" t="s">
        <v>45</v>
      </c>
      <c r="D3" s="3" t="s">
        <v>46</v>
      </c>
      <c r="E3" s="3"/>
      <c r="F3" s="21" t="s">
        <v>47</v>
      </c>
      <c r="G3" s="20"/>
    </row>
    <row r="4" spans="1:7" x14ac:dyDescent="0.25">
      <c r="A4" s="3"/>
      <c r="B4" s="3"/>
      <c r="C4" s="3"/>
      <c r="D4" s="2" t="s">
        <v>30</v>
      </c>
      <c r="E4" s="22" t="s">
        <v>31</v>
      </c>
      <c r="F4" s="23" t="s">
        <v>48</v>
      </c>
      <c r="G4" s="20"/>
    </row>
    <row r="5" spans="1:7" x14ac:dyDescent="0.25">
      <c r="A5" s="2">
        <v>1994</v>
      </c>
      <c r="B5" s="2" t="s">
        <v>49</v>
      </c>
      <c r="C5" s="2">
        <v>28</v>
      </c>
      <c r="D5" s="2"/>
      <c r="E5" s="22"/>
      <c r="F5" s="2"/>
    </row>
    <row r="6" spans="1:7" x14ac:dyDescent="0.25">
      <c r="A6" s="2"/>
      <c r="B6" s="2"/>
      <c r="C6" s="2"/>
      <c r="D6" s="2" t="s">
        <v>24</v>
      </c>
      <c r="E6" s="2" t="s">
        <v>24</v>
      </c>
      <c r="F6" s="2"/>
    </row>
    <row r="7" spans="1:7" x14ac:dyDescent="0.25">
      <c r="A7" s="2"/>
      <c r="B7" s="2" t="s">
        <v>50</v>
      </c>
      <c r="C7" s="2">
        <v>35</v>
      </c>
      <c r="D7" s="2"/>
      <c r="E7" s="22"/>
      <c r="F7" s="2"/>
    </row>
    <row r="8" spans="1:7" x14ac:dyDescent="0.25">
      <c r="A8" s="2"/>
      <c r="B8" s="2"/>
      <c r="C8" s="2"/>
      <c r="D8" s="2">
        <f>SUM(C5:C11)</f>
        <v>131</v>
      </c>
      <c r="E8" s="22">
        <f>D8/4</f>
        <v>32.75</v>
      </c>
      <c r="F8" s="2"/>
    </row>
    <row r="9" spans="1:7" x14ac:dyDescent="0.25">
      <c r="A9" s="2"/>
      <c r="B9" s="2" t="s">
        <v>51</v>
      </c>
      <c r="C9" s="2">
        <v>37</v>
      </c>
      <c r="D9" s="2"/>
      <c r="E9" s="22"/>
      <c r="F9" s="2">
        <f>SUM(E8:E10)/2</f>
        <v>32.5</v>
      </c>
    </row>
    <row r="10" spans="1:7" x14ac:dyDescent="0.25">
      <c r="A10" s="2"/>
      <c r="B10" s="2"/>
      <c r="C10" s="2"/>
      <c r="D10" s="2">
        <f>SUM(C7:C13)</f>
        <v>129</v>
      </c>
      <c r="E10" s="22">
        <f t="shared" ref="E10:E24" si="0">D10/4</f>
        <v>32.25</v>
      </c>
      <c r="F10" s="2"/>
    </row>
    <row r="11" spans="1:7" x14ac:dyDescent="0.25">
      <c r="A11" s="2"/>
      <c r="B11" s="2" t="s">
        <v>52</v>
      </c>
      <c r="C11" s="2">
        <v>31</v>
      </c>
      <c r="D11" s="2"/>
      <c r="E11" s="22"/>
      <c r="F11" s="2">
        <f>SUM(E10:E12)/2</f>
        <v>33.125</v>
      </c>
    </row>
    <row r="12" spans="1:7" x14ac:dyDescent="0.25">
      <c r="A12" s="2"/>
      <c r="B12" s="2"/>
      <c r="C12" s="2"/>
      <c r="D12" s="2">
        <f>SUM(C9:C15)</f>
        <v>136</v>
      </c>
      <c r="E12" s="22">
        <f t="shared" si="0"/>
        <v>34</v>
      </c>
      <c r="F12" s="2"/>
    </row>
    <row r="13" spans="1:7" x14ac:dyDescent="0.25">
      <c r="A13" s="2">
        <v>1995</v>
      </c>
      <c r="B13" s="2" t="s">
        <v>49</v>
      </c>
      <c r="C13" s="2">
        <v>26</v>
      </c>
      <c r="D13" s="2"/>
      <c r="E13" s="22"/>
      <c r="F13" s="2">
        <f>SUM(E12:E14)/2</f>
        <v>35</v>
      </c>
    </row>
    <row r="14" spans="1:7" x14ac:dyDescent="0.25">
      <c r="A14" s="2"/>
      <c r="B14" s="2"/>
      <c r="C14" s="2"/>
      <c r="D14" s="2">
        <f>SUM(C11:C17)</f>
        <v>144</v>
      </c>
      <c r="E14" s="22">
        <f t="shared" si="0"/>
        <v>36</v>
      </c>
      <c r="F14" s="2"/>
    </row>
    <row r="15" spans="1:7" x14ac:dyDescent="0.25">
      <c r="A15" s="2"/>
      <c r="B15" s="2" t="s">
        <v>50</v>
      </c>
      <c r="C15" s="2">
        <v>42</v>
      </c>
      <c r="D15" s="2"/>
      <c r="E15" s="22"/>
      <c r="F15" s="2">
        <f>SUM(E14:E16)/2</f>
        <v>36.25</v>
      </c>
    </row>
    <row r="16" spans="1:7" x14ac:dyDescent="0.25">
      <c r="A16" s="2"/>
      <c r="B16" s="2"/>
      <c r="C16" s="2"/>
      <c r="D16" s="2">
        <f>SUM(C13:C19)</f>
        <v>146</v>
      </c>
      <c r="E16" s="22">
        <f t="shared" si="0"/>
        <v>36.5</v>
      </c>
      <c r="F16" s="2"/>
    </row>
    <row r="17" spans="1:6" x14ac:dyDescent="0.25">
      <c r="A17" s="2"/>
      <c r="B17" s="2" t="s">
        <v>51</v>
      </c>
      <c r="C17" s="2">
        <v>45</v>
      </c>
      <c r="D17" s="2"/>
      <c r="E17" s="22"/>
      <c r="F17" s="2">
        <f>SUM(E16:E18)/2</f>
        <v>36.375</v>
      </c>
    </row>
    <row r="18" spans="1:6" x14ac:dyDescent="0.25">
      <c r="A18" s="2"/>
      <c r="B18" s="2"/>
      <c r="C18" s="2"/>
      <c r="D18" s="2">
        <f>SUM(C15:C21)</f>
        <v>145</v>
      </c>
      <c r="E18" s="22">
        <f t="shared" si="0"/>
        <v>36.25</v>
      </c>
      <c r="F18" s="2"/>
    </row>
    <row r="19" spans="1:6" x14ac:dyDescent="0.25">
      <c r="A19" s="2"/>
      <c r="B19" s="2" t="s">
        <v>52</v>
      </c>
      <c r="C19" s="2">
        <v>33</v>
      </c>
      <c r="D19" s="2"/>
      <c r="E19" s="22"/>
      <c r="F19" s="2">
        <f>SUM(E18:E20)/2</f>
        <v>36.375</v>
      </c>
    </row>
    <row r="20" spans="1:6" x14ac:dyDescent="0.25">
      <c r="A20" s="2"/>
      <c r="B20" s="2"/>
      <c r="C20" s="2"/>
      <c r="D20" s="2">
        <f>SUM(C17:C23)</f>
        <v>146</v>
      </c>
      <c r="E20" s="22">
        <f t="shared" si="0"/>
        <v>36.5</v>
      </c>
      <c r="F20" s="2"/>
    </row>
    <row r="21" spans="1:6" x14ac:dyDescent="0.25">
      <c r="A21" s="2">
        <v>1996</v>
      </c>
      <c r="B21" s="2" t="s">
        <v>49</v>
      </c>
      <c r="C21" s="2">
        <v>25</v>
      </c>
      <c r="D21" s="2"/>
      <c r="E21" s="22"/>
      <c r="F21" s="2">
        <f>SUM(E20:E22)/2</f>
        <v>36.75</v>
      </c>
    </row>
    <row r="22" spans="1:6" x14ac:dyDescent="0.25">
      <c r="A22" s="2"/>
      <c r="B22" s="2"/>
      <c r="C22" s="2"/>
      <c r="D22" s="2">
        <f>SUM(C19:C25)</f>
        <v>148</v>
      </c>
      <c r="E22" s="22">
        <f t="shared" si="0"/>
        <v>37</v>
      </c>
      <c r="F22" s="2"/>
    </row>
    <row r="23" spans="1:6" x14ac:dyDescent="0.25">
      <c r="A23" s="2"/>
      <c r="B23" s="2" t="s">
        <v>50</v>
      </c>
      <c r="C23" s="2">
        <v>43</v>
      </c>
      <c r="D23" s="2"/>
      <c r="E23" s="22"/>
      <c r="F23" s="2">
        <f>SUM(E22:E24)/2</f>
        <v>37.625</v>
      </c>
    </row>
    <row r="24" spans="1:6" x14ac:dyDescent="0.25">
      <c r="A24" s="2"/>
      <c r="B24" s="2"/>
      <c r="C24" s="2"/>
      <c r="D24" s="2">
        <f>SUM(C21:C27)</f>
        <v>153</v>
      </c>
      <c r="E24" s="22">
        <f t="shared" si="0"/>
        <v>38.25</v>
      </c>
      <c r="F24" s="2"/>
    </row>
    <row r="25" spans="1:6" x14ac:dyDescent="0.25">
      <c r="A25" s="2"/>
      <c r="B25" s="2" t="s">
        <v>51</v>
      </c>
      <c r="C25" s="2">
        <v>47</v>
      </c>
      <c r="D25" s="2"/>
      <c r="E25" s="22"/>
      <c r="F25" s="2"/>
    </row>
    <row r="26" spans="1:6" x14ac:dyDescent="0.25">
      <c r="A26" s="2"/>
      <c r="B26" s="2"/>
      <c r="C26" s="2"/>
      <c r="D26" s="2" t="s">
        <v>24</v>
      </c>
      <c r="E26" s="2" t="s">
        <v>24</v>
      </c>
      <c r="F26" s="2"/>
    </row>
    <row r="27" spans="1:6" x14ac:dyDescent="0.25">
      <c r="A27" s="2"/>
      <c r="B27" s="2" t="s">
        <v>52</v>
      </c>
      <c r="C27" s="2">
        <v>38</v>
      </c>
      <c r="D27" s="2"/>
      <c r="E27" s="22"/>
      <c r="F27" s="2"/>
    </row>
    <row r="28" spans="1:6" x14ac:dyDescent="0.25">
      <c r="A28" s="13"/>
      <c r="B28" s="13"/>
      <c r="C28" s="13"/>
      <c r="D28" s="13"/>
      <c r="E28" s="35"/>
      <c r="F28" s="13"/>
    </row>
    <row r="29" spans="1:6" x14ac:dyDescent="0.25">
      <c r="A29" s="13" t="s">
        <v>60</v>
      </c>
      <c r="B29" s="13"/>
      <c r="C29" s="13"/>
      <c r="D29" s="13"/>
      <c r="E29" s="35"/>
      <c r="F29" s="13"/>
    </row>
    <row r="31" spans="1:6" x14ac:dyDescent="0.25">
      <c r="A31" s="3" t="s">
        <v>0</v>
      </c>
      <c r="B31" s="3" t="s">
        <v>44</v>
      </c>
      <c r="C31" s="3" t="s">
        <v>45</v>
      </c>
      <c r="D31" s="24" t="s">
        <v>53</v>
      </c>
      <c r="E31" s="24" t="s">
        <v>54</v>
      </c>
    </row>
    <row r="32" spans="1:6" x14ac:dyDescent="0.25">
      <c r="A32" s="3"/>
      <c r="B32" s="3"/>
      <c r="C32" s="3"/>
      <c r="D32" s="25"/>
      <c r="E32" s="25"/>
    </row>
    <row r="33" spans="1:5" x14ac:dyDescent="0.25">
      <c r="A33" s="2">
        <v>1994</v>
      </c>
      <c r="B33" s="2" t="s">
        <v>49</v>
      </c>
      <c r="C33" s="2">
        <v>28</v>
      </c>
      <c r="D33" s="26"/>
      <c r="E33" s="26"/>
    </row>
    <row r="34" spans="1:5" x14ac:dyDescent="0.25">
      <c r="A34" s="2"/>
      <c r="B34" s="2"/>
      <c r="C34" s="2"/>
      <c r="D34" s="26"/>
      <c r="E34" s="26"/>
    </row>
    <row r="35" spans="1:5" x14ac:dyDescent="0.25">
      <c r="A35" s="2"/>
      <c r="B35" s="2" t="s">
        <v>50</v>
      </c>
      <c r="C35" s="2">
        <v>35</v>
      </c>
      <c r="D35" s="26"/>
      <c r="E35" s="26"/>
    </row>
    <row r="36" spans="1:5" x14ac:dyDescent="0.25">
      <c r="A36" s="2"/>
      <c r="B36" s="2"/>
      <c r="C36" s="2"/>
      <c r="D36" s="26"/>
      <c r="E36" s="26"/>
    </row>
    <row r="37" spans="1:5" x14ac:dyDescent="0.25">
      <c r="A37" s="2"/>
      <c r="B37" s="2" t="s">
        <v>51</v>
      </c>
      <c r="C37" s="2">
        <v>37</v>
      </c>
      <c r="D37" s="26">
        <v>32.5</v>
      </c>
      <c r="E37" s="26">
        <f>C37-D37</f>
        <v>4.5</v>
      </c>
    </row>
    <row r="38" spans="1:5" x14ac:dyDescent="0.25">
      <c r="A38" s="2"/>
      <c r="B38" s="2"/>
      <c r="C38" s="2"/>
      <c r="D38" s="26"/>
      <c r="E38" s="26"/>
    </row>
    <row r="39" spans="1:5" x14ac:dyDescent="0.25">
      <c r="A39" s="2"/>
      <c r="B39" s="2" t="s">
        <v>52</v>
      </c>
      <c r="C39" s="2">
        <v>31</v>
      </c>
      <c r="D39" s="26">
        <v>33.125</v>
      </c>
      <c r="E39" s="26">
        <f t="shared" ref="E39:E51" si="1">C39-D39</f>
        <v>-2.125</v>
      </c>
    </row>
    <row r="40" spans="1:5" x14ac:dyDescent="0.25">
      <c r="A40" s="2"/>
      <c r="B40" s="2"/>
      <c r="C40" s="2"/>
      <c r="D40" s="26"/>
      <c r="E40" s="26"/>
    </row>
    <row r="41" spans="1:5" x14ac:dyDescent="0.25">
      <c r="A41" s="2">
        <v>1995</v>
      </c>
      <c r="B41" s="2" t="s">
        <v>49</v>
      </c>
      <c r="C41" s="2">
        <v>26</v>
      </c>
      <c r="D41" s="26">
        <v>35</v>
      </c>
      <c r="E41" s="26">
        <f t="shared" si="1"/>
        <v>-9</v>
      </c>
    </row>
    <row r="42" spans="1:5" x14ac:dyDescent="0.25">
      <c r="A42" s="2"/>
      <c r="B42" s="2"/>
      <c r="C42" s="2"/>
      <c r="D42" s="26"/>
      <c r="E42" s="26"/>
    </row>
    <row r="43" spans="1:5" x14ac:dyDescent="0.25">
      <c r="A43" s="2"/>
      <c r="B43" s="2" t="s">
        <v>50</v>
      </c>
      <c r="C43" s="2">
        <v>42</v>
      </c>
      <c r="D43" s="26">
        <v>36.25</v>
      </c>
      <c r="E43" s="26">
        <f t="shared" si="1"/>
        <v>5.75</v>
      </c>
    </row>
    <row r="44" spans="1:5" x14ac:dyDescent="0.25">
      <c r="A44" s="2"/>
      <c r="B44" s="2"/>
      <c r="C44" s="2"/>
      <c r="D44" s="26"/>
      <c r="E44" s="26"/>
    </row>
    <row r="45" spans="1:5" x14ac:dyDescent="0.25">
      <c r="A45" s="2"/>
      <c r="B45" s="2" t="s">
        <v>51</v>
      </c>
      <c r="C45" s="2">
        <v>45</v>
      </c>
      <c r="D45" s="26">
        <v>36.375</v>
      </c>
      <c r="E45" s="26">
        <f t="shared" si="1"/>
        <v>8.625</v>
      </c>
    </row>
    <row r="46" spans="1:5" x14ac:dyDescent="0.25">
      <c r="A46" s="2"/>
      <c r="B46" s="2"/>
      <c r="C46" s="2"/>
      <c r="D46" s="26"/>
      <c r="E46" s="26"/>
    </row>
    <row r="47" spans="1:5" x14ac:dyDescent="0.25">
      <c r="A47" s="2"/>
      <c r="B47" s="2" t="s">
        <v>52</v>
      </c>
      <c r="C47" s="2">
        <v>33</v>
      </c>
      <c r="D47" s="26">
        <v>36.375</v>
      </c>
      <c r="E47" s="26">
        <f t="shared" si="1"/>
        <v>-3.375</v>
      </c>
    </row>
    <row r="48" spans="1:5" x14ac:dyDescent="0.25">
      <c r="A48" s="2"/>
      <c r="B48" s="2"/>
      <c r="C48" s="2"/>
      <c r="D48" s="26"/>
      <c r="E48" s="26"/>
    </row>
    <row r="49" spans="1:7" x14ac:dyDescent="0.25">
      <c r="A49" s="2">
        <v>1996</v>
      </c>
      <c r="B49" s="2" t="s">
        <v>49</v>
      </c>
      <c r="C49" s="2">
        <v>25</v>
      </c>
      <c r="D49" s="26">
        <v>36.75</v>
      </c>
      <c r="E49" s="26">
        <f t="shared" si="1"/>
        <v>-11.75</v>
      </c>
    </row>
    <row r="50" spans="1:7" x14ac:dyDescent="0.25">
      <c r="A50" s="2"/>
      <c r="B50" s="2"/>
      <c r="C50" s="2"/>
      <c r="D50" s="26"/>
      <c r="E50" s="26"/>
    </row>
    <row r="51" spans="1:7" x14ac:dyDescent="0.25">
      <c r="A51" s="2"/>
      <c r="B51" s="2" t="s">
        <v>50</v>
      </c>
      <c r="C51" s="2">
        <v>43</v>
      </c>
      <c r="D51" s="26">
        <v>37.625</v>
      </c>
      <c r="E51" s="26">
        <f t="shared" si="1"/>
        <v>5.375</v>
      </c>
      <c r="F51" t="s">
        <v>63</v>
      </c>
    </row>
    <row r="52" spans="1:7" x14ac:dyDescent="0.25">
      <c r="A52" s="2"/>
      <c r="B52" s="2"/>
      <c r="C52" s="2"/>
      <c r="D52" s="26"/>
      <c r="E52" s="26"/>
    </row>
    <row r="53" spans="1:7" x14ac:dyDescent="0.25">
      <c r="A53" s="2"/>
      <c r="B53" s="2" t="s">
        <v>51</v>
      </c>
      <c r="C53" s="2">
        <v>47</v>
      </c>
      <c r="D53" s="26"/>
      <c r="E53" s="26"/>
    </row>
    <row r="54" spans="1:7" x14ac:dyDescent="0.25">
      <c r="A54" s="2"/>
      <c r="B54" s="2"/>
      <c r="C54" s="2"/>
      <c r="D54" s="26"/>
      <c r="E54" s="26"/>
    </row>
    <row r="55" spans="1:7" x14ac:dyDescent="0.25">
      <c r="A55" s="2"/>
      <c r="B55" s="2" t="s">
        <v>52</v>
      </c>
      <c r="C55" s="2">
        <v>38</v>
      </c>
      <c r="D55" s="26"/>
      <c r="E55" s="26"/>
    </row>
    <row r="57" spans="1:7" x14ac:dyDescent="0.25">
      <c r="A57" s="3" t="s">
        <v>0</v>
      </c>
      <c r="B57" s="3" t="s">
        <v>49</v>
      </c>
      <c r="C57" s="3" t="s">
        <v>50</v>
      </c>
      <c r="D57" s="3" t="s">
        <v>55</v>
      </c>
      <c r="E57" s="28" t="s">
        <v>52</v>
      </c>
    </row>
    <row r="58" spans="1:7" x14ac:dyDescent="0.25">
      <c r="A58" s="3"/>
      <c r="B58" s="3"/>
      <c r="C58" s="3"/>
      <c r="D58" s="3"/>
      <c r="E58" s="28"/>
    </row>
    <row r="59" spans="1:7" x14ac:dyDescent="0.25">
      <c r="A59" s="27">
        <v>1994</v>
      </c>
      <c r="B59" s="29" t="s">
        <v>23</v>
      </c>
      <c r="C59" s="29" t="s">
        <v>23</v>
      </c>
      <c r="D59" s="30">
        <f>E37</f>
        <v>4.5</v>
      </c>
      <c r="E59" s="26">
        <f>E39</f>
        <v>-2.125</v>
      </c>
    </row>
    <row r="60" spans="1:7" x14ac:dyDescent="0.25">
      <c r="A60" s="27">
        <v>1995</v>
      </c>
      <c r="B60" s="26">
        <f>E41</f>
        <v>-9</v>
      </c>
      <c r="C60" s="26">
        <f>E43</f>
        <v>5.75</v>
      </c>
      <c r="D60" s="31">
        <f>E45</f>
        <v>8.625</v>
      </c>
      <c r="E60" s="26">
        <f>E47</f>
        <v>-3.375</v>
      </c>
    </row>
    <row r="61" spans="1:7" x14ac:dyDescent="0.25">
      <c r="A61" s="27">
        <v>1996</v>
      </c>
      <c r="B61" s="26">
        <f>E49</f>
        <v>-11.75</v>
      </c>
      <c r="C61" s="26">
        <f>E51</f>
        <v>5.375</v>
      </c>
      <c r="D61" s="32" t="s">
        <v>23</v>
      </c>
      <c r="E61" s="29" t="s">
        <v>23</v>
      </c>
    </row>
    <row r="62" spans="1:7" x14ac:dyDescent="0.25">
      <c r="A62" s="27" t="s">
        <v>30</v>
      </c>
      <c r="B62" s="2">
        <f>SUM(B59:B61)</f>
        <v>-20.75</v>
      </c>
      <c r="C62" s="2">
        <f t="shared" ref="C62:E62" si="2">SUM(C59:C61)</f>
        <v>11.125</v>
      </c>
      <c r="D62" s="2">
        <f t="shared" si="2"/>
        <v>13.125</v>
      </c>
      <c r="E62" s="2">
        <f t="shared" si="2"/>
        <v>-5.5</v>
      </c>
      <c r="F62" t="s">
        <v>8</v>
      </c>
    </row>
    <row r="63" spans="1:7" x14ac:dyDescent="0.25">
      <c r="A63" s="27" t="s">
        <v>31</v>
      </c>
      <c r="B63" s="2">
        <f>B62/2</f>
        <v>-10.375</v>
      </c>
      <c r="C63" s="2">
        <f t="shared" ref="C63:E63" si="3">C62/2</f>
        <v>5.5625</v>
      </c>
      <c r="D63" s="2">
        <f t="shared" si="3"/>
        <v>6.5625</v>
      </c>
      <c r="E63" s="2">
        <f t="shared" si="3"/>
        <v>-2.75</v>
      </c>
      <c r="F63">
        <f>SUM(B63:E63)</f>
        <v>-1</v>
      </c>
      <c r="G63" t="s">
        <v>64</v>
      </c>
    </row>
    <row r="64" spans="1:7" x14ac:dyDescent="0.25">
      <c r="A64" s="27" t="s">
        <v>32</v>
      </c>
      <c r="B64" s="2">
        <f>F63/4</f>
        <v>-0.25</v>
      </c>
      <c r="C64" s="2">
        <f>B64</f>
        <v>-0.25</v>
      </c>
      <c r="D64" s="2">
        <f>C64</f>
        <v>-0.25</v>
      </c>
      <c r="E64" s="2">
        <f>D64</f>
        <v>-0.25</v>
      </c>
      <c r="F64">
        <f>SUM(B64:E64)</f>
        <v>-1</v>
      </c>
    </row>
    <row r="65" spans="1:5" x14ac:dyDescent="0.25">
      <c r="A65" s="27" t="s">
        <v>56</v>
      </c>
      <c r="B65" s="2">
        <f>B63-B64</f>
        <v>-10.125</v>
      </c>
      <c r="C65" s="2">
        <f t="shared" ref="C65:E65" si="4">C63-C64</f>
        <v>5.8125</v>
      </c>
      <c r="D65" s="2">
        <f t="shared" si="4"/>
        <v>6.8125</v>
      </c>
      <c r="E65" s="2">
        <f t="shared" si="4"/>
        <v>-2.5</v>
      </c>
    </row>
    <row r="66" spans="1:5" x14ac:dyDescent="0.25">
      <c r="A66" s="27" t="s">
        <v>57</v>
      </c>
      <c r="B66" s="33">
        <f>B65</f>
        <v>-10.125</v>
      </c>
      <c r="C66" s="33">
        <f t="shared" ref="C66:E66" si="5">C65</f>
        <v>5.8125</v>
      </c>
      <c r="D66" s="33">
        <f t="shared" si="5"/>
        <v>6.8125</v>
      </c>
      <c r="E66" s="33">
        <f t="shared" si="5"/>
        <v>-2.5</v>
      </c>
    </row>
    <row r="67" spans="1:5" x14ac:dyDescent="0.25">
      <c r="C67" s="19"/>
      <c r="E67"/>
    </row>
    <row r="68" spans="1:5" x14ac:dyDescent="0.25">
      <c r="A68" s="34" t="s">
        <v>58</v>
      </c>
      <c r="C68" s="19"/>
      <c r="E68"/>
    </row>
    <row r="69" spans="1:5" x14ac:dyDescent="0.25">
      <c r="C69" s="19"/>
      <c r="E69"/>
    </row>
    <row r="70" spans="1:5" x14ac:dyDescent="0.25">
      <c r="A70" s="34" t="s">
        <v>59</v>
      </c>
      <c r="C70" s="19"/>
      <c r="E70"/>
    </row>
    <row r="71" spans="1:5" x14ac:dyDescent="0.25">
      <c r="C71" s="19"/>
      <c r="E71"/>
    </row>
    <row r="72" spans="1:5" x14ac:dyDescent="0.25">
      <c r="A72" t="s">
        <v>62</v>
      </c>
      <c r="C72" s="19">
        <f>(D51-D37)/(COUNTA(D37:D51)-1)</f>
        <v>0.7321428571428571</v>
      </c>
      <c r="E72" t="s">
        <v>65</v>
      </c>
    </row>
    <row r="73" spans="1:5" x14ac:dyDescent="0.25">
      <c r="C73" s="19"/>
      <c r="E73"/>
    </row>
    <row r="74" spans="1:5" x14ac:dyDescent="0.25">
      <c r="A74" s="2" t="s">
        <v>0</v>
      </c>
      <c r="B74" s="2" t="s">
        <v>44</v>
      </c>
      <c r="C74" s="22" t="s">
        <v>67</v>
      </c>
      <c r="D74" s="2" t="s">
        <v>66</v>
      </c>
      <c r="E74"/>
    </row>
    <row r="75" spans="1:5" x14ac:dyDescent="0.25">
      <c r="A75" s="2"/>
      <c r="B75" s="2"/>
      <c r="C75" s="22" t="s">
        <v>68</v>
      </c>
      <c r="D75" s="2" t="s">
        <v>69</v>
      </c>
      <c r="E75"/>
    </row>
    <row r="76" spans="1:5" x14ac:dyDescent="0.25">
      <c r="A76" s="2">
        <v>1997</v>
      </c>
      <c r="B76" s="2" t="s">
        <v>49</v>
      </c>
      <c r="C76" s="22">
        <f>D51+3*(C72)</f>
        <v>39.821428571428569</v>
      </c>
      <c r="D76" s="33">
        <f>C76+B66</f>
        <v>29.696428571428569</v>
      </c>
      <c r="E76"/>
    </row>
    <row r="77" spans="1:5" x14ac:dyDescent="0.25">
      <c r="A77" s="2"/>
      <c r="B77" s="2" t="s">
        <v>50</v>
      </c>
      <c r="C77" s="22">
        <f>F23+4*(C72)</f>
        <v>40.553571428571431</v>
      </c>
      <c r="D77" s="33">
        <f>C77+C66</f>
        <v>46.366071428571431</v>
      </c>
      <c r="E77"/>
    </row>
    <row r="78" spans="1:5" x14ac:dyDescent="0.25">
      <c r="C78" s="19"/>
      <c r="E78"/>
    </row>
    <row r="79" spans="1:5" ht="45" x14ac:dyDescent="0.25">
      <c r="A79" s="3" t="s">
        <v>0</v>
      </c>
      <c r="B79" s="3" t="s">
        <v>44</v>
      </c>
      <c r="C79" s="3" t="s">
        <v>45</v>
      </c>
      <c r="D79" s="36" t="s">
        <v>56</v>
      </c>
      <c r="E79" s="36" t="s">
        <v>71</v>
      </c>
    </row>
    <row r="80" spans="1:5" x14ac:dyDescent="0.25">
      <c r="A80" s="3"/>
      <c r="B80" s="3"/>
      <c r="C80" s="3"/>
      <c r="D80" s="36" t="s">
        <v>70</v>
      </c>
      <c r="E80" s="36" t="s">
        <v>72</v>
      </c>
    </row>
    <row r="81" spans="1:5" x14ac:dyDescent="0.25">
      <c r="A81" s="2">
        <v>1994</v>
      </c>
      <c r="B81" s="2" t="s">
        <v>49</v>
      </c>
      <c r="C81" s="2">
        <v>28</v>
      </c>
      <c r="D81" s="33">
        <f>B66</f>
        <v>-10.125</v>
      </c>
      <c r="E81" s="33">
        <f>C81-D81</f>
        <v>38.125</v>
      </c>
    </row>
    <row r="82" spans="1:5" x14ac:dyDescent="0.25">
      <c r="A82" s="2"/>
      <c r="B82" s="2"/>
      <c r="C82" s="2"/>
      <c r="D82" s="22"/>
      <c r="E82" s="33"/>
    </row>
    <row r="83" spans="1:5" x14ac:dyDescent="0.25">
      <c r="A83" s="2"/>
      <c r="B83" s="2" t="s">
        <v>50</v>
      </c>
      <c r="C83" s="2">
        <v>35</v>
      </c>
      <c r="D83" s="37">
        <f>C66</f>
        <v>5.8125</v>
      </c>
      <c r="E83" s="33">
        <f t="shared" ref="E82:E102" si="6">C83-D83</f>
        <v>29.1875</v>
      </c>
    </row>
    <row r="84" spans="1:5" x14ac:dyDescent="0.25">
      <c r="A84" s="2"/>
      <c r="B84" s="2"/>
      <c r="C84" s="2"/>
      <c r="D84" s="2"/>
      <c r="E84" s="33"/>
    </row>
    <row r="85" spans="1:5" x14ac:dyDescent="0.25">
      <c r="A85" s="2"/>
      <c r="B85" s="2" t="s">
        <v>51</v>
      </c>
      <c r="C85" s="2">
        <v>37</v>
      </c>
      <c r="D85" s="33">
        <f>D66</f>
        <v>6.8125</v>
      </c>
      <c r="E85" s="33">
        <f t="shared" si="6"/>
        <v>30.1875</v>
      </c>
    </row>
    <row r="86" spans="1:5" x14ac:dyDescent="0.25">
      <c r="A86" s="2"/>
      <c r="B86" s="2"/>
      <c r="C86" s="2"/>
      <c r="D86" s="2"/>
      <c r="E86" s="33"/>
    </row>
    <row r="87" spans="1:5" x14ac:dyDescent="0.25">
      <c r="A87" s="2"/>
      <c r="B87" s="2" t="s">
        <v>52</v>
      </c>
      <c r="C87" s="2">
        <v>31</v>
      </c>
      <c r="D87" s="33">
        <f>E66</f>
        <v>-2.5</v>
      </c>
      <c r="E87" s="33">
        <f t="shared" si="6"/>
        <v>33.5</v>
      </c>
    </row>
    <row r="88" spans="1:5" x14ac:dyDescent="0.25">
      <c r="A88" s="2"/>
      <c r="B88" s="2"/>
      <c r="C88" s="2"/>
      <c r="D88" s="2"/>
      <c r="E88" s="33"/>
    </row>
    <row r="89" spans="1:5" x14ac:dyDescent="0.25">
      <c r="A89" s="2">
        <v>1995</v>
      </c>
      <c r="B89" s="2" t="s">
        <v>49</v>
      </c>
      <c r="C89" s="2">
        <v>26</v>
      </c>
      <c r="D89" s="33">
        <f>B66</f>
        <v>-10.125</v>
      </c>
      <c r="E89" s="33">
        <f t="shared" si="6"/>
        <v>36.125</v>
      </c>
    </row>
    <row r="90" spans="1:5" x14ac:dyDescent="0.25">
      <c r="A90" s="2"/>
      <c r="B90" s="2"/>
      <c r="C90" s="2"/>
      <c r="D90" s="2"/>
      <c r="E90" s="33"/>
    </row>
    <row r="91" spans="1:5" x14ac:dyDescent="0.25">
      <c r="A91" s="2"/>
      <c r="B91" s="2" t="s">
        <v>50</v>
      </c>
      <c r="C91" s="2">
        <v>42</v>
      </c>
      <c r="D91" s="33">
        <f>C66</f>
        <v>5.8125</v>
      </c>
      <c r="E91" s="33">
        <f t="shared" si="6"/>
        <v>36.1875</v>
      </c>
    </row>
    <row r="92" spans="1:5" x14ac:dyDescent="0.25">
      <c r="A92" s="2"/>
      <c r="B92" s="2"/>
      <c r="C92" s="2"/>
      <c r="D92" s="2"/>
      <c r="E92" s="33"/>
    </row>
    <row r="93" spans="1:5" x14ac:dyDescent="0.25">
      <c r="A93" s="2"/>
      <c r="B93" s="2" t="s">
        <v>51</v>
      </c>
      <c r="C93" s="2">
        <v>45</v>
      </c>
      <c r="D93" s="33">
        <f>D66</f>
        <v>6.8125</v>
      </c>
      <c r="E93" s="33">
        <f t="shared" si="6"/>
        <v>38.1875</v>
      </c>
    </row>
    <row r="94" spans="1:5" x14ac:dyDescent="0.25">
      <c r="A94" s="2"/>
      <c r="B94" s="2"/>
      <c r="C94" s="2"/>
      <c r="D94" s="2"/>
      <c r="E94" s="33"/>
    </row>
    <row r="95" spans="1:5" x14ac:dyDescent="0.25">
      <c r="A95" s="2"/>
      <c r="B95" s="2" t="s">
        <v>52</v>
      </c>
      <c r="C95" s="2">
        <v>33</v>
      </c>
      <c r="D95" s="33">
        <f>E66</f>
        <v>-2.5</v>
      </c>
      <c r="E95" s="33">
        <f t="shared" si="6"/>
        <v>35.5</v>
      </c>
    </row>
    <row r="96" spans="1:5" x14ac:dyDescent="0.25">
      <c r="A96" s="2"/>
      <c r="B96" s="2"/>
      <c r="C96" s="2"/>
      <c r="D96" s="2"/>
      <c r="E96" s="33"/>
    </row>
    <row r="97" spans="1:5" x14ac:dyDescent="0.25">
      <c r="A97" s="2">
        <v>1996</v>
      </c>
      <c r="B97" s="2" t="s">
        <v>49</v>
      </c>
      <c r="C97" s="2">
        <v>25</v>
      </c>
      <c r="D97" s="33">
        <f>B66</f>
        <v>-10.125</v>
      </c>
      <c r="E97" s="33">
        <f t="shared" si="6"/>
        <v>35.125</v>
      </c>
    </row>
    <row r="98" spans="1:5" x14ac:dyDescent="0.25">
      <c r="A98" s="2"/>
      <c r="B98" s="2"/>
      <c r="C98" s="2"/>
      <c r="D98" s="2"/>
      <c r="E98" s="33"/>
    </row>
    <row r="99" spans="1:5" x14ac:dyDescent="0.25">
      <c r="A99" s="2"/>
      <c r="B99" s="2" t="s">
        <v>50</v>
      </c>
      <c r="C99" s="2">
        <v>43</v>
      </c>
      <c r="D99" s="33">
        <f>C66</f>
        <v>5.8125</v>
      </c>
      <c r="E99" s="33">
        <f t="shared" si="6"/>
        <v>37.1875</v>
      </c>
    </row>
    <row r="100" spans="1:5" x14ac:dyDescent="0.25">
      <c r="A100" s="2"/>
      <c r="B100" s="2"/>
      <c r="C100" s="2"/>
      <c r="D100" s="2"/>
      <c r="E100" s="33"/>
    </row>
    <row r="101" spans="1:5" x14ac:dyDescent="0.25">
      <c r="A101" s="2"/>
      <c r="B101" s="2" t="s">
        <v>51</v>
      </c>
      <c r="C101" s="2">
        <v>47</v>
      </c>
      <c r="D101" s="33">
        <f>D66</f>
        <v>6.8125</v>
      </c>
      <c r="E101" s="33">
        <f t="shared" si="6"/>
        <v>40.1875</v>
      </c>
    </row>
    <row r="102" spans="1:5" x14ac:dyDescent="0.25">
      <c r="A102" s="2"/>
      <c r="B102" s="2"/>
      <c r="C102" s="2"/>
      <c r="D102" s="2"/>
      <c r="E102" s="33"/>
    </row>
    <row r="103" spans="1:5" x14ac:dyDescent="0.25">
      <c r="A103" s="2"/>
      <c r="B103" s="2" t="s">
        <v>52</v>
      </c>
      <c r="C103" s="2">
        <v>38</v>
      </c>
      <c r="D103" s="33">
        <f>E66</f>
        <v>-2.5</v>
      </c>
      <c r="E103" s="33">
        <f>C103-D103</f>
        <v>40.5</v>
      </c>
    </row>
  </sheetData>
  <mergeCells count="17">
    <mergeCell ref="D57:D58"/>
    <mergeCell ref="E57:E58"/>
    <mergeCell ref="A79:A80"/>
    <mergeCell ref="B79:B80"/>
    <mergeCell ref="C79:C80"/>
    <mergeCell ref="A57:A58"/>
    <mergeCell ref="B57:B58"/>
    <mergeCell ref="C57:C58"/>
    <mergeCell ref="A31:A32"/>
    <mergeCell ref="B31:B32"/>
    <mergeCell ref="C31:C32"/>
    <mergeCell ref="D31:D32"/>
    <mergeCell ref="E31:E32"/>
    <mergeCell ref="A3:A4"/>
    <mergeCell ref="B3:B4"/>
    <mergeCell ref="C3:C4"/>
    <mergeCell ref="D3:E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12FB0-3E72-4529-B8E1-0AF59289360A}">
  <dimension ref="A1:G42"/>
  <sheetViews>
    <sheetView tabSelected="1" topLeftCell="A24" workbookViewId="0">
      <selection activeCell="C41" sqref="C41"/>
    </sheetView>
  </sheetViews>
  <sheetFormatPr defaultRowHeight="15" x14ac:dyDescent="0.25"/>
  <sheetData>
    <row r="1" spans="1:7" x14ac:dyDescent="0.25">
      <c r="A1" t="s">
        <v>73</v>
      </c>
    </row>
    <row r="2" spans="1:7" x14ac:dyDescent="0.25">
      <c r="A2" t="s">
        <v>75</v>
      </c>
    </row>
    <row r="3" spans="1:7" x14ac:dyDescent="0.25">
      <c r="A3" t="s">
        <v>76</v>
      </c>
    </row>
    <row r="4" spans="1:7" x14ac:dyDescent="0.25">
      <c r="A4" t="s">
        <v>74</v>
      </c>
    </row>
    <row r="5" spans="1:7" x14ac:dyDescent="0.25">
      <c r="A5" s="1" t="s">
        <v>78</v>
      </c>
    </row>
    <row r="6" spans="1:7" x14ac:dyDescent="0.25">
      <c r="A6" t="s">
        <v>0</v>
      </c>
      <c r="B6" t="s">
        <v>4</v>
      </c>
    </row>
    <row r="7" spans="1:7" x14ac:dyDescent="0.25">
      <c r="B7">
        <v>1</v>
      </c>
      <c r="C7">
        <v>2</v>
      </c>
      <c r="D7">
        <v>3</v>
      </c>
      <c r="E7">
        <v>4</v>
      </c>
    </row>
    <row r="8" spans="1:7" x14ac:dyDescent="0.25">
      <c r="A8">
        <v>1992</v>
      </c>
      <c r="D8">
        <v>1.1314</v>
      </c>
      <c r="E8">
        <v>0.98370000000000002</v>
      </c>
    </row>
    <row r="9" spans="1:7" x14ac:dyDescent="0.25">
      <c r="A9">
        <v>1993</v>
      </c>
      <c r="B9">
        <v>0.83450000000000002</v>
      </c>
      <c r="C9">
        <v>1.0771999999999999</v>
      </c>
      <c r="D9">
        <v>1.0831999999999999</v>
      </c>
      <c r="E9">
        <v>0.97389999999999999</v>
      </c>
    </row>
    <row r="10" spans="1:7" x14ac:dyDescent="0.25">
      <c r="A10">
        <v>1994</v>
      </c>
      <c r="B10">
        <v>0.87219999999999998</v>
      </c>
      <c r="C10">
        <v>1.0455000000000001</v>
      </c>
      <c r="D10">
        <v>1.093</v>
      </c>
      <c r="E10">
        <v>1.0032000000000001</v>
      </c>
    </row>
    <row r="11" spans="1:7" x14ac:dyDescent="0.25">
      <c r="A11">
        <v>1995</v>
      </c>
      <c r="B11">
        <v>0.8347</v>
      </c>
      <c r="C11">
        <v>1.0674999999999999</v>
      </c>
      <c r="D11">
        <v>1.1212</v>
      </c>
      <c r="E11">
        <v>0.98850000000000005</v>
      </c>
      <c r="F11" t="s">
        <v>8</v>
      </c>
    </row>
    <row r="12" spans="1:7" x14ac:dyDescent="0.25">
      <c r="A12" t="s">
        <v>30</v>
      </c>
      <c r="B12">
        <f>SUM(B8:B11)</f>
        <v>2.5414000000000003</v>
      </c>
      <c r="C12">
        <f t="shared" ref="C12:E12" si="0">SUM(C8:C11)</f>
        <v>3.1901999999999999</v>
      </c>
      <c r="D12">
        <f t="shared" si="0"/>
        <v>4.4287999999999998</v>
      </c>
      <c r="E12">
        <f t="shared" si="0"/>
        <v>3.9493</v>
      </c>
    </row>
    <row r="13" spans="1:7" x14ac:dyDescent="0.25">
      <c r="A13" t="s">
        <v>31</v>
      </c>
      <c r="B13">
        <f>SUM(B8:B11)/COUNTA(B8:B11)</f>
        <v>0.8471333333333334</v>
      </c>
      <c r="C13">
        <f t="shared" ref="C13:E13" si="1">SUM(C8:C11)/COUNTA(C8:C11)</f>
        <v>1.0633999999999999</v>
      </c>
      <c r="D13">
        <f t="shared" si="1"/>
        <v>1.1072</v>
      </c>
      <c r="E13">
        <f t="shared" si="1"/>
        <v>0.98732500000000001</v>
      </c>
      <c r="F13">
        <f>SUM(B13:E13)</f>
        <v>4.0050583333333334</v>
      </c>
    </row>
    <row r="14" spans="1:7" x14ac:dyDescent="0.25">
      <c r="A14" t="s">
        <v>31</v>
      </c>
      <c r="B14">
        <f>4/F13</f>
        <v>0.99873701381794266</v>
      </c>
      <c r="C14">
        <f>4/F13</f>
        <v>0.99873701381794266</v>
      </c>
      <c r="D14">
        <f>4/F13</f>
        <v>0.99873701381794266</v>
      </c>
      <c r="E14">
        <f>4/F13</f>
        <v>0.99873701381794266</v>
      </c>
      <c r="G14" t="s">
        <v>77</v>
      </c>
    </row>
    <row r="15" spans="1:7" x14ac:dyDescent="0.25">
      <c r="A15" t="s">
        <v>32</v>
      </c>
      <c r="B15">
        <f>B13*B14</f>
        <v>0.84606341563897325</v>
      </c>
      <c r="C15">
        <f t="shared" ref="C15:E15" si="2">C13*C14</f>
        <v>1.0620569404940001</v>
      </c>
      <c r="D15">
        <f t="shared" si="2"/>
        <v>1.1058016216992261</v>
      </c>
      <c r="E15">
        <f t="shared" si="2"/>
        <v>0.98607802216780027</v>
      </c>
    </row>
    <row r="17" spans="1:5" x14ac:dyDescent="0.25">
      <c r="A17" s="1" t="s">
        <v>79</v>
      </c>
    </row>
    <row r="18" spans="1:5" x14ac:dyDescent="0.25">
      <c r="A18" t="s">
        <v>0</v>
      </c>
      <c r="B18" t="s">
        <v>4</v>
      </c>
      <c r="C18" t="s">
        <v>80</v>
      </c>
      <c r="D18" t="s">
        <v>81</v>
      </c>
      <c r="E18" t="s">
        <v>82</v>
      </c>
    </row>
    <row r="19" spans="1:5" x14ac:dyDescent="0.25">
      <c r="A19">
        <v>1992</v>
      </c>
      <c r="B19">
        <v>1</v>
      </c>
      <c r="C19">
        <v>114</v>
      </c>
      <c r="D19">
        <f>B13</f>
        <v>0.8471333333333334</v>
      </c>
      <c r="E19">
        <f>C19/D19</f>
        <v>134.57149602581254</v>
      </c>
    </row>
    <row r="20" spans="1:5" x14ac:dyDescent="0.25">
      <c r="B20">
        <v>2</v>
      </c>
      <c r="C20">
        <v>142</v>
      </c>
      <c r="D20">
        <f>C13</f>
        <v>1.0633999999999999</v>
      </c>
      <c r="E20">
        <f t="shared" ref="E20:E36" si="3">C20/D20</f>
        <v>133.53394771487683</v>
      </c>
    </row>
    <row r="21" spans="1:5" x14ac:dyDescent="0.25">
      <c r="B21">
        <v>3</v>
      </c>
      <c r="C21">
        <v>155</v>
      </c>
      <c r="D21">
        <f>D13</f>
        <v>1.1072</v>
      </c>
      <c r="E21">
        <f t="shared" si="3"/>
        <v>139.992774566474</v>
      </c>
    </row>
    <row r="22" spans="1:5" x14ac:dyDescent="0.25">
      <c r="B22">
        <v>4</v>
      </c>
      <c r="C22">
        <v>136</v>
      </c>
      <c r="D22">
        <f>E13</f>
        <v>0.98732500000000001</v>
      </c>
      <c r="E22">
        <f t="shared" si="3"/>
        <v>137.74592965842047</v>
      </c>
    </row>
    <row r="23" spans="1:5" x14ac:dyDescent="0.25">
      <c r="A23">
        <v>1993</v>
      </c>
      <c r="B23">
        <v>1</v>
      </c>
      <c r="C23">
        <v>116</v>
      </c>
      <c r="D23">
        <v>0.8471333333333334</v>
      </c>
      <c r="E23">
        <f t="shared" si="3"/>
        <v>136.93239946486187</v>
      </c>
    </row>
    <row r="24" spans="1:5" x14ac:dyDescent="0.25">
      <c r="B24">
        <v>2</v>
      </c>
      <c r="C24">
        <v>150</v>
      </c>
      <c r="D24">
        <v>1.0633999999999999</v>
      </c>
      <c r="E24">
        <f t="shared" si="3"/>
        <v>141.0569870227572</v>
      </c>
    </row>
    <row r="25" spans="1:5" x14ac:dyDescent="0.25">
      <c r="B25">
        <v>3</v>
      </c>
      <c r="C25">
        <v>153</v>
      </c>
      <c r="D25">
        <v>1.1072</v>
      </c>
      <c r="E25">
        <f t="shared" si="3"/>
        <v>138.18641618497111</v>
      </c>
    </row>
    <row r="26" spans="1:5" x14ac:dyDescent="0.25">
      <c r="B26">
        <v>4</v>
      </c>
      <c r="C26">
        <v>140</v>
      </c>
      <c r="D26">
        <v>0.98732500000000001</v>
      </c>
      <c r="E26">
        <f t="shared" si="3"/>
        <v>141.79728053072697</v>
      </c>
    </row>
    <row r="27" spans="1:5" x14ac:dyDescent="0.25">
      <c r="A27">
        <v>1994</v>
      </c>
      <c r="B27">
        <v>1</v>
      </c>
      <c r="C27">
        <v>128</v>
      </c>
      <c r="D27">
        <v>0.8471333333333334</v>
      </c>
      <c r="E27">
        <f t="shared" si="3"/>
        <v>151.09782009915793</v>
      </c>
    </row>
    <row r="28" spans="1:5" x14ac:dyDescent="0.25">
      <c r="B28">
        <v>2</v>
      </c>
      <c r="C28">
        <v>158</v>
      </c>
      <c r="D28">
        <v>1.0633999999999999</v>
      </c>
      <c r="E28">
        <f t="shared" si="3"/>
        <v>148.58002633063759</v>
      </c>
    </row>
    <row r="29" spans="1:5" x14ac:dyDescent="0.25">
      <c r="B29">
        <v>3</v>
      </c>
      <c r="C29">
        <v>169</v>
      </c>
      <c r="D29">
        <v>1.1072</v>
      </c>
      <c r="E29">
        <f t="shared" si="3"/>
        <v>152.63728323699422</v>
      </c>
    </row>
    <row r="30" spans="1:5" x14ac:dyDescent="0.25">
      <c r="B30">
        <v>4</v>
      </c>
      <c r="C30">
        <v>159</v>
      </c>
      <c r="D30">
        <v>0.98732500000000001</v>
      </c>
      <c r="E30">
        <f t="shared" si="3"/>
        <v>161.04119717418277</v>
      </c>
    </row>
    <row r="31" spans="1:5" x14ac:dyDescent="0.25">
      <c r="A31">
        <v>1995</v>
      </c>
      <c r="B31">
        <v>1</v>
      </c>
      <c r="C31">
        <v>137</v>
      </c>
      <c r="D31">
        <v>0.8471333333333334</v>
      </c>
      <c r="E31">
        <f t="shared" si="3"/>
        <v>161.72188557487996</v>
      </c>
    </row>
    <row r="32" spans="1:5" x14ac:dyDescent="0.25">
      <c r="B32">
        <v>2</v>
      </c>
      <c r="C32">
        <v>180</v>
      </c>
      <c r="D32">
        <v>1.0633999999999999</v>
      </c>
      <c r="E32">
        <f t="shared" si="3"/>
        <v>169.26838442730866</v>
      </c>
    </row>
    <row r="33" spans="1:6" x14ac:dyDescent="0.25">
      <c r="B33">
        <v>3</v>
      </c>
      <c r="C33">
        <v>192</v>
      </c>
      <c r="D33">
        <v>1.1072</v>
      </c>
      <c r="E33">
        <f t="shared" si="3"/>
        <v>173.41040462427748</v>
      </c>
    </row>
    <row r="34" spans="1:6" x14ac:dyDescent="0.25">
      <c r="B34">
        <v>4</v>
      </c>
      <c r="C34">
        <v>172</v>
      </c>
      <c r="D34">
        <v>0.98732500000000001</v>
      </c>
      <c r="E34">
        <f t="shared" si="3"/>
        <v>174.20808750917885</v>
      </c>
    </row>
    <row r="35" spans="1:6" x14ac:dyDescent="0.25">
      <c r="A35">
        <v>1996</v>
      </c>
      <c r="B35">
        <v>1</v>
      </c>
      <c r="C35">
        <v>145</v>
      </c>
      <c r="D35">
        <v>0.8471333333333334</v>
      </c>
      <c r="E35">
        <f t="shared" si="3"/>
        <v>171.16549933107734</v>
      </c>
    </row>
    <row r="36" spans="1:6" x14ac:dyDescent="0.25">
      <c r="B36">
        <v>2</v>
      </c>
      <c r="C36">
        <v>194</v>
      </c>
      <c r="D36">
        <v>1.0633999999999999</v>
      </c>
      <c r="E36">
        <f t="shared" si="3"/>
        <v>182.43370321609933</v>
      </c>
    </row>
    <row r="38" spans="1:6" x14ac:dyDescent="0.25">
      <c r="A38" t="s">
        <v>83</v>
      </c>
      <c r="B38" t="s">
        <v>84</v>
      </c>
      <c r="F38" s="12" t="s">
        <v>85</v>
      </c>
    </row>
    <row r="40" spans="1:6" x14ac:dyDescent="0.25">
      <c r="A40" t="s">
        <v>0</v>
      </c>
      <c r="B40" t="s">
        <v>4</v>
      </c>
      <c r="C40" t="s">
        <v>86</v>
      </c>
      <c r="D40" t="s">
        <v>87</v>
      </c>
      <c r="E40" t="s">
        <v>88</v>
      </c>
    </row>
    <row r="41" spans="1:6" x14ac:dyDescent="0.25">
      <c r="A41">
        <v>1996</v>
      </c>
      <c r="B41">
        <v>3</v>
      </c>
      <c r="C41">
        <f>E36</f>
        <v>182.43370321609933</v>
      </c>
    </row>
    <row r="42" spans="1:6" x14ac:dyDescent="0.25">
      <c r="B42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EX4</vt:lpstr>
      <vt:lpstr>EX5</vt:lpstr>
      <vt:lpstr>EX6</vt:lpstr>
      <vt:lpstr>EX7</vt:lpstr>
      <vt:lpstr>EX9</vt:lpstr>
      <vt:lpstr>EX10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user300</dc:creator>
  <cp:lastModifiedBy>user300</cp:lastModifiedBy>
  <dcterms:created xsi:type="dcterms:W3CDTF">2019-08-19T03:05:09Z</dcterms:created>
  <dcterms:modified xsi:type="dcterms:W3CDTF">2019-08-19T10:21:03Z</dcterms:modified>
</cp:coreProperties>
</file>