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rlib\OneDrive\Рабочий стол\"/>
    </mc:Choice>
  </mc:AlternateContent>
  <xr:revisionPtr revIDLastSave="0" documentId="13_ncr:1_{4B5BD8B4-3A67-4EAE-A478-73FD98D03326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N5" i="1" l="1"/>
  <c r="I11" i="1"/>
  <c r="L11" i="1" s="1"/>
  <c r="N11" i="1" s="1"/>
  <c r="L5" i="1"/>
  <c r="K11" i="1"/>
  <c r="J5" i="1"/>
  <c r="K5" i="1" s="1"/>
  <c r="L6" i="1"/>
  <c r="J6" i="1"/>
  <c r="I6" i="1"/>
  <c r="I5" i="1"/>
  <c r="N7" i="1"/>
  <c r="B2" i="1"/>
  <c r="B3" i="1"/>
  <c r="B4" i="1"/>
  <c r="B5" i="1"/>
  <c r="B6" i="1"/>
  <c r="B7" i="1"/>
  <c r="B8" i="1"/>
  <c r="B9" i="1"/>
  <c r="B10" i="1"/>
  <c r="C1" i="1"/>
  <c r="B1" i="1" s="1"/>
  <c r="M11" i="1" l="1"/>
  <c r="N6" i="1"/>
  <c r="O7" i="1"/>
</calcChain>
</file>

<file path=xl/sharedStrings.xml><?xml version="1.0" encoding="utf-8"?>
<sst xmlns="http://schemas.openxmlformats.org/spreadsheetml/2006/main" count="42" uniqueCount="39">
  <si>
    <t>Места, которые не имеют большой доли на рынке</t>
  </si>
  <si>
    <t>Gussi</t>
  </si>
  <si>
    <t>Coffee Anytime</t>
  </si>
  <si>
    <t>Skuratov Cofffee</t>
  </si>
  <si>
    <t>Люклер</t>
  </si>
  <si>
    <t>Люклер Авто/ Люблин</t>
  </si>
  <si>
    <t>Travelers Coffee</t>
  </si>
  <si>
    <t>ТинТо Кофе</t>
  </si>
  <si>
    <t>Два поэта</t>
  </si>
  <si>
    <t>Terra Coffee</t>
  </si>
  <si>
    <t>Методы оценки объема рынка</t>
  </si>
  <si>
    <t>AVG кол-во чел/день</t>
  </si>
  <si>
    <t>AVG чек (руб)</t>
  </si>
  <si>
    <t>AVG выручка (руб)</t>
  </si>
  <si>
    <t>Кол-во заведений</t>
  </si>
  <si>
    <t>Нет данных</t>
  </si>
  <si>
    <t>% к общей</t>
  </si>
  <si>
    <t>Кол-во чел/день всего (примерно)</t>
  </si>
  <si>
    <t>ОФФЛАЙН ПОКАЗАТЕЛИ</t>
  </si>
  <si>
    <t xml:space="preserve"> </t>
  </si>
  <si>
    <t>Кол-во покупателей, которых теряет компания к (всего потерянных/общему приходу)</t>
  </si>
  <si>
    <t>Возможное количество посещаемых</t>
  </si>
  <si>
    <t>Прирост к выручке</t>
  </si>
  <si>
    <t>СТОИМОСТЬ РАЗРАБОТКИ ПРИЛОЖЕНИЯ</t>
  </si>
  <si>
    <t>СЕРВЕРА</t>
  </si>
  <si>
    <t>ПОДДЕРЖКА ПРИЛОЖЕНИЯ И СЕРВЕРНАЯ РАЗРАБОТКА</t>
  </si>
  <si>
    <t>40К(в месяц)</t>
  </si>
  <si>
    <t>10К (в месяц)</t>
  </si>
  <si>
    <t>Прирост выручки</t>
  </si>
  <si>
    <t>Общий объем рынка (TAM)</t>
  </si>
  <si>
    <t>Доступный объем рынка (SAM)</t>
  </si>
  <si>
    <t>Реально достижимый объем  (Coffee Anytime) (SOM)</t>
  </si>
  <si>
    <t>Удельный  вес</t>
  </si>
  <si>
    <t xml:space="preserve">Разработка Android Ios приложения </t>
  </si>
  <si>
    <t>Разработка дизайна</t>
  </si>
  <si>
    <t>Тестирование приложения</t>
  </si>
  <si>
    <t>Внедрение в систему терминалов</t>
  </si>
  <si>
    <t>ServerSide</t>
  </si>
  <si>
    <t>Проведение маркетинговых исследований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</si>
</sst>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4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5" xfId="0" applyNumberFormat="1" applyBorder="1"/>
    <xf numFmtId="10" fontId="0" fillId="0" borderId="8" xfId="0" applyNumberFormat="1" applyBorder="1"/>
    <xf numFmtId="0" fontId="3" fillId="0" borderId="0" xfId="0" applyFont="1" applyFill="1" applyAlignment="1">
      <alignment horizontal="center"/>
    </xf>
    <xf numFmtId="10" fontId="0" fillId="4" borderId="0" xfId="0" applyNumberFormat="1" applyFill="1"/>
    <xf numFmtId="9" fontId="0" fillId="0" borderId="0" xfId="1" applyFont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10" fontId="0" fillId="0" borderId="9" xfId="0" applyNumberFormat="1" applyFill="1" applyBorder="1" applyAlignment="1">
      <alignment horizontal="center" vertical="center"/>
    </xf>
    <xf numFmtId="10" fontId="0" fillId="0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D0-4863-9553-B289AC33B2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D0-4863-9553-B289AC33B2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D0-4863-9553-B289AC33B2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D0-4863-9553-B289AC33B2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D0-4863-9553-B289AC33B2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D0-4863-9553-B289AC33B2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D0-4863-9553-B289AC33B2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D0-4863-9553-B289AC33B28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D0-4863-9553-B289AC33B28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D0-4863-9553-B289AC33B2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Лист1!$A$1:$A$10</c:f>
              <c:strCache>
                <c:ptCount val="10"/>
                <c:pt idx="0">
                  <c:v>Места, которые не имеют большой доли на рынке</c:v>
                </c:pt>
                <c:pt idx="1">
                  <c:v>Gussi</c:v>
                </c:pt>
                <c:pt idx="2">
                  <c:v>Coffee Anytime</c:v>
                </c:pt>
                <c:pt idx="3">
                  <c:v>Skuratov Cofffee</c:v>
                </c:pt>
                <c:pt idx="4">
                  <c:v>Люклер</c:v>
                </c:pt>
                <c:pt idx="5">
                  <c:v>Люклер Авто/ Люблин</c:v>
                </c:pt>
                <c:pt idx="6">
                  <c:v>Travelers Coffee</c:v>
                </c:pt>
                <c:pt idx="7">
                  <c:v>ТинТо Кофе</c:v>
                </c:pt>
                <c:pt idx="8">
                  <c:v>Два поэта</c:v>
                </c:pt>
                <c:pt idx="9">
                  <c:v>Terra Coffee</c:v>
                </c:pt>
              </c:strCache>
            </c:strRef>
          </c:cat>
          <c:val>
            <c:numRef>
              <c:f>Лист1!$B$1:$B$10</c:f>
              <c:numCache>
                <c:formatCode>0.00%</c:formatCode>
                <c:ptCount val="10"/>
                <c:pt idx="0">
                  <c:v>0.4494949494949495</c:v>
                </c:pt>
                <c:pt idx="1">
                  <c:v>3.0303030303030304E-2</c:v>
                </c:pt>
                <c:pt idx="2">
                  <c:v>0.20707070707070707</c:v>
                </c:pt>
                <c:pt idx="3">
                  <c:v>9.0909090909090912E-2</c:v>
                </c:pt>
                <c:pt idx="4">
                  <c:v>3.5353535353535352E-2</c:v>
                </c:pt>
                <c:pt idx="5">
                  <c:v>9.5959595959595953E-2</c:v>
                </c:pt>
                <c:pt idx="6">
                  <c:v>2.5252525252525252E-2</c:v>
                </c:pt>
                <c:pt idx="7">
                  <c:v>3.0303030303030304E-2</c:v>
                </c:pt>
                <c:pt idx="8">
                  <c:v>1.5151515151515152E-2</c:v>
                </c:pt>
                <c:pt idx="9">
                  <c:v>2.0202020202020204E-2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6-4CA1-BE53-EC562622FA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367393</xdr:rowOff>
    </xdr:from>
    <xdr:to>
      <xdr:col>7</xdr:col>
      <xdr:colOff>0</xdr:colOff>
      <xdr:row>37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F166CE9-DBEC-4F50-A97E-53A5D2840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70" zoomScaleNormal="70" workbookViewId="0">
      <selection activeCell="J14" sqref="J14"/>
    </sheetView>
  </sheetViews>
  <sheetFormatPr defaultRowHeight="15" x14ac:dyDescent="0.25"/>
  <cols>
    <col min="1" max="1" width="57.42578125" customWidth="1"/>
    <col min="2" max="2" width="9.140625" style="1"/>
    <col min="5" max="6" width="9.140625" customWidth="1"/>
    <col min="7" max="7" width="16.42578125" customWidth="1"/>
    <col min="8" max="8" width="75.7109375" customWidth="1"/>
    <col min="9" max="9" width="26.85546875" customWidth="1"/>
    <col min="10" max="11" width="16.42578125" customWidth="1"/>
    <col min="12" max="12" width="21.28515625" customWidth="1"/>
    <col min="13" max="13" width="31" customWidth="1"/>
    <col min="14" max="14" width="18.28515625" customWidth="1"/>
    <col min="15" max="15" width="22.5703125" customWidth="1"/>
  </cols>
  <sheetData>
    <row r="1" spans="1:15" ht="18.75" x14ac:dyDescent="0.3">
      <c r="A1" s="2" t="s">
        <v>0</v>
      </c>
      <c r="B1" s="16">
        <f t="shared" ref="B1:B10" si="0">C1/198 * 100%</f>
        <v>0.4494949494949495</v>
      </c>
      <c r="C1" s="1">
        <f>198 - 109</f>
        <v>89</v>
      </c>
      <c r="H1" s="21" t="s">
        <v>18</v>
      </c>
      <c r="I1" s="22"/>
      <c r="J1" s="22"/>
      <c r="K1" s="22"/>
      <c r="L1" s="22"/>
      <c r="M1" s="22"/>
      <c r="N1" s="22"/>
      <c r="O1" s="23"/>
    </row>
    <row r="2" spans="1:15" ht="90" x14ac:dyDescent="0.25">
      <c r="A2" s="2" t="s">
        <v>1</v>
      </c>
      <c r="B2" s="16">
        <f t="shared" si="0"/>
        <v>3.0303030303030304E-2</v>
      </c>
      <c r="C2" s="1">
        <v>6</v>
      </c>
      <c r="H2" s="30" t="s">
        <v>10</v>
      </c>
      <c r="I2" s="30" t="s">
        <v>14</v>
      </c>
      <c r="J2" s="30" t="s">
        <v>11</v>
      </c>
      <c r="K2" s="30" t="s">
        <v>17</v>
      </c>
      <c r="L2" s="30" t="s">
        <v>12</v>
      </c>
      <c r="M2" s="31" t="s">
        <v>20</v>
      </c>
      <c r="N2" s="30" t="s">
        <v>13</v>
      </c>
      <c r="O2" s="30" t="s">
        <v>32</v>
      </c>
    </row>
    <row r="3" spans="1:15" x14ac:dyDescent="0.25">
      <c r="A3" s="2" t="s">
        <v>2</v>
      </c>
      <c r="B3" s="16">
        <f t="shared" si="0"/>
        <v>0.20707070707070707</v>
      </c>
      <c r="C3" s="1">
        <v>41</v>
      </c>
      <c r="H3" s="8"/>
      <c r="I3" s="5"/>
      <c r="J3" s="5"/>
      <c r="K3" s="7"/>
      <c r="L3" s="5"/>
      <c r="M3" s="5"/>
      <c r="N3" s="5"/>
      <c r="O3" s="9"/>
    </row>
    <row r="4" spans="1:15" x14ac:dyDescent="0.25">
      <c r="A4" s="2" t="s">
        <v>3</v>
      </c>
      <c r="B4" s="16">
        <f t="shared" si="0"/>
        <v>9.0909090909090912E-2</v>
      </c>
      <c r="C4" s="1">
        <v>18</v>
      </c>
      <c r="H4" s="8"/>
      <c r="I4" s="5"/>
      <c r="J4" s="5"/>
      <c r="K4" s="7"/>
      <c r="L4" s="5"/>
      <c r="M4" s="5"/>
      <c r="N4" s="5"/>
      <c r="O4" s="9"/>
    </row>
    <row r="5" spans="1:15" x14ac:dyDescent="0.25">
      <c r="A5" s="2" t="s">
        <v>4</v>
      </c>
      <c r="B5" s="16">
        <f t="shared" si="0"/>
        <v>3.5353535353535352E-2</v>
      </c>
      <c r="C5" s="1">
        <v>7</v>
      </c>
      <c r="H5" s="10" t="s">
        <v>29</v>
      </c>
      <c r="I5" s="5">
        <f>198</f>
        <v>198</v>
      </c>
      <c r="J5" s="5">
        <f>235</f>
        <v>235</v>
      </c>
      <c r="K5" s="19">
        <f>(J5-5)*I5</f>
        <v>45540</v>
      </c>
      <c r="L5" s="5">
        <f>370</f>
        <v>370</v>
      </c>
      <c r="M5" s="6" t="s">
        <v>15</v>
      </c>
      <c r="N5" s="5">
        <f>I5*J5*L5 * 1.3</f>
        <v>22380930</v>
      </c>
      <c r="O5" s="13"/>
    </row>
    <row r="6" spans="1:15" x14ac:dyDescent="0.25">
      <c r="A6" s="2" t="s">
        <v>5</v>
      </c>
      <c r="B6" s="16">
        <f t="shared" si="0"/>
        <v>9.5959595959595953E-2</v>
      </c>
      <c r="C6" s="1">
        <v>19</v>
      </c>
      <c r="H6" s="10" t="s">
        <v>30</v>
      </c>
      <c r="I6" s="5">
        <f>SUM(C2:C10)</f>
        <v>109</v>
      </c>
      <c r="J6" s="5">
        <f>150</f>
        <v>150</v>
      </c>
      <c r="K6" s="19"/>
      <c r="L6" s="5">
        <f>400</f>
        <v>400</v>
      </c>
      <c r="M6" s="5" t="s">
        <v>15</v>
      </c>
      <c r="N6" s="5">
        <f>I6*J6*L6</f>
        <v>6540000</v>
      </c>
      <c r="O6" s="13">
        <f>N6/N5</f>
        <v>0.29221305817050497</v>
      </c>
    </row>
    <row r="7" spans="1:15" ht="15.75" thickBot="1" x14ac:dyDescent="0.3">
      <c r="A7" s="2" t="s">
        <v>6</v>
      </c>
      <c r="B7" s="16">
        <f t="shared" si="0"/>
        <v>2.5252525252525252E-2</v>
      </c>
      <c r="C7" s="1">
        <v>5</v>
      </c>
      <c r="H7" s="11" t="s">
        <v>31</v>
      </c>
      <c r="I7" s="12">
        <v>41</v>
      </c>
      <c r="J7" s="12">
        <v>150</v>
      </c>
      <c r="K7" s="20"/>
      <c r="L7" s="12">
        <v>300</v>
      </c>
      <c r="M7" s="18">
        <v>0.11</v>
      </c>
      <c r="N7" s="12">
        <f>I7*J7*L7</f>
        <v>1845000</v>
      </c>
      <c r="O7" s="14">
        <f>N7/N5</f>
        <v>8.2436252649018604E-2</v>
      </c>
    </row>
    <row r="8" spans="1:15" x14ac:dyDescent="0.25">
      <c r="A8" s="2" t="s">
        <v>7</v>
      </c>
      <c r="B8" s="16">
        <f t="shared" si="0"/>
        <v>3.0303030303030304E-2</v>
      </c>
      <c r="C8" s="1">
        <v>6</v>
      </c>
    </row>
    <row r="9" spans="1:15" x14ac:dyDescent="0.25">
      <c r="A9" s="2" t="s">
        <v>8</v>
      </c>
      <c r="B9" s="16">
        <f t="shared" si="0"/>
        <v>1.5151515151515152E-2</v>
      </c>
      <c r="C9" s="1">
        <v>3</v>
      </c>
    </row>
    <row r="10" spans="1:15" ht="30" x14ac:dyDescent="0.25">
      <c r="A10" s="2" t="s">
        <v>9</v>
      </c>
      <c r="B10" s="16">
        <f t="shared" si="0"/>
        <v>2.0202020202020204E-2</v>
      </c>
      <c r="C10" s="1">
        <v>4</v>
      </c>
      <c r="I10" s="24" t="s">
        <v>21</v>
      </c>
      <c r="J10" s="24" t="s">
        <v>14</v>
      </c>
      <c r="K10" s="25" t="s">
        <v>12</v>
      </c>
      <c r="L10" s="24" t="s">
        <v>28</v>
      </c>
      <c r="M10" s="25" t="s">
        <v>16</v>
      </c>
      <c r="N10" s="24" t="s">
        <v>22</v>
      </c>
    </row>
    <row r="11" spans="1:15" x14ac:dyDescent="0.25">
      <c r="I11" s="26">
        <f>J7*(1 + M7) * 1.02</f>
        <v>169.83000000000004</v>
      </c>
      <c r="J11" s="27">
        <v>41</v>
      </c>
      <c r="K11" s="26">
        <f>L7</f>
        <v>300</v>
      </c>
      <c r="L11" s="26">
        <f>I11*J11*K11 - N7</f>
        <v>243909.00000000047</v>
      </c>
      <c r="M11" s="28">
        <f>(N7+L11)/(N5+L11)</f>
        <v>9.2328126622249138E-2</v>
      </c>
      <c r="N11" s="29">
        <f>L11/N7</f>
        <v>0.13220000000000026</v>
      </c>
    </row>
    <row r="12" spans="1:15" x14ac:dyDescent="0.25">
      <c r="I12" s="1"/>
      <c r="K12" s="1"/>
      <c r="L12" s="1"/>
      <c r="M12" s="1"/>
      <c r="N12" s="17"/>
    </row>
    <row r="13" spans="1:15" ht="18.75" x14ac:dyDescent="0.3">
      <c r="H13" s="15"/>
      <c r="I13" s="15" t="s">
        <v>19</v>
      </c>
      <c r="J13" s="15"/>
      <c r="K13" s="15"/>
      <c r="L13" s="15"/>
      <c r="M13" s="3"/>
    </row>
    <row r="14" spans="1:15" x14ac:dyDescent="0.25">
      <c r="H14" s="3" t="s">
        <v>23</v>
      </c>
      <c r="I14" s="3" t="s">
        <v>24</v>
      </c>
      <c r="J14" s="3" t="s">
        <v>25</v>
      </c>
      <c r="K14" s="3"/>
      <c r="L14" s="3"/>
      <c r="M14" s="3"/>
    </row>
    <row r="15" spans="1:15" x14ac:dyDescent="0.25">
      <c r="H15" s="3"/>
      <c r="I15" s="3" t="s">
        <v>27</v>
      </c>
      <c r="J15" s="3" t="s">
        <v>26</v>
      </c>
      <c r="K15" s="3"/>
      <c r="L15" s="3"/>
      <c r="M15" s="3"/>
    </row>
    <row r="16" spans="1:15" x14ac:dyDescent="0.25">
      <c r="H16" s="32" t="s">
        <v>33</v>
      </c>
      <c r="I16" s="3"/>
      <c r="J16" s="3"/>
      <c r="K16" s="3"/>
      <c r="L16" s="3"/>
      <c r="M16" s="3"/>
    </row>
    <row r="17" spans="8:13" x14ac:dyDescent="0.25">
      <c r="H17" s="33" t="s">
        <v>34</v>
      </c>
      <c r="I17" s="3"/>
      <c r="J17" s="3"/>
      <c r="K17" s="3"/>
      <c r="L17" s="4"/>
      <c r="M17" s="3"/>
    </row>
    <row r="18" spans="8:13" x14ac:dyDescent="0.25">
      <c r="H18" s="33" t="s">
        <v>35</v>
      </c>
      <c r="I18" s="3"/>
      <c r="J18" s="3"/>
      <c r="K18" s="3"/>
      <c r="L18" s="3"/>
      <c r="M18" s="3"/>
    </row>
    <row r="19" spans="8:13" x14ac:dyDescent="0.25">
      <c r="H19" s="34" t="s">
        <v>36</v>
      </c>
      <c r="I19" s="3"/>
      <c r="J19" s="3"/>
      <c r="K19" s="3"/>
      <c r="L19" s="3"/>
      <c r="M19" s="3"/>
    </row>
    <row r="20" spans="8:13" x14ac:dyDescent="0.25">
      <c r="H20" s="32" t="s">
        <v>37</v>
      </c>
    </row>
    <row r="21" spans="8:13" x14ac:dyDescent="0.25">
      <c r="H21" s="32" t="s">
        <v>38</v>
      </c>
    </row>
  </sheetData>
  <mergeCells count="2">
    <mergeCell ref="K5:K7"/>
    <mergeCell ref="H1:O1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Плохих Олег</dc:creator>
  <cp:lastModifiedBy>Плохих Олег</cp:lastModifiedBy>
  <dcterms:created xsi:type="dcterms:W3CDTF">2015-06-05T18:19:34Z</dcterms:created>
  <dcterms:modified xsi:type="dcterms:W3CDTF">2024-06-11T15:39:09Z</dcterms:modified>
</cp:coreProperties>
</file>