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-15" yWindow="45" windowWidth="14025" windowHeight="14430" tabRatio="856"/>
  </bookViews>
  <sheets>
    <sheet name="Changelog" sheetId="24" r:id="rId1"/>
    <sheet name="VECTO parameters" sheetId="1" r:id="rId2"/>
    <sheet name="Segment Table" sheetId="4" r:id="rId3"/>
    <sheet name="ENUM" sheetId="27" r:id="rId4"/>
    <sheet name="RRC" sheetId="25" r:id="rId5"/>
    <sheet name="Eng Inertia" sheetId="23" r:id="rId6"/>
    <sheet name="Gearbox" sheetId="7" r:id="rId7"/>
    <sheet name="Loading" sheetId="20" r:id="rId8"/>
    <sheet name="PT1" sheetId="6" r:id="rId9"/>
    <sheet name="Wheels" sheetId="10" r:id="rId10"/>
    <sheet name="Aux-ES" sheetId="16" r:id="rId11"/>
    <sheet name="Aux-Fan" sheetId="13" r:id="rId12"/>
    <sheet name="Aux-SP" sheetId="14" r:id="rId13"/>
    <sheet name="Aux-HVAC" sheetId="15" r:id="rId14"/>
    <sheet name="Aux-PS" sheetId="18" r:id="rId15"/>
    <sheet name="WHTC-Correction" sheetId="22" r:id="rId16"/>
    <sheet name="VACC" sheetId="29" r:id="rId17"/>
    <sheet name="VTCC" sheetId="26" r:id="rId18"/>
    <sheet name="CdA" sheetId="28" r:id="rId19"/>
  </sheets>
  <definedNames>
    <definedName name="_xlnm._FilterDatabase" localSheetId="2" hidden="1">'Segment Table'!$D$7:$J$32</definedName>
    <definedName name="_xlnm._FilterDatabase" localSheetId="1" hidden="1">'VECTO parameters'!$B$3:$O$143</definedName>
  </definedNames>
  <calcPr calcId="145621"/>
</workbook>
</file>

<file path=xl/calcChain.xml><?xml version="1.0" encoding="utf-8"?>
<calcChain xmlns="http://schemas.openxmlformats.org/spreadsheetml/2006/main">
  <c r="M19" i="10" l="1"/>
  <c r="M18" i="10"/>
  <c r="M17" i="10"/>
  <c r="M16" i="10"/>
  <c r="D15" i="28"/>
  <c r="D16" i="28"/>
  <c r="D17" i="28"/>
  <c r="D18" i="28"/>
  <c r="D19" i="28"/>
  <c r="D20" i="28"/>
  <c r="D21" i="28"/>
  <c r="D22" i="28"/>
  <c r="D23" i="28"/>
  <c r="D24" i="28"/>
  <c r="D25" i="28"/>
  <c r="D28" i="14" l="1"/>
  <c r="D13" i="23" l="1"/>
  <c r="D14" i="23"/>
  <c r="D15" i="23"/>
  <c r="D16" i="23"/>
  <c r="D17" i="23"/>
  <c r="D18" i="23"/>
  <c r="D19" i="23"/>
  <c r="D20" i="23"/>
  <c r="D21" i="23"/>
  <c r="D22" i="23"/>
  <c r="D23" i="23"/>
  <c r="N3" i="22" l="1"/>
  <c r="M3" i="22"/>
  <c r="L3" i="22"/>
  <c r="K3" i="22"/>
  <c r="J3" i="22"/>
  <c r="I3" i="22"/>
  <c r="H3" i="22"/>
  <c r="G3" i="22"/>
  <c r="F3" i="22"/>
  <c r="E3" i="22"/>
  <c r="M20" i="10" l="1"/>
  <c r="D16" i="20" l="1"/>
  <c r="D15" i="20"/>
  <c r="C16" i="20"/>
  <c r="C15" i="2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N8" i="10" l="1"/>
  <c r="N7" i="10"/>
  <c r="N5" i="10"/>
  <c r="H19" i="10"/>
  <c r="B21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H39" i="10" l="1"/>
  <c r="H31" i="10"/>
  <c r="H23" i="10"/>
  <c r="H38" i="10"/>
  <c r="H30" i="10"/>
  <c r="H22" i="10"/>
  <c r="H41" i="10"/>
  <c r="H33" i="10"/>
  <c r="H25" i="10"/>
  <c r="H40" i="10"/>
  <c r="H32" i="10"/>
  <c r="H35" i="10"/>
  <c r="H37" i="10"/>
  <c r="H29" i="10"/>
  <c r="H44" i="10"/>
  <c r="H36" i="10"/>
  <c r="H28" i="10"/>
  <c r="H21" i="10"/>
  <c r="H43" i="10"/>
  <c r="H27" i="10"/>
  <c r="H24" i="10"/>
  <c r="H42" i="10"/>
  <c r="H26" i="10"/>
  <c r="H34" i="10"/>
  <c r="B17" i="18"/>
  <c r="B16" i="18"/>
  <c r="B15" i="18"/>
  <c r="B14" i="18"/>
  <c r="B13" i="18"/>
  <c r="B12" i="18"/>
  <c r="B11" i="18"/>
  <c r="B10" i="18"/>
  <c r="B9" i="18"/>
  <c r="B8" i="18"/>
  <c r="B7" i="18"/>
  <c r="B6" i="18"/>
  <c r="L5" i="18"/>
  <c r="K5" i="18"/>
  <c r="J5" i="18"/>
  <c r="I5" i="18"/>
  <c r="H5" i="18"/>
  <c r="G5" i="18"/>
  <c r="F5" i="18"/>
  <c r="E5" i="18"/>
  <c r="D5" i="18"/>
  <c r="C5" i="18"/>
  <c r="L5" i="16" l="1"/>
  <c r="K5" i="16"/>
  <c r="J5" i="16"/>
  <c r="I5" i="16"/>
  <c r="H5" i="16"/>
  <c r="G5" i="16"/>
  <c r="F5" i="16"/>
  <c r="E5" i="16"/>
  <c r="D5" i="16"/>
  <c r="C5" i="16"/>
  <c r="B17" i="15" l="1"/>
  <c r="B16" i="15"/>
  <c r="B15" i="15"/>
  <c r="B14" i="15"/>
  <c r="B13" i="15"/>
  <c r="B12" i="15"/>
  <c r="B11" i="15"/>
  <c r="B10" i="15"/>
  <c r="B9" i="15"/>
  <c r="B8" i="15"/>
  <c r="B7" i="15"/>
  <c r="B6" i="15"/>
  <c r="B6" i="14"/>
  <c r="B7" i="14"/>
  <c r="B8" i="14"/>
  <c r="B9" i="14"/>
  <c r="B10" i="14"/>
  <c r="B11" i="14"/>
  <c r="B12" i="14"/>
  <c r="B13" i="14"/>
  <c r="B14" i="14"/>
  <c r="B15" i="14"/>
  <c r="F14" i="14"/>
  <c r="F9" i="14"/>
  <c r="L5" i="15" l="1"/>
  <c r="K5" i="15"/>
  <c r="J5" i="15"/>
  <c r="I5" i="15"/>
  <c r="H5" i="15"/>
  <c r="G5" i="15"/>
  <c r="F5" i="15"/>
  <c r="E5" i="15"/>
  <c r="D5" i="15"/>
  <c r="C5" i="15"/>
  <c r="D5" i="14"/>
  <c r="E5" i="14"/>
  <c r="F5" i="14"/>
  <c r="G5" i="14"/>
  <c r="H5" i="14"/>
  <c r="I5" i="14"/>
  <c r="J5" i="14"/>
  <c r="K5" i="14"/>
  <c r="L5" i="14"/>
  <c r="C5" i="14"/>
  <c r="D5" i="13"/>
  <c r="E5" i="13"/>
  <c r="F5" i="13"/>
  <c r="G5" i="13"/>
  <c r="H5" i="13"/>
  <c r="I5" i="13"/>
  <c r="J5" i="13"/>
  <c r="K5" i="13"/>
  <c r="L5" i="13"/>
  <c r="C5" i="13"/>
  <c r="Z12" i="4" l="1"/>
  <c r="Z17" i="4"/>
</calcChain>
</file>

<file path=xl/comments1.xml><?xml version="1.0" encoding="utf-8"?>
<comments xmlns="http://schemas.openxmlformats.org/spreadsheetml/2006/main">
  <authors>
    <author>Luz Raphael</author>
  </authors>
  <commentList>
    <comment ref="AA9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B1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B1</t>
        </r>
      </text>
    </comment>
    <comment ref="Z10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B2</t>
        </r>
      </text>
    </comment>
    <comment ref="AA10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B2</t>
        </r>
      </text>
    </comment>
    <comment ref="AB10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B2</t>
        </r>
      </text>
    </comment>
    <comment ref="AA11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B3</t>
        </r>
      </text>
    </comment>
    <comment ref="AB11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B3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B4+T2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B4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B4</t>
        </r>
      </text>
    </comment>
    <comment ref="Z13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ST1</t>
        </r>
      </text>
    </comment>
    <comment ref="AA13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ST1</t>
        </r>
      </text>
    </comment>
    <comment ref="Z17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B6+T2</t>
        </r>
      </text>
    </comment>
    <comment ref="AA17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B6</t>
        </r>
      </text>
    </comment>
    <comment ref="AC17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B6</t>
        </r>
      </text>
    </comment>
    <comment ref="Z18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ST1</t>
        </r>
      </text>
    </comment>
    <comment ref="AA18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ST1</t>
        </r>
      </text>
    </comment>
  </commentList>
</comments>
</file>

<file path=xl/comments2.xml><?xml version="1.0" encoding="utf-8"?>
<comments xmlns="http://schemas.openxmlformats.org/spreadsheetml/2006/main">
  <authors>
    <author>Luz Raphael</author>
  </authors>
  <commentList>
    <comment ref="I4" authorId="0">
      <text>
        <r>
          <rPr>
            <b/>
            <sz val="9"/>
            <color indexed="81"/>
            <rFont val="Tahoma"/>
            <family val="2"/>
          </rPr>
          <t>Luz Raphael:</t>
        </r>
        <r>
          <rPr>
            <sz val="9"/>
            <color indexed="81"/>
            <rFont val="Tahoma"/>
            <family val="2"/>
          </rPr>
          <t xml:space="preserve">
a = '45, 50, 55, 60 and 65 series sizes'
b= 'Other'</t>
        </r>
      </text>
    </comment>
  </commentList>
</comments>
</file>

<file path=xl/sharedStrings.xml><?xml version="1.0" encoding="utf-8"?>
<sst xmlns="http://schemas.openxmlformats.org/spreadsheetml/2006/main" count="2842" uniqueCount="921">
  <si>
    <t>Parameter</t>
  </si>
  <si>
    <t>Type</t>
  </si>
  <si>
    <t>Definition</t>
  </si>
  <si>
    <t>Input File</t>
  </si>
  <si>
    <t>User-defined</t>
  </si>
  <si>
    <t>Generic</t>
  </si>
  <si>
    <t>Comment</t>
  </si>
  <si>
    <t>bool</t>
  </si>
  <si>
    <t>string</t>
  </si>
  <si>
    <t>list</t>
  </si>
  <si>
    <t>Unit</t>
  </si>
  <si>
    <t>[km/h]</t>
  </si>
  <si>
    <t>-</t>
  </si>
  <si>
    <t>Engine Start Stop - Enabled</t>
  </si>
  <si>
    <t>Engine Start Stop - Max Speed</t>
  </si>
  <si>
    <t>Engine Start Stop - Min ICE-On Time</t>
  </si>
  <si>
    <t>dec</t>
  </si>
  <si>
    <t>[s]</t>
  </si>
  <si>
    <t>Overspeed / Eco-Roll - Allowed Overspeed</t>
  </si>
  <si>
    <t>Eco-Roll - Allowed Underspeed</t>
  </si>
  <si>
    <t>Look-Ahead Coasting - Enabled</t>
  </si>
  <si>
    <t>Look-Ahead Coasting - Target Retardation</t>
  </si>
  <si>
    <t>[m/s²]</t>
  </si>
  <si>
    <t>Look-Ahead Coasting - Minimum Speed</t>
  </si>
  <si>
    <t>Overspeed / Eco-Roll - Minimum Speed</t>
  </si>
  <si>
    <t>Engine Start Stop - Activation Delay</t>
  </si>
  <si>
    <t>int</t>
  </si>
  <si>
    <t>[kg]</t>
  </si>
  <si>
    <t>[-]</t>
  </si>
  <si>
    <t>[m²]</t>
  </si>
  <si>
    <t>[kgm²]</t>
  </si>
  <si>
    <t>[m]</t>
  </si>
  <si>
    <t>Cross Wind Correction - Mode</t>
  </si>
  <si>
    <t>Retarder - Mode</t>
  </si>
  <si>
    <t>[1/min]</t>
  </si>
  <si>
    <t>[cm³]</t>
  </si>
  <si>
    <t>[kW]</t>
  </si>
  <si>
    <t>[N]</t>
  </si>
  <si>
    <t>Transmission Type</t>
  </si>
  <si>
    <t>-/[-]</t>
  </si>
  <si>
    <t>string/dec</t>
  </si>
  <si>
    <t>Inertia</t>
  </si>
  <si>
    <t>[%]</t>
  </si>
  <si>
    <t>[m/s]</t>
  </si>
  <si>
    <t>Torque Converter - Path to Torque Converter Characteristics File</t>
  </si>
  <si>
    <t>Torque Converter - Reference rpm for torque characteristic</t>
  </si>
  <si>
    <t>[kg/m³]</t>
  </si>
  <si>
    <t>[kg/l]</t>
  </si>
  <si>
    <t>Cycle Distance Correction</t>
  </si>
  <si>
    <t>Use gears/rpm's form driving cycle</t>
  </si>
  <si>
    <t>Vehicle (.vveh)</t>
  </si>
  <si>
    <t>Job (.vecto)</t>
  </si>
  <si>
    <t>Engine (.veng)</t>
  </si>
  <si>
    <t>Gearbox (.vgbx)</t>
  </si>
  <si>
    <t>Aux (.vaux)</t>
  </si>
  <si>
    <t>Driving Cycle (.vdri)</t>
  </si>
  <si>
    <t>Cross Wind Corr. (.vdcv)</t>
  </si>
  <si>
    <t>[Nm]</t>
  </si>
  <si>
    <t>Full load curve (.vfld)</t>
  </si>
  <si>
    <t>FC map (.vmap)</t>
  </si>
  <si>
    <t>[g/h]</t>
  </si>
  <si>
    <t>Shift polygons file (.vgbs)</t>
  </si>
  <si>
    <t>Torque Converter (.vtcc)</t>
  </si>
  <si>
    <t>Max. acc. and brake (.vacc)</t>
  </si>
  <si>
    <t xml:space="preserve">Transmission ratio to engine speed </t>
  </si>
  <si>
    <t xml:space="preserve">Efficiency to engine </t>
  </si>
  <si>
    <t xml:space="preserve">Efficiency auxiliary to supply </t>
  </si>
  <si>
    <t xml:space="preserve">Curb Weight Extra Trailer/Body </t>
  </si>
  <si>
    <t xml:space="preserve">Max. Gross Vehicle Weight </t>
  </si>
  <si>
    <t xml:space="preserve">Retarder - Ratio </t>
  </si>
  <si>
    <t xml:space="preserve">Displacement </t>
  </si>
  <si>
    <t xml:space="preserve">Idling Engine Speed </t>
  </si>
  <si>
    <t xml:space="preserve">Rated Engine Speed </t>
  </si>
  <si>
    <t xml:space="preserve">Traction Interruption </t>
  </si>
  <si>
    <t xml:space="preserve">Torque Reserve </t>
  </si>
  <si>
    <t xml:space="preserve">Minimum time between two gear shifts </t>
  </si>
  <si>
    <t xml:space="preserve">Start Gear - Reference vehicle speed at clutch-in </t>
  </si>
  <si>
    <t xml:space="preserve">Start Gear - Reference acceleration at clutch-in </t>
  </si>
  <si>
    <t xml:space="preserve">Start Gear - Torque Reserve </t>
  </si>
  <si>
    <t xml:space="preserve">CO2-to-Fuel Ratio </t>
  </si>
  <si>
    <t xml:space="preserve">Engine Only Mode </t>
  </si>
  <si>
    <t xml:space="preserve">Path to Vehicle File </t>
  </si>
  <si>
    <t xml:space="preserve">Path to Engine File </t>
  </si>
  <si>
    <t xml:space="preserve">Path to Gearbox File </t>
  </si>
  <si>
    <t xml:space="preserve">Path to .vacc file </t>
  </si>
  <si>
    <t xml:space="preserve">Axle Configuration </t>
  </si>
  <si>
    <t xml:space="preserve">Cross Wind Correction - Input File </t>
  </si>
  <si>
    <t xml:space="preserve">Retarder - Input File </t>
  </si>
  <si>
    <t xml:space="preserve">Make and Model </t>
  </si>
  <si>
    <t xml:space="preserve">Path to Fuel Consumption Map (.vmap) </t>
  </si>
  <si>
    <t xml:space="preserve">Allow shift-up inside polygons </t>
  </si>
  <si>
    <t xml:space="preserve">Skip Gears </t>
  </si>
  <si>
    <t xml:space="preserve">Torque Converter - Installed </t>
  </si>
  <si>
    <t xml:space="preserve">Air Density </t>
  </si>
  <si>
    <t xml:space="preserve">Fuel Density  </t>
  </si>
  <si>
    <t>Off</t>
  </si>
  <si>
    <t>???</t>
  </si>
  <si>
    <t>On</t>
  </si>
  <si>
    <t>P005</t>
  </si>
  <si>
    <t>P006</t>
  </si>
  <si>
    <t>P007</t>
  </si>
  <si>
    <t>P008</t>
  </si>
  <si>
    <t>P009</t>
  </si>
  <si>
    <t>P014</t>
  </si>
  <si>
    <t>P015</t>
  </si>
  <si>
    <t>P032</t>
  </si>
  <si>
    <t>P036</t>
  </si>
  <si>
    <t>P037</t>
  </si>
  <si>
    <t>P039</t>
  </si>
  <si>
    <t>P040</t>
  </si>
  <si>
    <t>P044</t>
  </si>
  <si>
    <t>P048</t>
  </si>
  <si>
    <t>P049</t>
  </si>
  <si>
    <t>P051</t>
  </si>
  <si>
    <t>P061</t>
  </si>
  <si>
    <t>P062</t>
  </si>
  <si>
    <t>P071</t>
  </si>
  <si>
    <t>P076</t>
  </si>
  <si>
    <t>P083</t>
  </si>
  <si>
    <t>P084</t>
  </si>
  <si>
    <t>P090</t>
  </si>
  <si>
    <t>Tractor</t>
  </si>
  <si>
    <t>Coach</t>
  </si>
  <si>
    <t>Assigned parameters</t>
  </si>
  <si>
    <t>Based on transmission type (P076)</t>
  </si>
  <si>
    <t>Source of generic value</t>
  </si>
  <si>
    <t>constant value</t>
  </si>
  <si>
    <t>4x2</t>
  </si>
  <si>
    <t>4x4</t>
  </si>
  <si>
    <t>6x2</t>
  </si>
  <si>
    <t>6x4</t>
  </si>
  <si>
    <t>6x6</t>
  </si>
  <si>
    <t>8x2</t>
  </si>
  <si>
    <t>8x4</t>
  </si>
  <si>
    <t>Long haul</t>
  </si>
  <si>
    <t>Regional delivery</t>
  </si>
  <si>
    <t>Urban delivery</t>
  </si>
  <si>
    <t>Municipal utility</t>
  </si>
  <si>
    <t>Construction</t>
  </si>
  <si>
    <t>Heavy Urban</t>
  </si>
  <si>
    <t>Urban</t>
  </si>
  <si>
    <t>Suburban</t>
  </si>
  <si>
    <t>Interurban</t>
  </si>
  <si>
    <t>x</t>
  </si>
  <si>
    <t>B1</t>
  </si>
  <si>
    <t>B2</t>
  </si>
  <si>
    <t>B3</t>
  </si>
  <si>
    <t>B4</t>
  </si>
  <si>
    <t>B5</t>
  </si>
  <si>
    <t>B6</t>
  </si>
  <si>
    <t>Automated Manual Transmission (AMT)</t>
  </si>
  <si>
    <t>Automatic Transmission (AT)</t>
  </si>
  <si>
    <t>Manual Transmission (MT)</t>
  </si>
  <si>
    <t>P036, P037, P041</t>
  </si>
  <si>
    <t>P107</t>
  </si>
  <si>
    <t>HDV class</t>
  </si>
  <si>
    <t>On if Eco-Roll is Off</t>
  </si>
  <si>
    <t>Derived value (no input)</t>
  </si>
  <si>
    <t>Selected according to HDV class and mission profile</t>
  </si>
  <si>
    <t xml:space="preserve">Vehicle Category </t>
  </si>
  <si>
    <t>P108</t>
  </si>
  <si>
    <t>Selected according to HDV class</t>
  </si>
  <si>
    <t>Calculated using wheels dimensions</t>
  </si>
  <si>
    <t>Calculated using engine displacement (P061)</t>
  </si>
  <si>
    <t>315/45 R22.5</t>
  </si>
  <si>
    <t>RigidTruck</t>
  </si>
  <si>
    <t>CityBus</t>
  </si>
  <si>
    <t>InterurbanBus</t>
  </si>
  <si>
    <t>8x6</t>
  </si>
  <si>
    <t>8x8</t>
  </si>
  <si>
    <t>GVW_Min</t>
  </si>
  <si>
    <t>GVW_Max</t>
  </si>
  <si>
    <t>Valid</t>
  </si>
  <si>
    <t>f</t>
  </si>
  <si>
    <t>40/60</t>
  </si>
  <si>
    <t>45/55</t>
  </si>
  <si>
    <t>35/40/25</t>
  </si>
  <si>
    <t>WHTC Urban</t>
  </si>
  <si>
    <t>[g/kWh]</t>
  </si>
  <si>
    <t>WHTC Rural</t>
  </si>
  <si>
    <t>WHTC Motorway</t>
  </si>
  <si>
    <t>P112</t>
  </si>
  <si>
    <t>P113</t>
  </si>
  <si>
    <t>P114</t>
  </si>
  <si>
    <t>WHTC Urban Weighting factor</t>
  </si>
  <si>
    <t>WHTC Rural Weighting factor</t>
  </si>
  <si>
    <t>WHTC Motorway Weighting factor</t>
  </si>
  <si>
    <t>P</t>
  </si>
  <si>
    <t>P081</t>
  </si>
  <si>
    <t>VACC</t>
  </si>
  <si>
    <t>Truck.vacc</t>
  </si>
  <si>
    <t>N/A</t>
  </si>
  <si>
    <t>20/30</t>
  </si>
  <si>
    <t>20/25</t>
  </si>
  <si>
    <t>25/25</t>
  </si>
  <si>
    <t>20/30/15</t>
  </si>
  <si>
    <t>15/10/20</t>
  </si>
  <si>
    <t>20/10/20</t>
  </si>
  <si>
    <t>50/2</t>
  </si>
  <si>
    <t>55/3</t>
  </si>
  <si>
    <t>50/3</t>
  </si>
  <si>
    <t>35/2</t>
  </si>
  <si>
    <t>Other</t>
  </si>
  <si>
    <t>Crankshaft mounted - Discrete step clutch</t>
  </si>
  <si>
    <t>Crankshaft mounted - On/Off clutch</t>
  </si>
  <si>
    <t>Belt driven or driven via transm. - Electronically controlled visco clutch</t>
  </si>
  <si>
    <t>Belt driven or driven via transm. - Discrete step clutch</t>
  </si>
  <si>
    <t>Belt driven or driven via transm. - On/Off clutch</t>
  </si>
  <si>
    <t>Hydraulic driven - Variable displacement pump</t>
  </si>
  <si>
    <t>Hydraulic driven - Constant displacement pump</t>
  </si>
  <si>
    <t>Hydraulic driven - Electronically controlled</t>
  </si>
  <si>
    <t>Fixed displacement</t>
  </si>
  <si>
    <t>Variable displacement</t>
  </si>
  <si>
    <t>Hydraulic supported by electric</t>
  </si>
  <si>
    <t>Technology</t>
  </si>
  <si>
    <t>Crankshaft mounted - Electronically controlled visco clutch (Default)</t>
  </si>
  <si>
    <t>HDV Class / Power demand per share</t>
  </si>
  <si>
    <t>150/190/30/0</t>
  </si>
  <si>
    <t>230/280/100/0</t>
  </si>
  <si>
    <t>270/330/120/0</t>
  </si>
  <si>
    <t>110/130/20/0</t>
  </si>
  <si>
    <t>130/160/30/0</t>
  </si>
  <si>
    <t>140/170/30/0</t>
  </si>
  <si>
    <t>220/270/40/0</t>
  </si>
  <si>
    <t>250/290/90/0</t>
  </si>
  <si>
    <t>100/120/20/30</t>
  </si>
  <si>
    <t>120/140/20/30</t>
  </si>
  <si>
    <t>130/150/30/40</t>
  </si>
  <si>
    <t>220/260/80/60</t>
  </si>
  <si>
    <t>200/250/120/0</t>
  </si>
  <si>
    <t>220/270/60/0</t>
  </si>
  <si>
    <t>200/240/90/0</t>
  </si>
  <si>
    <t>Scaling Factors</t>
  </si>
  <si>
    <t>U</t>
  </si>
  <si>
    <t>F</t>
  </si>
  <si>
    <t>B</t>
  </si>
  <si>
    <t>S</t>
  </si>
  <si>
    <t>HDV Class / Power</t>
  </si>
  <si>
    <t>Crankshaft mounted - Bimetallic controlled visco clutch</t>
  </si>
  <si>
    <t>Belt driven or driven via transm. - Bimetallic controlled visco clutch</t>
  </si>
  <si>
    <t>Aux - Type (array)</t>
  </si>
  <si>
    <t>Aux - ID (array)</t>
  </si>
  <si>
    <t>Aux Map - Auxiliary speed (array)</t>
  </si>
  <si>
    <t>Aux Map - Mechanical power (array)</t>
  </si>
  <si>
    <t>Aux Map - Supply power (array)</t>
  </si>
  <si>
    <t>Distance (array)</t>
  </si>
  <si>
    <t>Vehicle Speed (array)</t>
  </si>
  <si>
    <t>Road Gradient (array)</t>
  </si>
  <si>
    <t>Stopping Time (array)</t>
  </si>
  <si>
    <t>Auxiliary Supply Power (array)</t>
  </si>
  <si>
    <t>Vehicle speed (array)</t>
  </si>
  <si>
    <t>Max. acceleration (array)</t>
  </si>
  <si>
    <t>Max. deceleration (array)</t>
  </si>
  <si>
    <t>Axles / Wheels  - Relative Axle Load (array)</t>
  </si>
  <si>
    <t>Axles / Wheels  - Twin Tyres (array)</t>
  </si>
  <si>
    <t>Axles / Wheels  - RRC ISO  (array)</t>
  </si>
  <si>
    <t>Axles / Wheels  - Fz ISO  (array)</t>
  </si>
  <si>
    <t>Cd Scaling Factor (array)</t>
  </si>
  <si>
    <t>Retarder Speed (array)</t>
  </si>
  <si>
    <t>Loss Torque (array)</t>
  </si>
  <si>
    <t>Path to .vfld (array)</t>
  </si>
  <si>
    <t>Assigned Gears (array)</t>
  </si>
  <si>
    <t>Engine Speed (array)</t>
  </si>
  <si>
    <t>Max. Torque (Static full load) (array)</t>
  </si>
  <si>
    <t>Motoring Torque (array)</t>
  </si>
  <si>
    <t>PT1 time constant (array)</t>
  </si>
  <si>
    <t>Torque (array)</t>
  </si>
  <si>
    <t>Fuel Consumption (array)</t>
  </si>
  <si>
    <t>Gears - Torque Converter active (array)</t>
  </si>
  <si>
    <t>Engine Torque (array)</t>
  </si>
  <si>
    <t>Downshift rpm (array)</t>
  </si>
  <si>
    <t>Upshift rpm (array)</t>
  </si>
  <si>
    <t>Input Speed (array)</t>
  </si>
  <si>
    <t>Input Torque (array)</t>
  </si>
  <si>
    <t>Torque Loss (array)</t>
  </si>
  <si>
    <t>Input Torque at reference rpm (array)</t>
  </si>
  <si>
    <t>{Fan, Steering pump, HVAC, ...}</t>
  </si>
  <si>
    <t>{FAN, STP, AC, ...}</t>
  </si>
  <si>
    <t>Not relevant for Declaration Mode because there is no supply power in the driving cycle</t>
  </si>
  <si>
    <t>Definition in Declaration Mode</t>
  </si>
  <si>
    <t>Input Parameters</t>
  </si>
  <si>
    <t>Not used for Declaration Mode</t>
  </si>
  <si>
    <t>Pre-defined input file</t>
  </si>
  <si>
    <t>Not used</t>
  </si>
  <si>
    <t>Select form {Rigid Truck, Tractor, City Bus, Interurban Bus, Coach}</t>
  </si>
  <si>
    <t>Select from {4x2, 4x4, 6x2, 6x4, 6x6, 8x2, 8x4, 8x6, 8x8}</t>
  </si>
  <si>
    <t>[t]</t>
  </si>
  <si>
    <t>P107, P008</t>
  </si>
  <si>
    <t>Driving Cycles / Mission profiles (array)</t>
  </si>
  <si>
    <t>Suggestet values! Not yet agreeded with EC/ACEA!</t>
  </si>
  <si>
    <t>Curb Weight Vehicle</t>
  </si>
  <si>
    <t>Cross Sectional Area  - Truck &amp; Trailer</t>
  </si>
  <si>
    <t>Drag Coefficient - Truck &amp; Trailer</t>
  </si>
  <si>
    <t>Drag Coefficient - Rigid</t>
  </si>
  <si>
    <t>Cross Sectional Area - Rigid</t>
  </si>
  <si>
    <t>Only needed for Rigid Trucks without Trailer</t>
  </si>
  <si>
    <t>TBD</t>
  </si>
  <si>
    <t>Speed dependent</t>
  </si>
  <si>
    <t>Selected according to HDV class (currently one for all)</t>
  </si>
  <si>
    <t>Select from {None, Primary (before gearbox), Secondary (after gearbox)}</t>
  </si>
  <si>
    <t>Select from pre-defined tire-list</t>
  </si>
  <si>
    <t>Select from {Manual Transmission (MT), Automated Manual Transmission (AMT), Automatic Transmission (AT), Custom}. "Custom" and "AT" not allowed in Decl. Mode</t>
  </si>
  <si>
    <t>&lt;NoFile&gt;</t>
  </si>
  <si>
    <t>No file. Polygons are derived from fld file.</t>
  </si>
  <si>
    <t>AT gearbox is not enabled yet!</t>
  </si>
  <si>
    <t>P068, P069</t>
  </si>
  <si>
    <t>Selected according to mission profile</t>
  </si>
  <si>
    <t>Selected according to Vehicle class, Axle Config. and Max. Gross Vehicle Weight</t>
  </si>
  <si>
    <t>P001</t>
  </si>
  <si>
    <t>P002</t>
  </si>
  <si>
    <t>P003</t>
  </si>
  <si>
    <t>P004</t>
  </si>
  <si>
    <t>P010</t>
  </si>
  <si>
    <t>P011</t>
  </si>
  <si>
    <t>P012</t>
  </si>
  <si>
    <t>P013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</si>
  <si>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</si>
  <si>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</si>
  <si>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</si>
  <si>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</si>
  <si>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</si>
  <si>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</si>
  <si>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</si>
  <si>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</si>
  <si>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</si>
  <si>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</si>
  <si>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</si>
  <si>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</si>
  <si>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</si>
  <si>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</si>
  <si>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</si>
  <si>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</si>
  <si>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P033</t>
  </si>
  <si>
    <t>P034</t>
  </si>
  <si>
    <t>P035</t>
  </si>
  <si>
    <t>P038</t>
  </si>
  <si>
    <t>P041</t>
  </si>
  <si>
    <t>P042</t>
  </si>
  <si>
    <t>P043</t>
  </si>
  <si>
    <t>P115</t>
  </si>
  <si>
    <t>P116</t>
  </si>
  <si>
    <t>P045</t>
  </si>
  <si>
    <t>P046</t>
  </si>
  <si>
    <t>P047</t>
  </si>
  <si>
    <t>P050</t>
  </si>
  <si>
    <t>P052</t>
  </si>
  <si>
    <t>P053</t>
  </si>
  <si>
    <t>P054</t>
  </si>
  <si>
    <t>P055</t>
  </si>
  <si>
    <t>P056</t>
  </si>
  <si>
    <t>P057</t>
  </si>
  <si>
    <t>P058</t>
  </si>
  <si>
    <t>P059</t>
  </si>
  <si>
    <t>P063</t>
  </si>
  <si>
    <t>P065</t>
  </si>
  <si>
    <t>P066</t>
  </si>
  <si>
    <t>P067</t>
  </si>
  <si>
    <t>P109</t>
  </si>
  <si>
    <t>P110</t>
  </si>
  <si>
    <t>P111</t>
  </si>
  <si>
    <t>P068</t>
  </si>
  <si>
    <t>P069</t>
  </si>
  <si>
    <t>P070</t>
  </si>
  <si>
    <t>P072</t>
  </si>
  <si>
    <t>P073</t>
  </si>
  <si>
    <t>P074</t>
  </si>
  <si>
    <t>P075</t>
  </si>
  <si>
    <t>P077</t>
  </si>
  <si>
    <t>P078</t>
  </si>
  <si>
    <t>P079</t>
  </si>
  <si>
    <t>P080</t>
  </si>
  <si>
    <t>P082</t>
  </si>
  <si>
    <t>P085</t>
  </si>
  <si>
    <t>P086</t>
  </si>
  <si>
    <t>P087</t>
  </si>
  <si>
    <t>P088</t>
  </si>
  <si>
    <t>P089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</si>
  <si>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</si>
  <si>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</si>
  <si>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</si>
  <si>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</si>
  <si>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</si>
  <si>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</si>
  <si>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</si>
  <si>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</si>
  <si>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</si>
  <si>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</si>
  <si>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</si>
  <si>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</si>
  <si>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</si>
  <si>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</si>
  <si>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</si>
  <si>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</si>
  <si>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P064</t>
  </si>
  <si>
    <t>Overspeed - On</t>
  </si>
  <si>
    <t>Axle &amp; Gears - Ratio (array)</t>
  </si>
  <si>
    <t>Axle &amp; Gears - Loss Map or Efficiency (array)</t>
  </si>
  <si>
    <t>Wheels.csv</t>
  </si>
  <si>
    <t>PT1.csv</t>
  </si>
  <si>
    <t>Baseline electric power consumption</t>
  </si>
  <si>
    <t>LED lights</t>
  </si>
  <si>
    <t>d</t>
  </si>
  <si>
    <t>Rims</t>
  </si>
  <si>
    <t>Rims.csv</t>
  </si>
  <si>
    <t>5° DC Rims</t>
  </si>
  <si>
    <t>F (b)</t>
  </si>
  <si>
    <t>F (a)</t>
  </si>
  <si>
    <t>15° DC Rims</t>
  </si>
  <si>
    <t>Multipurpose – Diagonal</t>
  </si>
  <si>
    <t>Multipurpose – Radial</t>
  </si>
  <si>
    <t>55/2</t>
  </si>
  <si>
    <t>P117</t>
  </si>
  <si>
    <t>Calculated using wheels dimensions and rim</t>
  </si>
  <si>
    <t>P108, P117</t>
  </si>
  <si>
    <t>Powered axle tyres/rims</t>
  </si>
  <si>
    <t>SegmentTable.csv</t>
  </si>
  <si>
    <t>Trailer Axles - Long haul</t>
  </si>
  <si>
    <t>Trailer Axles - Other</t>
  </si>
  <si>
    <t>Aux - Technology (array)</t>
  </si>
  <si>
    <t>Aux - Input File (array)</t>
  </si>
  <si>
    <t>Declaration Mode: Selection of technology in predefined list</t>
  </si>
  <si>
    <t>Engineering Mode: Path to .vaux input file</t>
  </si>
  <si>
    <t>P118</t>
  </si>
  <si>
    <t>OverSpeed / EcoRoll - Mode</t>
  </si>
  <si>
    <t>Select from {Off, Overspeed, Eco-Roll}. "Off" not allowed in Declaration Mode</t>
  </si>
  <si>
    <t>Time (array)</t>
  </si>
  <si>
    <t>Gear (array)</t>
  </si>
  <si>
    <t>Additional Aux Power Demand (array)</t>
  </si>
  <si>
    <t>Air speed relative to vehicle (array)</t>
  </si>
  <si>
    <t>Wind Yaw Angle (array)</t>
  </si>
  <si>
    <t>Engine power (array)</t>
  </si>
  <si>
    <t>Engine torque (array)</t>
  </si>
  <si>
    <t>[°]</t>
  </si>
  <si>
    <t>P119</t>
  </si>
  <si>
    <t>P120</t>
  </si>
  <si>
    <t>P121</t>
  </si>
  <si>
    <t>P122</t>
  </si>
  <si>
    <t>P123</t>
  </si>
  <si>
    <t>P124</t>
  </si>
  <si>
    <t>P125</t>
  </si>
  <si>
    <t>P126</t>
  </si>
  <si>
    <t>[mm]</t>
  </si>
  <si>
    <t xml:space="preserve">Dynamic Tire Radius (dyn) </t>
  </si>
  <si>
    <t>Retarder Loss Map (.vrlm)</t>
  </si>
  <si>
    <t>Axles / Wheels  - Inertia (array)</t>
  </si>
  <si>
    <t>Axles / Wheels  - Wheels (array)</t>
  </si>
  <si>
    <t>Torque Converter - Inertia</t>
  </si>
  <si>
    <t>P127</t>
  </si>
  <si>
    <t>Settings (settings.json)</t>
  </si>
  <si>
    <t>Min</t>
  </si>
  <si>
    <t>Max</t>
  </si>
  <si>
    <t>&gt; 0</t>
  </si>
  <si>
    <t>Special</t>
  </si>
  <si>
    <t>Total mass &gt; 0</t>
  </si>
  <si>
    <t>cd * A &gt; 0</t>
  </si>
  <si>
    <t>Sum = 1</t>
  </si>
  <si>
    <t>0*</t>
  </si>
  <si>
    <t>Check only in Decl. Mode</t>
  </si>
  <si>
    <t>1000*</t>
  </si>
  <si>
    <t>10*</t>
  </si>
  <si>
    <t>&lt; 0</t>
  </si>
  <si>
    <t>10000*</t>
  </si>
  <si>
    <t>1*</t>
  </si>
  <si>
    <t>Only if numeric</t>
  </si>
  <si>
    <t>3*</t>
  </si>
  <si>
    <t>50*</t>
  </si>
  <si>
    <t>5*</t>
  </si>
  <si>
    <t>2*</t>
  </si>
  <si>
    <t>&gt; 0 *</t>
  </si>
  <si>
    <t>Only if TC is installed</t>
  </si>
  <si>
    <t>&lt; 0 *</t>
  </si>
  <si>
    <t>nu * mu &lt; 1</t>
  </si>
  <si>
    <t>1.1*</t>
  </si>
  <si>
    <t>1.5*</t>
  </si>
  <si>
    <t>0.9*</t>
  </si>
  <si>
    <t>0.5*</t>
  </si>
  <si>
    <t>4*</t>
  </si>
  <si>
    <t>JSON name (Body)</t>
  </si>
  <si>
    <t>VehicleFile</t>
  </si>
  <si>
    <t>EngineFile</t>
  </si>
  <si>
    <t>GearboxFile</t>
  </si>
  <si>
    <t>EngineOnlyMode</t>
  </si>
  <si>
    <t>StartStop/Enabled</t>
  </si>
  <si>
    <t>StartStop/MaxSpeed</t>
  </si>
  <si>
    <t>StartStop/MinTime</t>
  </si>
  <si>
    <t>StartStop/Delay</t>
  </si>
  <si>
    <t>Cycles[..]</t>
  </si>
  <si>
    <t>LAC/Enabled</t>
  </si>
  <si>
    <t>LAC/Dec</t>
  </si>
  <si>
    <t>LAC/MinSpeed</t>
  </si>
  <si>
    <t>OverSpeedEcoRoll/Mode</t>
  </si>
  <si>
    <t>OverSpeedEcoRoll/MinSpeed</t>
  </si>
  <si>
    <t>OverSpeedEcoRoll/OverSpeed</t>
  </si>
  <si>
    <t>OverSpeedEcoRoll/UnderSpeed</t>
  </si>
  <si>
    <t>CSV File</t>
  </si>
  <si>
    <t>Options (settings.json)</t>
  </si>
  <si>
    <t>VehCat</t>
  </si>
  <si>
    <t>CurbWeight</t>
  </si>
  <si>
    <t>CurbWeightExtra</t>
  </si>
  <si>
    <t>Loading</t>
  </si>
  <si>
    <t>MassMax</t>
  </si>
  <si>
    <t>Cd</t>
  </si>
  <si>
    <t>CrossSecArea</t>
  </si>
  <si>
    <t>Cd2</t>
  </si>
  <si>
    <t>CrossSecArea2</t>
  </si>
  <si>
    <t>Only needed for Tractor &amp; Semitrailer and Rigid &amp; Trailer or Eng. Mode</t>
  </si>
  <si>
    <t>AxleConfig/Type</t>
  </si>
  <si>
    <t>Aux[ {Type, ID, Path, Technology}, .. ]</t>
  </si>
  <si>
    <t>AxleConfig/Axles[ {AxleWeightShare, TwinTyres, RRCISO, FzISO, Wheels, Inertia}, .. ]</t>
  </si>
  <si>
    <t>rdyn</t>
  </si>
  <si>
    <t>Rim</t>
  </si>
  <si>
    <t>CdCorrMode</t>
  </si>
  <si>
    <t>CdCorrFile</t>
  </si>
  <si>
    <t>Retarder/Type</t>
  </si>
  <si>
    <t>Retarder/Ratio</t>
  </si>
  <si>
    <t>Retarder/File</t>
  </si>
  <si>
    <t>ModelName</t>
  </si>
  <si>
    <t>Displacement</t>
  </si>
  <si>
    <t>IdlingSpeed</t>
  </si>
  <si>
    <t>FullLoadCurves[ {Path, Gears}, .. ]</t>
  </si>
  <si>
    <t>FuelMap</t>
  </si>
  <si>
    <t>WHTC-Urban</t>
  </si>
  <si>
    <t>WHTC-Rural</t>
  </si>
  <si>
    <t>WHTC-Motorway</t>
  </si>
  <si>
    <t>TracInt</t>
  </si>
  <si>
    <t>Gears - Path to Shift polygons file (.vgbs) (array)</t>
  </si>
  <si>
    <t>Only for gears, not axle</t>
  </si>
  <si>
    <t>TqReserve</t>
  </si>
  <si>
    <t>SkipGears</t>
  </si>
  <si>
    <t>ShiftTime</t>
  </si>
  <si>
    <t>EaryShiftUp</t>
  </si>
  <si>
    <t>StartTqReserve</t>
  </si>
  <si>
    <t>StartSpeed</t>
  </si>
  <si>
    <t>StartAcc</t>
  </si>
  <si>
    <t>GearboxType</t>
  </si>
  <si>
    <t>TorqueConverter/Enabled</t>
  </si>
  <si>
    <t>TorqueConverter/File</t>
  </si>
  <si>
    <t>TorqueConverter/RefRPM</t>
  </si>
  <si>
    <t>TorqueConverter/Inertia</t>
  </si>
  <si>
    <t>AirDensity</t>
  </si>
  <si>
    <t>LastModeBatch</t>
  </si>
  <si>
    <t>ModOut</t>
  </si>
  <si>
    <t>DistCorrection</t>
  </si>
  <si>
    <t>UseGnUfromCycle</t>
  </si>
  <si>
    <t>LogSize</t>
  </si>
  <si>
    <t>BATCHoutpath</t>
  </si>
  <si>
    <t>BATCHoutSubD</t>
  </si>
  <si>
    <t>FuelDensity</t>
  </si>
  <si>
    <t>CO2perFC</t>
  </si>
  <si>
    <t>OpenCmd</t>
  </si>
  <si>
    <t>OpenCmdName</t>
  </si>
  <si>
    <t>FirstRun</t>
  </si>
  <si>
    <t>DeclMode</t>
  </si>
  <si>
    <t>MB</t>
  </si>
  <si>
    <t>Batch Mode</t>
  </si>
  <si>
    <t>Write modal results</t>
  </si>
  <si>
    <t>Maximum logfile size.</t>
  </si>
  <si>
    <t>Output path in Batch Mode</t>
  </si>
  <si>
    <t>Create subfolders in Batch Mode</t>
  </si>
  <si>
    <t>Command for opening CSV files</t>
  </si>
  <si>
    <t>Automatic (settings.json)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</si>
  <si>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</si>
  <si>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</si>
  <si>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</si>
  <si>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</si>
  <si>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</si>
  <si>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</si>
  <si>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</si>
  <si>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</si>
  <si>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</si>
  <si>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Declaration Mode</t>
  </si>
  <si>
    <t>Command for opening CSV files - Name</t>
  </si>
  <si>
    <t>First application launch with valid license</t>
  </si>
  <si>
    <t>Calculated from vfld file.</t>
  </si>
  <si>
    <t>RigidSolo</t>
  </si>
  <si>
    <t>RigidTrailer</t>
  </si>
  <si>
    <t>TractorSemitrailer</t>
  </si>
  <si>
    <t>35/35/30</t>
  </si>
  <si>
    <t>20/15/15</t>
  </si>
  <si>
    <t>CoachBus</t>
  </si>
  <si>
    <t>Generic Value</t>
  </si>
  <si>
    <t>Wheel</t>
  </si>
  <si>
    <t>385/65 R22.5</t>
  </si>
  <si>
    <t>9 R22.5</t>
  </si>
  <si>
    <t>9.00 R20</t>
  </si>
  <si>
    <t>9.5 R17.5</t>
  </si>
  <si>
    <t>10 R17.5</t>
  </si>
  <si>
    <t>10 R22.5</t>
  </si>
  <si>
    <t>10.00 R20</t>
  </si>
  <si>
    <t>11 R22.5</t>
  </si>
  <si>
    <t>11.00 R20</t>
  </si>
  <si>
    <t>12 R22.5</t>
  </si>
  <si>
    <t>12.00 R20</t>
  </si>
  <si>
    <t>12.00 R24</t>
  </si>
  <si>
    <t>12.5 R20</t>
  </si>
  <si>
    <t>13 R22.5</t>
  </si>
  <si>
    <t>14.00 R20</t>
  </si>
  <si>
    <t>14.5 R20</t>
  </si>
  <si>
    <t>16.00 R20</t>
  </si>
  <si>
    <t>215/75 R17.5</t>
  </si>
  <si>
    <t>225/70 R17.5</t>
  </si>
  <si>
    <t>225/75 R17.5</t>
  </si>
  <si>
    <t>235/75 R17.5</t>
  </si>
  <si>
    <t>245/70 R17.5</t>
  </si>
  <si>
    <t>245/70 R19.5</t>
  </si>
  <si>
    <t>255/70 R22.5</t>
  </si>
  <si>
    <t>265/70 R19.5</t>
  </si>
  <si>
    <t>275/70 R22.5</t>
  </si>
  <si>
    <t>275/80 R22.5</t>
  </si>
  <si>
    <t>285/70 R19.5</t>
  </si>
  <si>
    <t>295/55 R22.5</t>
  </si>
  <si>
    <t>295/60 R22.5</t>
  </si>
  <si>
    <t>295/80 R22.5</t>
  </si>
  <si>
    <t>305/70 R19.5</t>
  </si>
  <si>
    <t>305/70 R22.5</t>
  </si>
  <si>
    <t>315/60 R22.5</t>
  </si>
  <si>
    <t>315/70 R22.5</t>
  </si>
  <si>
    <t>315/80 R22.5</t>
  </si>
  <si>
    <t>365/80 R20</t>
  </si>
  <si>
    <t>365/85 R20</t>
  </si>
  <si>
    <t>385/55 R22.5</t>
  </si>
  <si>
    <t>Axle Conf.</t>
  </si>
  <si>
    <t xml:space="preserve">.vacc file </t>
  </si>
  <si>
    <t>Mass Extra - Long haul</t>
  </si>
  <si>
    <t>Mass Extra - Regional delivery</t>
  </si>
  <si>
    <t>Mass Extra - Urban delivery</t>
  </si>
  <si>
    <t>Mass Extra - Municipal utility</t>
  </si>
  <si>
    <t>Mass Extra - Construction</t>
  </si>
  <si>
    <t>Mass Extra - Heavy Urban</t>
  </si>
  <si>
    <t>Mass Extra - Urban</t>
  </si>
  <si>
    <t>Mass Extra - Suburban</t>
  </si>
  <si>
    <t>Mass Extra - Interurban</t>
  </si>
  <si>
    <t>Mass Extra - Coach</t>
  </si>
  <si>
    <t>Truck Axles - Long haul</t>
  </si>
  <si>
    <t>Truck Axles - Other</t>
  </si>
  <si>
    <t>Cross Wind Correction - Long haul</t>
  </si>
  <si>
    <t>Cross Wind Correction - Other</t>
  </si>
  <si>
    <t>Long Haul</t>
  </si>
  <si>
    <t>k</t>
  </si>
  <si>
    <t>see 'Segment Table'</t>
  </si>
  <si>
    <t>see 'PT1'</t>
  </si>
  <si>
    <t>a</t>
  </si>
  <si>
    <t>b</t>
  </si>
  <si>
    <t>see 'Wheels'</t>
  </si>
  <si>
    <t>see 'Gearbox'</t>
  </si>
  <si>
    <t>Application Constants</t>
  </si>
  <si>
    <t>P137</t>
  </si>
  <si>
    <t>RRC Trailer</t>
  </si>
  <si>
    <t>Fz ISO Trailer</t>
  </si>
  <si>
    <t>P138</t>
  </si>
  <si>
    <t>P139</t>
  </si>
  <si>
    <t>Wind speed</t>
  </si>
  <si>
    <t>Standard alternator efficiency</t>
  </si>
  <si>
    <t>P140</t>
  </si>
  <si>
    <r>
      <t>Valid range</t>
    </r>
    <r>
      <rPr>
        <sz val="14"/>
        <color theme="1"/>
        <rFont val="Calibri"/>
        <family val="2"/>
        <scheme val="minor"/>
      </rPr>
      <t xml:space="preserve"> ( * = warning only)</t>
    </r>
  </si>
  <si>
    <t>Torque Loss Map (.vtlm)</t>
  </si>
  <si>
    <t>25*</t>
  </si>
  <si>
    <t>rdyn [mm]</t>
  </si>
  <si>
    <t>d [mm]</t>
  </si>
  <si>
    <t>Inertia [kgm²]</t>
  </si>
  <si>
    <t>Size-Class (a/b)</t>
  </si>
  <si>
    <t>rdyn calculation example</t>
  </si>
  <si>
    <t>Rural</t>
  </si>
  <si>
    <t>Motorway</t>
  </si>
  <si>
    <t>WHTC-Weighting-Factors.csv</t>
  </si>
  <si>
    <t>Part</t>
  </si>
  <si>
    <t>P141</t>
  </si>
  <si>
    <t>Trailer Tyre</t>
  </si>
  <si>
    <t>Engine Displacement</t>
  </si>
  <si>
    <t>Initial release</t>
  </si>
  <si>
    <t>Comments</t>
  </si>
  <si>
    <t>Summary</t>
  </si>
  <si>
    <t>Date</t>
  </si>
  <si>
    <t xml:space="preserve">Inertia including Flywheel and Clutch </t>
  </si>
  <si>
    <t>Function of engine speed</t>
  </si>
  <si>
    <t>Corrected error in PT1 (P071) decription</t>
  </si>
  <si>
    <t>Corrected error in Inertia (P062) decription and function</t>
  </si>
  <si>
    <r>
      <t xml:space="preserve">P062 definition was wrong. It considers engine, flywheel </t>
    </r>
    <r>
      <rPr>
        <u/>
        <sz val="11"/>
        <color theme="1"/>
        <rFont val="Calibri"/>
        <family val="2"/>
        <scheme val="minor"/>
      </rPr>
      <t>and clutch</t>
    </r>
    <r>
      <rPr>
        <sz val="11"/>
        <color theme="1"/>
        <rFont val="Calibri"/>
        <family val="2"/>
        <scheme val="minor"/>
      </rPr>
      <t>. Implemented since  VECTO V1.5 according to new definition.</t>
    </r>
  </si>
  <si>
    <r>
      <t xml:space="preserve">PT1 is a fixed function of engine speed, </t>
    </r>
    <r>
      <rPr>
        <u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engine displacement.</t>
    </r>
  </si>
  <si>
    <t>PT1 [s]</t>
  </si>
  <si>
    <t>engine speed [1/min]</t>
  </si>
  <si>
    <t>Fixed description of Batch Mode (P132)</t>
  </si>
  <si>
    <t>...not used in Declaration Mode.</t>
  </si>
  <si>
    <t>Electric System</t>
  </si>
  <si>
    <t>Fan</t>
  </si>
  <si>
    <t>Steering Pump</t>
  </si>
  <si>
    <t>HVAC</t>
  </si>
  <si>
    <t>Pneumatic System</t>
  </si>
  <si>
    <t>P142</t>
  </si>
  <si>
    <t>Total RRC for complete vehicle (incl. trailer)</t>
  </si>
  <si>
    <t>RRC</t>
  </si>
  <si>
    <t>m</t>
  </si>
  <si>
    <t>g</t>
  </si>
  <si>
    <t>β</t>
  </si>
  <si>
    <t>Total rolling resistance coefficient used for calculation</t>
  </si>
  <si>
    <t>Relative axle load. Defined in the Vehicle File.</t>
  </si>
  <si>
    <t>Tyre RRC according to ISO 28580. Defined in the Vehicle File.</t>
  </si>
  <si>
    <t>Vehicle mass plus loading.</t>
  </si>
  <si>
    <t>Earth gravity acceleration (constant = 9.81)</t>
  </si>
  <si>
    <t>Tyre test load according to ISO 28580 (85% of max. load capacity). Defined in the Vehicle File.</t>
  </si>
  <si>
    <t>Constant parameter = 0.9</t>
  </si>
  <si>
    <r>
      <t>s</t>
    </r>
    <r>
      <rPr>
        <vertAlign val="subscript"/>
        <sz val="11"/>
        <color theme="1"/>
        <rFont val="Calibri"/>
        <family val="2"/>
        <scheme val="minor"/>
      </rPr>
      <t>(i)</t>
    </r>
  </si>
  <si>
    <r>
      <t>RRC</t>
    </r>
    <r>
      <rPr>
        <vertAlign val="subscript"/>
        <sz val="11"/>
        <color theme="1"/>
        <rFont val="Calibri"/>
        <family val="2"/>
        <scheme val="minor"/>
      </rPr>
      <t>ISO(i)</t>
    </r>
  </si>
  <si>
    <r>
      <t>w</t>
    </r>
    <r>
      <rPr>
        <vertAlign val="subscript"/>
        <sz val="11"/>
        <color theme="1"/>
        <rFont val="Calibri"/>
        <family val="2"/>
        <scheme val="minor"/>
      </rPr>
      <t>(i)</t>
    </r>
  </si>
  <si>
    <r>
      <t>Fz</t>
    </r>
    <r>
      <rPr>
        <vertAlign val="subscript"/>
        <sz val="11"/>
        <color theme="1"/>
        <rFont val="Calibri"/>
        <family val="2"/>
        <scheme val="minor"/>
      </rPr>
      <t>ISO(i)</t>
    </r>
  </si>
  <si>
    <r>
      <t>Number of tyres (4 if Twin Tyres (</t>
    </r>
    <r>
      <rPr>
        <b/>
        <sz val="11"/>
        <color theme="1"/>
        <rFont val="Calibri"/>
        <family val="2"/>
        <scheme val="minor"/>
      </rPr>
      <t>P045</t>
    </r>
    <r>
      <rPr>
        <sz val="11"/>
        <color theme="1"/>
        <rFont val="Calibri"/>
        <family val="2"/>
        <scheme val="minor"/>
      </rPr>
      <t>), else 2). Defined in the Vehicle File.</t>
    </r>
  </si>
  <si>
    <t>P038 + P039 + P040</t>
  </si>
  <si>
    <t>see 'RRC'</t>
  </si>
  <si>
    <t>P038, P039, P040, P044, P045, P046, P047</t>
  </si>
  <si>
    <t>Generic Torque Converter characteristics for speed ratio &gt; 1</t>
  </si>
  <si>
    <t>see 'VTCC'</t>
  </si>
  <si>
    <t>Constant values for nu &gt; 1, below: user-defined</t>
  </si>
  <si>
    <t>Speed Ratio nu (array)</t>
  </si>
  <si>
    <t>Torque Ratio mu (array)</t>
  </si>
  <si>
    <t>nue</t>
  </si>
  <si>
    <t>mue</t>
  </si>
  <si>
    <t>MP1000</t>
  </si>
  <si>
    <t>Total RRC calculation</t>
  </si>
  <si>
    <t>Added P142, sheet "RRC"</t>
  </si>
  <si>
    <t>Added sheet "VTCC"</t>
  </si>
  <si>
    <t>Only the engine file (.veng) is required in Engine Only mode</t>
  </si>
  <si>
    <t>Generic Torque converter values for speed ratio &gt; 1</t>
  </si>
  <si>
    <t>Added comment to P001 (Engine Only Mode)</t>
  </si>
  <si>
    <t>Loading / Payload</t>
  </si>
  <si>
    <t>see 'Segment Table' and 'Loading'</t>
  </si>
  <si>
    <t>Loading - Long haul</t>
  </si>
  <si>
    <t>Loading - Regional delivery</t>
  </si>
  <si>
    <t>Loading - Urban delivery</t>
  </si>
  <si>
    <t>Loading - Municipal utility</t>
  </si>
  <si>
    <t>Loading - Construction</t>
  </si>
  <si>
    <t>Loading - Heavy Urban</t>
  </si>
  <si>
    <t>Loading - Urban</t>
  </si>
  <si>
    <t>Loading - Suburban</t>
  </si>
  <si>
    <t>Loading - Interurban</t>
  </si>
  <si>
    <t>Loading - Coach</t>
  </si>
  <si>
    <t>Renamed Payload to Loading</t>
  </si>
  <si>
    <t>Requirements for Engine Only Mode</t>
  </si>
  <si>
    <t>Col index</t>
  </si>
  <si>
    <t>Par ID</t>
  </si>
  <si>
    <t>[W]</t>
  </si>
  <si>
    <t>All values in [W]</t>
  </si>
  <si>
    <t xml:space="preserve">Example: </t>
  </si>
  <si>
    <t>HDV Class</t>
  </si>
  <si>
    <t>Mission</t>
  </si>
  <si>
    <t>Aux power</t>
  </si>
  <si>
    <t>All values in [kW]</t>
  </si>
  <si>
    <t>All values in %</t>
  </si>
  <si>
    <t>Loading for HDV Classes 1 to 3</t>
  </si>
  <si>
    <t>Added units where missing</t>
  </si>
  <si>
    <t>Enumerated type input parameters</t>
  </si>
  <si>
    <t>enum</t>
  </si>
  <si>
    <t>String</t>
  </si>
  <si>
    <t>"FAN"</t>
  </si>
  <si>
    <t>"STP"</t>
  </si>
  <si>
    <t>"AC"</t>
  </si>
  <si>
    <t>"ES"</t>
  </si>
  <si>
    <t>"PS"</t>
  </si>
  <si>
    <t>"Off"</t>
  </si>
  <si>
    <t>"Overspeed"</t>
  </si>
  <si>
    <t>"Eco-Roll"</t>
  </si>
  <si>
    <t>Engineering Mode: Free definition of auxiliaries (free number and ID).
Declaration Mode: All auxiliaries must be defined with default IDs</t>
  </si>
  <si>
    <t>Declaration Mode: "Off" not allowed</t>
  </si>
  <si>
    <t>"Rigid Truck"</t>
  </si>
  <si>
    <t>"Tractor"</t>
  </si>
  <si>
    <t>"City Bus"</t>
  </si>
  <si>
    <t>"Interurban Bus"</t>
  </si>
  <si>
    <t>"Coach"</t>
  </si>
  <si>
    <t>"4x2"</t>
  </si>
  <si>
    <t>"4x4"</t>
  </si>
  <si>
    <t>"6x2"</t>
  </si>
  <si>
    <t>"6x4"</t>
  </si>
  <si>
    <t>"6x6"</t>
  </si>
  <si>
    <t>"8x2"</t>
  </si>
  <si>
    <t>"8x4"</t>
  </si>
  <si>
    <t>"8x6"</t>
  </si>
  <si>
    <t>"8x8"</t>
  </si>
  <si>
    <t>"CdOfBeta"</t>
  </si>
  <si>
    <t>"CdOfVeng"</t>
  </si>
  <si>
    <t>"CdOfVdecl"</t>
  </si>
  <si>
    <t>Select from {No Correction, Speed dependent (User-defined), Speed dependent (Declaration Mode), Vair &amp; Beta Input}</t>
  </si>
  <si>
    <t>No Correction</t>
  </si>
  <si>
    <t>Vair &amp; Beta Input</t>
  </si>
  <si>
    <t>Declaration Mode: "CdOfVdecl"</t>
  </si>
  <si>
    <t>Speed dependent (User-defined)</t>
  </si>
  <si>
    <t>Speed dependent (Declaration Mode)</t>
  </si>
  <si>
    <t>"None"</t>
  </si>
  <si>
    <t>"Primary"</t>
  </si>
  <si>
    <t>"Secondary"</t>
  </si>
  <si>
    <t>After gearbox</t>
  </si>
  <si>
    <t>Before gearbox</t>
  </si>
  <si>
    <t>"MT"</t>
  </si>
  <si>
    <t>"AMT"</t>
  </si>
  <si>
    <t>"AT"</t>
  </si>
  <si>
    <t>"Custom"</t>
  </si>
  <si>
    <t>Automated Manual Transmission</t>
  </si>
  <si>
    <t>Manual Transmission</t>
  </si>
  <si>
    <t>Automatic Tr. with Torque Conv.</t>
  </si>
  <si>
    <t>Declaration Mode: "Custom" not allowed; "AT" not yet implemented.</t>
  </si>
  <si>
    <t>Declaration Mode: "City Bus", "Interurban Bus" and Coach not supported yet.</t>
  </si>
  <si>
    <t>Declaration Mode: "4x4", "6x6", "8x2", "8x4","8x6" and "8x8" not supported yet.</t>
  </si>
  <si>
    <t>P143</t>
  </si>
  <si>
    <t>Aux - TechList (array)</t>
  </si>
  <si>
    <t xml:space="preserve">Added P143 TechList parameter </t>
  </si>
  <si>
    <t>Only for Electric System in Declaration Mode</t>
  </si>
  <si>
    <t>Parameter was already implemented in VECTO 2.0 but not yet included in this list.</t>
  </si>
  <si>
    <t>"Crankshaft mounted - Electronically controlled visco clutch (Default)"</t>
  </si>
  <si>
    <t>"Crankshaft mounted - Bimetallic controlled visco clutch"</t>
  </si>
  <si>
    <t>"Crankshaft mounted - Discrete step clutch"</t>
  </si>
  <si>
    <t>"Crankshaft mounted - On/Off clutch"</t>
  </si>
  <si>
    <t>"Belt driven or driven via transm. - Electronically controlled visco clutch"</t>
  </si>
  <si>
    <t>"Belt driven or driven via transm. - Bimetallic controlled visco clutch"</t>
  </si>
  <si>
    <t>"Belt driven or driven via transm. - Discrete step clutch"</t>
  </si>
  <si>
    <t>"Belt driven or driven via transm. - On/Off clutch"</t>
  </si>
  <si>
    <t>"Hydraulic driven - Variable displacement pump"</t>
  </si>
  <si>
    <t>"Hydraulic driven - Constant displacement pump"</t>
  </si>
  <si>
    <t>"Hydraulic driven - Electronically controlled"</t>
  </si>
  <si>
    <t>"Fixed displacement"</t>
  </si>
  <si>
    <t>"Variable displacement"</t>
  </si>
  <si>
    <t>"Hydraulic supported by electric"</t>
  </si>
  <si>
    <t>Only used in Declaration Mode</t>
  </si>
  <si>
    <t>"LED lights"</t>
  </si>
  <si>
    <t>String (array)</t>
  </si>
  <si>
    <t>Only used in Declaration Mode for Electric System. More than one possible. (Currently only one available.)</t>
  </si>
  <si>
    <t>Removed gear-specific full load curves from Engine File</t>
  </si>
  <si>
    <t>Added gear-specific full load curves to Gearbox File</t>
  </si>
  <si>
    <t>P144</t>
  </si>
  <si>
    <t>FullLoadCurve</t>
  </si>
  <si>
    <t>Path to .vfld</t>
  </si>
  <si>
    <t>Retired Parameters</t>
  </si>
  <si>
    <t>P145</t>
  </si>
  <si>
    <t>Added P145</t>
  </si>
  <si>
    <t>Gears - Path to Full Load Curve file (.vfld) (array)</t>
  </si>
  <si>
    <r>
      <t xml:space="preserve">Gears[ {Ratio, LossMap, </t>
    </r>
    <r>
      <rPr>
        <i/>
        <sz val="11"/>
        <rFont val="Calibri"/>
        <family val="2"/>
        <scheme val="minor"/>
      </rPr>
      <t>TCactive</t>
    </r>
    <r>
      <rPr>
        <sz val="11"/>
        <rFont val="Calibri"/>
        <family val="2"/>
        <scheme val="minor"/>
      </rPr>
      <t xml:space="preserve">, </t>
    </r>
    <r>
      <rPr>
        <i/>
        <sz val="11"/>
        <rFont val="Calibri"/>
        <family val="2"/>
        <scheme val="minor"/>
      </rPr>
      <t>ShiftPolygon, FullLoadCurve</t>
    </r>
    <r>
      <rPr>
        <sz val="11"/>
        <rFont val="Calibri"/>
        <family val="2"/>
        <scheme val="minor"/>
      </rPr>
      <t>}, .. ]</t>
    </r>
  </si>
  <si>
    <t>Retired P065 and P066; Added P144</t>
  </si>
  <si>
    <t>If not defined, Full Load Curve from Engine File (P144) is used</t>
  </si>
  <si>
    <t>P146</t>
  </si>
  <si>
    <t>P147</t>
  </si>
  <si>
    <t>CdA</t>
  </si>
  <si>
    <t>CdA2</t>
  </si>
  <si>
    <t>Drag Coefficient * Cross Sectional Area - Truck &amp; Trailer</t>
  </si>
  <si>
    <t>Drag Coefficient * Cross Sectional Area - Rigid</t>
  </si>
  <si>
    <t>Combined Drag Coefficient * Cross Sectional Area in one parameter</t>
  </si>
  <si>
    <t>Retired P042, P043, P115 and P116; Added P146 and P147</t>
  </si>
  <si>
    <t>"9 R22.5"</t>
  </si>
  <si>
    <t>"9.00 R20"</t>
  </si>
  <si>
    <t>"9.5 R17.5"</t>
  </si>
  <si>
    <t>"10 R17.5"</t>
  </si>
  <si>
    <t>"10 R22.5"</t>
  </si>
  <si>
    <t>"10.00 R20"</t>
  </si>
  <si>
    <t>"11 R22.5"</t>
  </si>
  <si>
    <t>"11.00 R20"</t>
  </si>
  <si>
    <t>"12 R22.5"</t>
  </si>
  <si>
    <t>"12.00 R20"</t>
  </si>
  <si>
    <t>"12.00 R24"</t>
  </si>
  <si>
    <t>"12.5 R20"</t>
  </si>
  <si>
    <t>"13 R22.5"</t>
  </si>
  <si>
    <t>"14.00 R20"</t>
  </si>
  <si>
    <t>"14.5 R20"</t>
  </si>
  <si>
    <t>"16.00 R20"</t>
  </si>
  <si>
    <t>"215/75 R17.5"</t>
  </si>
  <si>
    <t>"225/70 R17.5"</t>
  </si>
  <si>
    <t>"225/75 R17.5"</t>
  </si>
  <si>
    <t>"235/75 R17.5"</t>
  </si>
  <si>
    <t>"245/70 R17.5"</t>
  </si>
  <si>
    <t>"245/70 R19.5"</t>
  </si>
  <si>
    <t>"255/70 R22.5"</t>
  </si>
  <si>
    <t>"265/70 R19.5"</t>
  </si>
  <si>
    <t>"275/70 R22.5"</t>
  </si>
  <si>
    <t>"275/80 R22.5"</t>
  </si>
  <si>
    <t>"285/70 R19.5"</t>
  </si>
  <si>
    <t>"295/55 R22.5"</t>
  </si>
  <si>
    <t>"295/60 R22.5"</t>
  </si>
  <si>
    <t>"295/80 R22.5"</t>
  </si>
  <si>
    <t>"305/70 R19.5"</t>
  </si>
  <si>
    <t>"305/70 R22.5"</t>
  </si>
  <si>
    <t>"315/45 R22.5"</t>
  </si>
  <si>
    <t>"315/60 R22.5"</t>
  </si>
  <si>
    <t>"315/70 R22.5"</t>
  </si>
  <si>
    <t>"315/80 R22.5"</t>
  </si>
  <si>
    <t>"365/80 R20"</t>
  </si>
  <si>
    <t>"365/85 R20"</t>
  </si>
  <si>
    <t>"385/55 R22.5"</t>
  </si>
  <si>
    <t>"385/65 R22.5"</t>
  </si>
  <si>
    <t>"5° DC Rims"</t>
  </si>
  <si>
    <t>"15° DC Rims"</t>
  </si>
  <si>
    <t>"Multipurpose – Radial"</t>
  </si>
  <si>
    <t>"Multipurpose – Diagonal"</t>
  </si>
  <si>
    <t>Loading [P040] = k * GVW [P041] + d</t>
  </si>
  <si>
    <t>Parameters</t>
  </si>
  <si>
    <t>a1</t>
  </si>
  <si>
    <t>a2</t>
  </si>
  <si>
    <t>a3</t>
  </si>
  <si>
    <t>VCDV\paramerters.csv</t>
  </si>
  <si>
    <t>VAUX\ES-Tech.csv</t>
  </si>
  <si>
    <t>VAUX\Fan-Tech.csv</t>
  </si>
  <si>
    <t>VAUX\SP-Table.csv</t>
  </si>
  <si>
    <t>VAUX\SP-Tech.csv</t>
  </si>
  <si>
    <t>VAUX\HVAC-Table.csv</t>
  </si>
  <si>
    <t>VAUX\PS-Table.csv</t>
  </si>
  <si>
    <t>see 'VACC'</t>
  </si>
  <si>
    <t>v [km/h]</t>
  </si>
  <si>
    <t>acc [m/s²]</t>
  </si>
  <si>
    <t>dec [m/s²]</t>
  </si>
  <si>
    <t>DefaultTC.vtcc</t>
  </si>
  <si>
    <t>VACC\Truck.vacc</t>
  </si>
  <si>
    <t>Acceleration Limiting</t>
  </si>
  <si>
    <t>Speed dependent cross wind correction - Declaration Mode</t>
  </si>
  <si>
    <t>Added various application constants and derived values</t>
  </si>
  <si>
    <t>Added sheet "VACC"</t>
  </si>
  <si>
    <t>Added sheet "Cd"</t>
  </si>
  <si>
    <r>
      <t>Basis for calculation of speed-dependent 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x A value</t>
    </r>
  </si>
  <si>
    <t>yaw angle [°]</t>
  </si>
  <si>
    <t>Delta CdA [-]</t>
  </si>
  <si>
    <t>Example: Rigid Truck &amp; Trailer</t>
  </si>
  <si>
    <t>Inertia including Flywheel and Clutch</t>
  </si>
  <si>
    <t>Inertia [P062] = 1.3 + 0.41 + 0.27 * (Engine Displacement [P061] / 1000)</t>
  </si>
  <si>
    <t>Included Clutch Inertia = 1.3 [kgm²]</t>
  </si>
  <si>
    <t>see 'Eng Inertia'</t>
  </si>
  <si>
    <t>Traction Interruption [s]</t>
  </si>
  <si>
    <t>Loading [kg]</t>
  </si>
  <si>
    <t>GVW 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</si>
</sst>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.0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499984740745262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lightUp">
        <fgColor theme="0" tint="-0.24994659260841701"/>
        <bgColor indexed="65"/>
      </patternFill>
    </fill>
    <fill>
      <patternFill patternType="lightUp">
        <fgColor theme="0" tint="-0.34998626667073579"/>
        <bgColor indexed="65"/>
      </patternFill>
    </fill>
  </fills>
  <borders count="9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</cellStyleXfs>
  <cellXfs count="472">
    <xf numFmtId="0" fontId="0" fillId="0" borderId="0" xfId="0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wrapText="1"/>
    </xf>
    <xf numFmtId="0" fontId="1" fillId="0" borderId="15" xfId="0" applyFont="1" applyBorder="1"/>
    <xf numFmtId="0" fontId="0" fillId="0" borderId="19" xfId="0" applyBorder="1" applyAlignment="1">
      <alignment wrapText="1"/>
    </xf>
    <xf numFmtId="0" fontId="0" fillId="0" borderId="14" xfId="0" applyFill="1" applyBorder="1"/>
    <xf numFmtId="0" fontId="0" fillId="0" borderId="23" xfId="0" applyBorder="1"/>
    <xf numFmtId="0" fontId="0" fillId="0" borderId="24" xfId="0" applyBorder="1"/>
    <xf numFmtId="0" fontId="1" fillId="0" borderId="15" xfId="0" applyFont="1" applyBorder="1" applyAlignment="1"/>
    <xf numFmtId="0" fontId="1" fillId="0" borderId="16" xfId="0" applyFont="1" applyBorder="1" applyAlignment="1"/>
    <xf numFmtId="0" fontId="1" fillId="0" borderId="17" xfId="0" applyFont="1" applyBorder="1" applyAlignment="1"/>
    <xf numFmtId="0" fontId="0" fillId="0" borderId="0" xfId="0"/>
    <xf numFmtId="0" fontId="20" fillId="0" borderId="22" xfId="0" applyFont="1" applyBorder="1"/>
    <xf numFmtId="0" fontId="20" fillId="0" borderId="0" xfId="0" applyFont="1" applyBorder="1"/>
    <xf numFmtId="0" fontId="20" fillId="0" borderId="24" xfId="0" applyFont="1" applyBorder="1"/>
    <xf numFmtId="0" fontId="20" fillId="0" borderId="26" xfId="0" applyFont="1" applyBorder="1"/>
    <xf numFmtId="0" fontId="20" fillId="0" borderId="31" xfId="0" applyFont="1" applyBorder="1"/>
    <xf numFmtId="0" fontId="20" fillId="0" borderId="19" xfId="0" applyFont="1" applyBorder="1"/>
    <xf numFmtId="0" fontId="20" fillId="0" borderId="21" xfId="0" quotePrefix="1" applyFont="1" applyBorder="1"/>
    <xf numFmtId="0" fontId="1" fillId="0" borderId="15" xfId="0" applyFont="1" applyBorder="1" applyAlignment="1">
      <alignment wrapText="1"/>
    </xf>
    <xf numFmtId="0" fontId="0" fillId="0" borderId="22" xfId="0" applyBorder="1"/>
    <xf numFmtId="0" fontId="20" fillId="0" borderId="13" xfId="0" applyFont="1" applyBorder="1"/>
    <xf numFmtId="0" fontId="20" fillId="0" borderId="11" xfId="0" applyFont="1" applyBorder="1"/>
    <xf numFmtId="0" fontId="20" fillId="0" borderId="14" xfId="0" applyFont="1" applyBorder="1"/>
    <xf numFmtId="0" fontId="20" fillId="0" borderId="18" xfId="0" applyFont="1" applyBorder="1"/>
    <xf numFmtId="0" fontId="20" fillId="0" borderId="20" xfId="0" applyFont="1" applyBorder="1" applyAlignment="1">
      <alignment wrapText="1"/>
    </xf>
    <xf numFmtId="0" fontId="20" fillId="0" borderId="23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0" fillId="0" borderId="18" xfId="0" quotePrefix="1" applyFont="1" applyBorder="1"/>
    <xf numFmtId="0" fontId="0" fillId="33" borderId="19" xfId="0" applyFill="1" applyBorder="1"/>
    <xf numFmtId="0" fontId="0" fillId="33" borderId="19" xfId="0" applyFill="1" applyBorder="1" applyAlignment="1">
      <alignment horizontal="left"/>
    </xf>
    <xf numFmtId="0" fontId="23" fillId="0" borderId="0" xfId="0" applyFont="1"/>
    <xf numFmtId="0" fontId="0" fillId="0" borderId="0" xfId="0"/>
    <xf numFmtId="0" fontId="0" fillId="0" borderId="0" xfId="0" applyBorder="1" applyAlignment="1">
      <alignment wrapText="1"/>
    </xf>
    <xf numFmtId="0" fontId="20" fillId="0" borderId="12" xfId="0" applyFont="1" applyBorder="1"/>
    <xf numFmtId="0" fontId="26" fillId="0" borderId="0" xfId="0" applyFont="1"/>
    <xf numFmtId="0" fontId="0" fillId="0" borderId="14" xfId="0" applyFont="1" applyBorder="1"/>
    <xf numFmtId="0" fontId="0" fillId="0" borderId="14" xfId="0" applyBorder="1" applyAlignment="1">
      <alignment wrapText="1"/>
    </xf>
    <xf numFmtId="0" fontId="20" fillId="0" borderId="14" xfId="0" applyFont="1" applyBorder="1" applyAlignment="1">
      <alignment wrapText="1"/>
    </xf>
    <xf numFmtId="0" fontId="0" fillId="0" borderId="12" xfId="0" applyBorder="1" applyAlignment="1">
      <alignment wrapText="1"/>
    </xf>
    <xf numFmtId="0" fontId="16" fillId="0" borderId="14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14" xfId="0" applyFont="1" applyBorder="1" applyAlignment="1">
      <alignment horizontal="left" wrapText="1"/>
    </xf>
    <xf numFmtId="0" fontId="20" fillId="0" borderId="12" xfId="0" applyFont="1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4" xfId="0" applyFill="1" applyBorder="1" applyAlignment="1">
      <alignment horizontal="left" wrapText="1"/>
    </xf>
    <xf numFmtId="0" fontId="1" fillId="0" borderId="14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left" wrapText="1"/>
    </xf>
    <xf numFmtId="0" fontId="21" fillId="0" borderId="12" xfId="0" applyFont="1" applyBorder="1" applyAlignment="1">
      <alignment horizontal="center"/>
    </xf>
    <xf numFmtId="0" fontId="0" fillId="0" borderId="14" xfId="0" applyFont="1" applyBorder="1" applyAlignment="1">
      <alignment wrapText="1"/>
    </xf>
    <xf numFmtId="0" fontId="28" fillId="0" borderId="27" xfId="0" applyFont="1" applyBorder="1"/>
    <xf numFmtId="0" fontId="0" fillId="0" borderId="20" xfId="0" applyBorder="1"/>
    <xf numFmtId="0" fontId="0" fillId="0" borderId="25" xfId="0" applyBorder="1"/>
    <xf numFmtId="0" fontId="0" fillId="0" borderId="27" xfId="0" applyBorder="1"/>
    <xf numFmtId="0" fontId="0" fillId="0" borderId="0" xfId="0" applyFill="1" applyBorder="1"/>
    <xf numFmtId="0" fontId="20" fillId="33" borderId="19" xfId="0" applyFont="1" applyFill="1" applyBorder="1"/>
    <xf numFmtId="0" fontId="20" fillId="0" borderId="14" xfId="0" quotePrefix="1" applyFont="1" applyBorder="1"/>
    <xf numFmtId="0" fontId="0" fillId="0" borderId="44" xfId="0" applyBorder="1"/>
    <xf numFmtId="0" fontId="20" fillId="0" borderId="44" xfId="0" applyFont="1" applyBorder="1"/>
    <xf numFmtId="0" fontId="0" fillId="0" borderId="43" xfId="0" applyBorder="1"/>
    <xf numFmtId="0" fontId="20" fillId="0" borderId="43" xfId="0" applyFont="1" applyBorder="1"/>
    <xf numFmtId="0" fontId="0" fillId="0" borderId="44" xfId="0" applyFill="1" applyBorder="1"/>
    <xf numFmtId="0" fontId="0" fillId="0" borderId="2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3" xfId="0" applyFont="1" applyBorder="1" applyAlignment="1">
      <alignment horizontal="left"/>
    </xf>
    <xf numFmtId="0" fontId="20" fillId="0" borderId="23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0" fillId="0" borderId="34" xfId="0" applyBorder="1" applyAlignment="1">
      <alignment horizontal="left"/>
    </xf>
    <xf numFmtId="0" fontId="20" fillId="0" borderId="34" xfId="0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0" fillId="0" borderId="13" xfId="0" applyFont="1" applyBorder="1"/>
    <xf numFmtId="0" fontId="0" fillId="0" borderId="45" xfId="0" applyBorder="1"/>
    <xf numFmtId="0" fontId="25" fillId="0" borderId="45" xfId="0" applyFont="1" applyBorder="1"/>
    <xf numFmtId="0" fontId="23" fillId="0" borderId="45" xfId="0" applyFont="1" applyBorder="1"/>
    <xf numFmtId="0" fontId="20" fillId="0" borderId="45" xfId="0" applyFont="1" applyBorder="1"/>
    <xf numFmtId="0" fontId="1" fillId="0" borderId="45" xfId="0" applyFont="1" applyBorder="1" applyAlignment="1">
      <alignment wrapText="1"/>
    </xf>
    <xf numFmtId="0" fontId="16" fillId="0" borderId="45" xfId="0" applyFont="1" applyBorder="1"/>
    <xf numFmtId="0" fontId="1" fillId="0" borderId="45" xfId="0" applyFont="1" applyBorder="1"/>
    <xf numFmtId="0" fontId="1" fillId="0" borderId="17" xfId="0" applyFont="1" applyBorder="1"/>
    <xf numFmtId="0" fontId="0" fillId="0" borderId="14" xfId="0" quotePrefix="1" applyBorder="1" applyAlignment="1">
      <alignment horizontal="left" wrapText="1"/>
    </xf>
    <xf numFmtId="0" fontId="24" fillId="0" borderId="0" xfId="0" applyFont="1" applyAlignment="1">
      <alignment horizontal="right"/>
    </xf>
    <xf numFmtId="0" fontId="24" fillId="0" borderId="45" xfId="0" applyFont="1" applyBorder="1"/>
    <xf numFmtId="49" fontId="0" fillId="0" borderId="45" xfId="0" applyNumberFormat="1" applyBorder="1"/>
    <xf numFmtId="0" fontId="0" fillId="0" borderId="33" xfId="0" applyBorder="1" applyAlignment="1">
      <alignment wrapText="1"/>
    </xf>
    <xf numFmtId="0" fontId="1" fillId="0" borderId="33" xfId="0" applyFont="1" applyBorder="1" applyAlignment="1">
      <alignment wrapText="1"/>
    </xf>
    <xf numFmtId="0" fontId="1" fillId="0" borderId="33" xfId="0" applyFont="1" applyBorder="1"/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0" xfId="0" applyFont="1"/>
    <xf numFmtId="0" fontId="19" fillId="0" borderId="0" xfId="0" applyFont="1"/>
    <xf numFmtId="0" fontId="20" fillId="33" borderId="49" xfId="0" applyFont="1" applyFill="1" applyBorder="1" applyAlignment="1">
      <alignment horizontal="center"/>
    </xf>
    <xf numFmtId="0" fontId="20" fillId="33" borderId="50" xfId="0" applyFont="1" applyFill="1" applyBorder="1" applyAlignment="1">
      <alignment horizontal="center"/>
    </xf>
    <xf numFmtId="0" fontId="16" fillId="33" borderId="50" xfId="0" applyFont="1" applyFill="1" applyBorder="1" applyAlignment="1">
      <alignment horizontal="center"/>
    </xf>
    <xf numFmtId="0" fontId="20" fillId="33" borderId="51" xfId="0" applyFont="1" applyFill="1" applyBorder="1" applyAlignment="1">
      <alignment horizontal="center"/>
    </xf>
    <xf numFmtId="0" fontId="16" fillId="33" borderId="51" xfId="0" applyFont="1" applyFill="1" applyBorder="1" applyAlignment="1">
      <alignment horizontal="center"/>
    </xf>
    <xf numFmtId="0" fontId="20" fillId="33" borderId="52" xfId="0" applyFont="1" applyFill="1" applyBorder="1" applyAlignment="1">
      <alignment horizontal="center"/>
    </xf>
    <xf numFmtId="0" fontId="20" fillId="33" borderId="53" xfId="0" applyFont="1" applyFill="1" applyBorder="1" applyAlignment="1">
      <alignment horizontal="center"/>
    </xf>
    <xf numFmtId="0" fontId="16" fillId="33" borderId="54" xfId="0" applyFont="1" applyFill="1" applyBorder="1" applyAlignment="1">
      <alignment horizontal="center"/>
    </xf>
    <xf numFmtId="0" fontId="20" fillId="33" borderId="55" xfId="0" applyFont="1" applyFill="1" applyBorder="1" applyAlignment="1">
      <alignment horizontal="center"/>
    </xf>
    <xf numFmtId="0" fontId="20" fillId="33" borderId="56" xfId="0" applyFont="1" applyFill="1" applyBorder="1" applyAlignment="1">
      <alignment horizontal="center"/>
    </xf>
    <xf numFmtId="0" fontId="16" fillId="33" borderId="56" xfId="0" applyFont="1" applyFill="1" applyBorder="1" applyAlignment="1">
      <alignment horizontal="center"/>
    </xf>
    <xf numFmtId="0" fontId="20" fillId="33" borderId="57" xfId="0" applyFont="1" applyFill="1" applyBorder="1" applyAlignment="1">
      <alignment horizontal="center"/>
    </xf>
    <xf numFmtId="0" fontId="16" fillId="33" borderId="53" xfId="0" applyFont="1" applyFill="1" applyBorder="1" applyAlignment="1">
      <alignment horizontal="center"/>
    </xf>
    <xf numFmtId="0" fontId="20" fillId="33" borderId="54" xfId="0" applyFont="1" applyFill="1" applyBorder="1" applyAlignment="1">
      <alignment horizontal="center"/>
    </xf>
    <xf numFmtId="0" fontId="20" fillId="34" borderId="49" xfId="0" applyFont="1" applyFill="1" applyBorder="1" applyAlignment="1">
      <alignment horizontal="center"/>
    </xf>
    <xf numFmtId="0" fontId="20" fillId="34" borderId="50" xfId="0" applyFont="1" applyFill="1" applyBorder="1" applyAlignment="1">
      <alignment horizontal="center"/>
    </xf>
    <xf numFmtId="0" fontId="16" fillId="34" borderId="50" xfId="0" applyFont="1" applyFill="1" applyBorder="1" applyAlignment="1">
      <alignment horizontal="center"/>
    </xf>
    <xf numFmtId="0" fontId="20" fillId="34" borderId="51" xfId="0" applyFont="1" applyFill="1" applyBorder="1" applyAlignment="1">
      <alignment horizontal="center"/>
    </xf>
    <xf numFmtId="0" fontId="20" fillId="33" borderId="58" xfId="0" applyFont="1" applyFill="1" applyBorder="1" applyAlignment="1">
      <alignment horizontal="center"/>
    </xf>
    <xf numFmtId="0" fontId="20" fillId="33" borderId="59" xfId="0" applyFont="1" applyFill="1" applyBorder="1" applyAlignment="1">
      <alignment horizontal="center"/>
    </xf>
    <xf numFmtId="0" fontId="16" fillId="33" borderId="59" xfId="0" applyFont="1" applyFill="1" applyBorder="1" applyAlignment="1">
      <alignment horizontal="center"/>
    </xf>
    <xf numFmtId="0" fontId="20" fillId="33" borderId="60" xfId="0" applyFont="1" applyFill="1" applyBorder="1" applyAlignment="1">
      <alignment horizontal="center"/>
    </xf>
    <xf numFmtId="0" fontId="20" fillId="0" borderId="46" xfId="0" applyFont="1" applyBorder="1" applyAlignment="1">
      <alignment horizontal="center"/>
    </xf>
    <xf numFmtId="0" fontId="20" fillId="0" borderId="47" xfId="0" applyFont="1" applyBorder="1" applyAlignment="1">
      <alignment horizontal="center"/>
    </xf>
    <xf numFmtId="0" fontId="20" fillId="0" borderId="48" xfId="0" applyFont="1" applyBorder="1" applyAlignment="1">
      <alignment horizontal="center"/>
    </xf>
    <xf numFmtId="0" fontId="20" fillId="0" borderId="52" xfId="0" applyFont="1" applyBorder="1" applyAlignment="1">
      <alignment horizontal="center"/>
    </xf>
    <xf numFmtId="0" fontId="20" fillId="0" borderId="53" xfId="0" applyFont="1" applyBorder="1" applyAlignment="1">
      <alignment horizontal="center"/>
    </xf>
    <xf numFmtId="0" fontId="20" fillId="0" borderId="54" xfId="0" applyFont="1" applyBorder="1" applyAlignment="1">
      <alignment horizontal="center"/>
    </xf>
    <xf numFmtId="0" fontId="20" fillId="0" borderId="55" xfId="0" applyFont="1" applyBorder="1" applyAlignment="1">
      <alignment horizontal="center"/>
    </xf>
    <xf numFmtId="0" fontId="20" fillId="0" borderId="56" xfId="0" applyFont="1" applyBorder="1" applyAlignment="1">
      <alignment horizontal="center"/>
    </xf>
    <xf numFmtId="0" fontId="20" fillId="0" borderId="57" xfId="0" applyFont="1" applyBorder="1" applyAlignment="1">
      <alignment horizontal="center"/>
    </xf>
    <xf numFmtId="0" fontId="20" fillId="0" borderId="50" xfId="0" applyFont="1" applyBorder="1" applyAlignment="1">
      <alignment horizontal="center"/>
    </xf>
    <xf numFmtId="0" fontId="20" fillId="0" borderId="51" xfId="0" applyFont="1" applyBorder="1" applyAlignment="1">
      <alignment horizontal="center"/>
    </xf>
    <xf numFmtId="0" fontId="20" fillId="0" borderId="49" xfId="0" applyFont="1" applyBorder="1" applyAlignment="1">
      <alignment horizontal="center"/>
    </xf>
    <xf numFmtId="0" fontId="25" fillId="33" borderId="49" xfId="0" applyFont="1" applyFill="1" applyBorder="1" applyAlignment="1">
      <alignment horizontal="center"/>
    </xf>
    <xf numFmtId="0" fontId="25" fillId="33" borderId="50" xfId="0" applyFont="1" applyFill="1" applyBorder="1" applyAlignment="1">
      <alignment horizontal="center"/>
    </xf>
    <xf numFmtId="0" fontId="0" fillId="33" borderId="50" xfId="0" applyFill="1" applyBorder="1" applyAlignment="1">
      <alignment horizontal="center"/>
    </xf>
    <xf numFmtId="0" fontId="25" fillId="33" borderId="51" xfId="0" applyFont="1" applyFill="1" applyBorder="1" applyAlignment="1">
      <alignment horizontal="center"/>
    </xf>
    <xf numFmtId="0" fontId="0" fillId="33" borderId="51" xfId="0" applyFill="1" applyBorder="1" applyAlignment="1">
      <alignment horizontal="center"/>
    </xf>
    <xf numFmtId="0" fontId="25" fillId="33" borderId="52" xfId="0" applyFont="1" applyFill="1" applyBorder="1" applyAlignment="1">
      <alignment horizontal="center"/>
    </xf>
    <xf numFmtId="0" fontId="25" fillId="33" borderId="53" xfId="0" applyFont="1" applyFill="1" applyBorder="1" applyAlignment="1">
      <alignment horizontal="center"/>
    </xf>
    <xf numFmtId="0" fontId="0" fillId="33" borderId="54" xfId="0" applyFill="1" applyBorder="1" applyAlignment="1">
      <alignment horizontal="center"/>
    </xf>
    <xf numFmtId="0" fontId="25" fillId="33" borderId="55" xfId="0" applyFont="1" applyFill="1" applyBorder="1" applyAlignment="1">
      <alignment horizontal="center"/>
    </xf>
    <xf numFmtId="0" fontId="25" fillId="33" borderId="56" xfId="0" applyFont="1" applyFill="1" applyBorder="1" applyAlignment="1">
      <alignment horizontal="center"/>
    </xf>
    <xf numFmtId="0" fontId="0" fillId="33" borderId="56" xfId="0" applyFill="1" applyBorder="1" applyAlignment="1">
      <alignment horizontal="center"/>
    </xf>
    <xf numFmtId="0" fontId="25" fillId="33" borderId="57" xfId="0" applyFont="1" applyFill="1" applyBorder="1" applyAlignment="1">
      <alignment horizontal="center"/>
    </xf>
    <xf numFmtId="0" fontId="0" fillId="33" borderId="53" xfId="0" applyFill="1" applyBorder="1" applyAlignment="1">
      <alignment horizontal="center"/>
    </xf>
    <xf numFmtId="0" fontId="25" fillId="33" borderId="54" xfId="0" applyFont="1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25" fillId="0" borderId="53" xfId="0" applyFont="1" applyBorder="1" applyAlignment="1">
      <alignment horizontal="center"/>
    </xf>
    <xf numFmtId="0" fontId="25" fillId="0" borderId="54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25" fillId="0" borderId="56" xfId="0" applyFont="1" applyBorder="1" applyAlignment="1">
      <alignment horizontal="center"/>
    </xf>
    <xf numFmtId="0" fontId="25" fillId="0" borderId="57" xfId="0" applyFont="1" applyBorder="1" applyAlignment="1">
      <alignment horizontal="center"/>
    </xf>
    <xf numFmtId="0" fontId="25" fillId="34" borderId="49" xfId="0" applyFont="1" applyFill="1" applyBorder="1" applyAlignment="1">
      <alignment horizontal="center"/>
    </xf>
    <xf numFmtId="0" fontId="25" fillId="34" borderId="50" xfId="0" applyFont="1" applyFill="1" applyBorder="1" applyAlignment="1">
      <alignment horizontal="center"/>
    </xf>
    <xf numFmtId="0" fontId="0" fillId="34" borderId="50" xfId="0" applyFill="1" applyBorder="1" applyAlignment="1">
      <alignment horizontal="center"/>
    </xf>
    <xf numFmtId="0" fontId="25" fillId="34" borderId="51" xfId="0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5" fillId="0" borderId="51" xfId="0" applyFont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55" xfId="0" applyFont="1" applyBorder="1" applyAlignment="1">
      <alignment horizontal="center"/>
    </xf>
    <xf numFmtId="0" fontId="20" fillId="33" borderId="62" xfId="0" applyFont="1" applyFill="1" applyBorder="1"/>
    <xf numFmtId="0" fontId="20" fillId="33" borderId="63" xfId="0" applyFont="1" applyFill="1" applyBorder="1"/>
    <xf numFmtId="0" fontId="20" fillId="33" borderId="64" xfId="0" applyFont="1" applyFill="1" applyBorder="1"/>
    <xf numFmtId="49" fontId="0" fillId="0" borderId="52" xfId="0" applyNumberFormat="1" applyBorder="1" applyAlignment="1">
      <alignment horizontal="center"/>
    </xf>
    <xf numFmtId="49" fontId="0" fillId="0" borderId="54" xfId="0" applyNumberFormat="1" applyBorder="1" applyAlignment="1">
      <alignment horizontal="center"/>
    </xf>
    <xf numFmtId="0" fontId="20" fillId="0" borderId="61" xfId="0" applyFont="1" applyBorder="1"/>
    <xf numFmtId="0" fontId="20" fillId="0" borderId="63" xfId="0" applyFont="1" applyBorder="1"/>
    <xf numFmtId="0" fontId="20" fillId="0" borderId="64" xfId="0" applyFont="1" applyBorder="1"/>
    <xf numFmtId="0" fontId="20" fillId="34" borderId="62" xfId="0" applyFont="1" applyFill="1" applyBorder="1"/>
    <xf numFmtId="49" fontId="0" fillId="0" borderId="57" xfId="0" applyNumberFormat="1" applyBorder="1" applyAlignment="1">
      <alignment horizontal="center"/>
    </xf>
    <xf numFmtId="0" fontId="0" fillId="0" borderId="54" xfId="0" applyBorder="1" applyAlignment="1">
      <alignment horizontal="center"/>
    </xf>
    <xf numFmtId="0" fontId="20" fillId="0" borderId="62" xfId="0" applyFont="1" applyBorder="1"/>
    <xf numFmtId="0" fontId="0" fillId="0" borderId="57" xfId="0" applyBorder="1" applyAlignment="1">
      <alignment horizontal="center"/>
    </xf>
    <xf numFmtId="0" fontId="0" fillId="0" borderId="51" xfId="0" applyBorder="1" applyAlignment="1">
      <alignment horizontal="center"/>
    </xf>
    <xf numFmtId="0" fontId="24" fillId="0" borderId="49" xfId="0" applyFont="1" applyBorder="1" applyAlignment="1">
      <alignment horizontal="center"/>
    </xf>
    <xf numFmtId="0" fontId="24" fillId="0" borderId="51" xfId="0" applyFont="1" applyBorder="1" applyAlignment="1">
      <alignment horizontal="center"/>
    </xf>
    <xf numFmtId="0" fontId="24" fillId="0" borderId="52" xfId="0" applyFont="1" applyBorder="1" applyAlignment="1">
      <alignment horizontal="center"/>
    </xf>
    <xf numFmtId="0" fontId="24" fillId="0" borderId="54" xfId="0" applyFont="1" applyBorder="1" applyAlignment="1">
      <alignment horizontal="center"/>
    </xf>
    <xf numFmtId="0" fontId="24" fillId="0" borderId="55" xfId="0" applyFont="1" applyBorder="1" applyAlignment="1">
      <alignment horizontal="center"/>
    </xf>
    <xf numFmtId="0" fontId="24" fillId="0" borderId="57" xfId="0" applyFont="1" applyBorder="1" applyAlignment="1">
      <alignment horizontal="center"/>
    </xf>
    <xf numFmtId="0" fontId="16" fillId="33" borderId="62" xfId="0" applyFont="1" applyFill="1" applyBorder="1" applyAlignment="1">
      <alignment horizontal="center"/>
    </xf>
    <xf numFmtId="0" fontId="16" fillId="33" borderId="63" xfId="0" applyFont="1" applyFill="1" applyBorder="1" applyAlignment="1">
      <alignment horizontal="center"/>
    </xf>
    <xf numFmtId="0" fontId="0" fillId="33" borderId="62" xfId="0" applyFill="1" applyBorder="1" applyAlignment="1">
      <alignment horizontal="left"/>
    </xf>
    <xf numFmtId="0" fontId="0" fillId="33" borderId="63" xfId="0" applyFill="1" applyBorder="1" applyAlignment="1">
      <alignment horizontal="left"/>
    </xf>
    <xf numFmtId="0" fontId="0" fillId="33" borderId="62" xfId="0" applyFill="1" applyBorder="1"/>
    <xf numFmtId="0" fontId="0" fillId="33" borderId="63" xfId="0" applyFill="1" applyBorder="1"/>
    <xf numFmtId="0" fontId="0" fillId="33" borderId="64" xfId="0" applyFill="1" applyBorder="1"/>
    <xf numFmtId="0" fontId="0" fillId="33" borderId="64" xfId="0" applyFill="1" applyBorder="1" applyAlignment="1">
      <alignment horizontal="left"/>
    </xf>
    <xf numFmtId="0" fontId="16" fillId="33" borderId="64" xfId="0" applyFont="1" applyFill="1" applyBorder="1" applyAlignment="1">
      <alignment horizontal="center"/>
    </xf>
    <xf numFmtId="0" fontId="0" fillId="0" borderId="63" xfId="0" applyBorder="1"/>
    <xf numFmtId="0" fontId="0" fillId="0" borderId="63" xfId="0" applyBorder="1" applyAlignment="1">
      <alignment horizontal="left"/>
    </xf>
    <xf numFmtId="0" fontId="16" fillId="0" borderId="63" xfId="0" applyFont="1" applyBorder="1" applyAlignment="1">
      <alignment horizontal="center"/>
    </xf>
    <xf numFmtId="0" fontId="20" fillId="33" borderId="65" xfId="0" applyFont="1" applyFill="1" applyBorder="1"/>
    <xf numFmtId="0" fontId="16" fillId="0" borderId="64" xfId="0" applyFont="1" applyBorder="1" applyAlignment="1">
      <alignment horizontal="center"/>
    </xf>
    <xf numFmtId="0" fontId="16" fillId="34" borderId="62" xfId="0" applyFont="1" applyFill="1" applyBorder="1" applyAlignment="1">
      <alignment horizontal="center"/>
    </xf>
    <xf numFmtId="0" fontId="16" fillId="0" borderId="62" xfId="0" applyFont="1" applyBorder="1" applyAlignment="1">
      <alignment horizontal="center"/>
    </xf>
    <xf numFmtId="0" fontId="0" fillId="0" borderId="64" xfId="0" applyBorder="1" applyAlignment="1">
      <alignment horizontal="left"/>
    </xf>
    <xf numFmtId="0" fontId="0" fillId="34" borderId="62" xfId="0" applyFill="1" applyBorder="1" applyAlignment="1">
      <alignment horizontal="left"/>
    </xf>
    <xf numFmtId="0" fontId="0" fillId="0" borderId="62" xfId="0" applyBorder="1" applyAlignment="1">
      <alignment horizontal="left"/>
    </xf>
    <xf numFmtId="0" fontId="0" fillId="0" borderId="64" xfId="0" applyBorder="1"/>
    <xf numFmtId="0" fontId="0" fillId="34" borderId="62" xfId="0" applyFill="1" applyBorder="1"/>
    <xf numFmtId="0" fontId="0" fillId="0" borderId="62" xfId="0" applyBorder="1"/>
    <xf numFmtId="0" fontId="16" fillId="33" borderId="19" xfId="0" applyFont="1" applyFill="1" applyBorder="1" applyAlignment="1">
      <alignment horizontal="center"/>
    </xf>
    <xf numFmtId="0" fontId="20" fillId="33" borderId="66" xfId="0" applyFont="1" applyFill="1" applyBorder="1" applyAlignment="1">
      <alignment horizontal="center"/>
    </xf>
    <xf numFmtId="0" fontId="20" fillId="33" borderId="67" xfId="0" applyFont="1" applyFill="1" applyBorder="1" applyAlignment="1">
      <alignment horizontal="center"/>
    </xf>
    <xf numFmtId="0" fontId="25" fillId="33" borderId="66" xfId="0" applyFont="1" applyFill="1" applyBorder="1" applyAlignment="1">
      <alignment horizontal="center"/>
    </xf>
    <xf numFmtId="0" fontId="0" fillId="33" borderId="68" xfId="0" applyFill="1" applyBorder="1" applyAlignment="1">
      <alignment horizontal="center"/>
    </xf>
    <xf numFmtId="0" fontId="25" fillId="33" borderId="68" xfId="0" applyFont="1" applyFill="1" applyBorder="1" applyAlignment="1">
      <alignment horizontal="center"/>
    </xf>
    <xf numFmtId="0" fontId="25" fillId="33" borderId="67" xfId="0" applyFont="1" applyFill="1" applyBorder="1" applyAlignment="1">
      <alignment horizontal="center"/>
    </xf>
    <xf numFmtId="0" fontId="16" fillId="33" borderId="68" xfId="0" applyFont="1" applyFill="1" applyBorder="1" applyAlignment="1">
      <alignment horizontal="center"/>
    </xf>
    <xf numFmtId="0" fontId="20" fillId="33" borderId="68" xfId="0" applyFont="1" applyFill="1" applyBorder="1" applyAlignment="1">
      <alignment horizontal="center"/>
    </xf>
    <xf numFmtId="0" fontId="20" fillId="0" borderId="49" xfId="0" quotePrefix="1" applyFont="1" applyBorder="1" applyAlignment="1">
      <alignment horizontal="left"/>
    </xf>
    <xf numFmtId="0" fontId="20" fillId="0" borderId="50" xfId="0" quotePrefix="1" applyFont="1" applyBorder="1" applyAlignment="1">
      <alignment horizontal="left"/>
    </xf>
    <xf numFmtId="0" fontId="20" fillId="0" borderId="56" xfId="0" quotePrefix="1" applyFont="1" applyBorder="1" applyAlignment="1">
      <alignment horizontal="left"/>
    </xf>
    <xf numFmtId="0" fontId="20" fillId="0" borderId="53" xfId="0" quotePrefix="1" applyFont="1" applyBorder="1" applyAlignment="1">
      <alignment horizontal="left"/>
    </xf>
    <xf numFmtId="0" fontId="1" fillId="0" borderId="69" xfId="0" applyFont="1" applyBorder="1" applyAlignment="1">
      <alignment wrapText="1"/>
    </xf>
    <xf numFmtId="0" fontId="1" fillId="0" borderId="39" xfId="0" applyFont="1" applyBorder="1" applyAlignment="1">
      <alignment wrapText="1"/>
    </xf>
    <xf numFmtId="0" fontId="1" fillId="0" borderId="70" xfId="0" applyFont="1" applyBorder="1" applyAlignment="1">
      <alignment wrapText="1"/>
    </xf>
    <xf numFmtId="0" fontId="0" fillId="0" borderId="71" xfId="0" applyBorder="1"/>
    <xf numFmtId="0" fontId="23" fillId="0" borderId="72" xfId="0" applyFont="1" applyBorder="1"/>
    <xf numFmtId="0" fontId="0" fillId="0" borderId="73" xfId="0" applyBorder="1"/>
    <xf numFmtId="0" fontId="23" fillId="0" borderId="74" xfId="0" applyFont="1" applyBorder="1"/>
    <xf numFmtId="0" fontId="0" fillId="0" borderId="74" xfId="0" applyBorder="1"/>
    <xf numFmtId="0" fontId="23" fillId="0" borderId="75" xfId="0" applyFont="1" applyBorder="1"/>
    <xf numFmtId="0" fontId="1" fillId="0" borderId="69" xfId="0" applyFont="1" applyBorder="1"/>
    <xf numFmtId="0" fontId="1" fillId="0" borderId="39" xfId="0" applyFont="1" applyBorder="1"/>
    <xf numFmtId="0" fontId="1" fillId="0" borderId="70" xfId="0" applyFont="1" applyBorder="1"/>
    <xf numFmtId="0" fontId="0" fillId="0" borderId="71" xfId="0" applyFont="1" applyBorder="1"/>
    <xf numFmtId="0" fontId="0" fillId="0" borderId="72" xfId="0" applyBorder="1"/>
    <xf numFmtId="0" fontId="0" fillId="0" borderId="73" xfId="0" applyFont="1" applyBorder="1"/>
    <xf numFmtId="0" fontId="0" fillId="0" borderId="75" xfId="0" applyBorder="1"/>
    <xf numFmtId="0" fontId="20" fillId="0" borderId="45" xfId="0" applyFont="1" applyBorder="1" applyAlignment="1">
      <alignment horizontal="right"/>
    </xf>
    <xf numFmtId="0" fontId="1" fillId="0" borderId="0" xfId="0" applyFont="1" applyBorder="1"/>
    <xf numFmtId="164" fontId="0" fillId="0" borderId="0" xfId="0" applyNumberFormat="1" applyBorder="1"/>
    <xf numFmtId="0" fontId="0" fillId="0" borderId="0" xfId="0" applyBorder="1" applyAlignment="1">
      <alignment horizontal="left" wrapText="1"/>
    </xf>
    <xf numFmtId="0" fontId="1" fillId="0" borderId="0" xfId="0" applyFont="1" applyBorder="1" applyAlignment="1">
      <alignment horizontal="center"/>
    </xf>
    <xf numFmtId="0" fontId="0" fillId="0" borderId="35" xfId="0" applyBorder="1"/>
    <xf numFmtId="0" fontId="20" fillId="0" borderId="35" xfId="0" applyFont="1" applyBorder="1"/>
    <xf numFmtId="0" fontId="1" fillId="0" borderId="40" xfId="0" applyFont="1" applyBorder="1"/>
    <xf numFmtId="0" fontId="1" fillId="0" borderId="40" xfId="0" applyFont="1" applyBorder="1" applyAlignment="1">
      <alignment wrapText="1"/>
    </xf>
    <xf numFmtId="0" fontId="1" fillId="0" borderId="40" xfId="0" applyFont="1" applyBorder="1" applyAlignment="1">
      <alignment horizontal="left" wrapText="1"/>
    </xf>
    <xf numFmtId="0" fontId="1" fillId="0" borderId="40" xfId="0" applyFont="1" applyBorder="1" applyAlignment="1">
      <alignment horizontal="center" wrapText="1"/>
    </xf>
    <xf numFmtId="0" fontId="1" fillId="0" borderId="36" xfId="0" applyFont="1" applyBorder="1" applyAlignment="1">
      <alignment horizontal="left"/>
    </xf>
    <xf numFmtId="0" fontId="1" fillId="0" borderId="38" xfId="0" applyFont="1" applyBorder="1"/>
    <xf numFmtId="164" fontId="0" fillId="0" borderId="44" xfId="0" applyNumberFormat="1" applyBorder="1"/>
    <xf numFmtId="164" fontId="20" fillId="0" borderId="44" xfId="0" applyNumberFormat="1" applyFont="1" applyBorder="1"/>
    <xf numFmtId="164" fontId="0" fillId="0" borderId="43" xfId="0" applyNumberFormat="1" applyBorder="1"/>
    <xf numFmtId="164" fontId="20" fillId="0" borderId="43" xfId="0" applyNumberFormat="1" applyFont="1" applyBorder="1"/>
    <xf numFmtId="164" fontId="0" fillId="0" borderId="77" xfId="0" applyNumberFormat="1" applyBorder="1"/>
    <xf numFmtId="0" fontId="0" fillId="0" borderId="78" xfId="0" applyBorder="1"/>
    <xf numFmtId="0" fontId="0" fillId="0" borderId="79" xfId="0" applyBorder="1"/>
    <xf numFmtId="0" fontId="0" fillId="0" borderId="77" xfId="0" applyBorder="1"/>
    <xf numFmtId="0" fontId="0" fillId="0" borderId="79" xfId="0" applyBorder="1" applyAlignment="1">
      <alignment horizontal="left" wrapText="1"/>
    </xf>
    <xf numFmtId="0" fontId="0" fillId="0" borderId="79" xfId="0" applyBorder="1" applyAlignment="1">
      <alignment wrapText="1"/>
    </xf>
    <xf numFmtId="0" fontId="1" fillId="0" borderId="79" xfId="0" applyFont="1" applyBorder="1" applyAlignment="1">
      <alignment horizontal="center"/>
    </xf>
    <xf numFmtId="0" fontId="0" fillId="0" borderId="25" xfId="0" applyBorder="1" applyAlignment="1">
      <alignment horizontal="left"/>
    </xf>
    <xf numFmtId="164" fontId="0" fillId="0" borderId="80" xfId="0" applyNumberFormat="1" applyBorder="1"/>
    <xf numFmtId="0" fontId="0" fillId="0" borderId="42" xfId="0" applyBorder="1"/>
    <xf numFmtId="0" fontId="0" fillId="0" borderId="81" xfId="0" applyBorder="1"/>
    <xf numFmtId="0" fontId="0" fillId="0" borderId="80" xfId="0" applyBorder="1"/>
    <xf numFmtId="0" fontId="0" fillId="0" borderId="81" xfId="0" applyBorder="1" applyAlignment="1">
      <alignment horizontal="left" wrapText="1"/>
    </xf>
    <xf numFmtId="0" fontId="0" fillId="0" borderId="81" xfId="0" applyBorder="1" applyAlignment="1">
      <alignment wrapText="1"/>
    </xf>
    <xf numFmtId="0" fontId="1" fillId="0" borderId="81" xfId="0" applyFont="1" applyBorder="1" applyAlignment="1">
      <alignment horizontal="center"/>
    </xf>
    <xf numFmtId="0" fontId="0" fillId="0" borderId="82" xfId="0" applyBorder="1" applyAlignment="1">
      <alignment horizontal="left"/>
    </xf>
    <xf numFmtId="0" fontId="0" fillId="0" borderId="76" xfId="0" applyBorder="1"/>
    <xf numFmtId="0" fontId="21" fillId="0" borderId="37" xfId="0" applyFont="1" applyBorder="1" applyAlignment="1">
      <alignment horizontal="left"/>
    </xf>
    <xf numFmtId="0" fontId="20" fillId="0" borderId="41" xfId="0" applyFont="1" applyBorder="1" applyAlignment="1">
      <alignment horizontal="left"/>
    </xf>
    <xf numFmtId="0" fontId="20" fillId="0" borderId="26" xfId="0" applyFont="1" applyBorder="1" applyAlignment="1">
      <alignment horizontal="left"/>
    </xf>
    <xf numFmtId="0" fontId="0" fillId="0" borderId="24" xfId="0" applyBorder="1" applyAlignment="1">
      <alignment horizontal="right"/>
    </xf>
    <xf numFmtId="0" fontId="1" fillId="0" borderId="25" xfId="0" applyFont="1" applyBorder="1"/>
    <xf numFmtId="0" fontId="0" fillId="0" borderId="17" xfId="0" applyBorder="1"/>
    <xf numFmtId="0" fontId="20" fillId="0" borderId="45" xfId="0" quotePrefix="1" applyFont="1" applyBorder="1" applyAlignment="1">
      <alignment horizontal="right"/>
    </xf>
    <xf numFmtId="0" fontId="20" fillId="0" borderId="45" xfId="0" quotePrefix="1" applyFont="1" applyBorder="1"/>
    <xf numFmtId="0" fontId="1" fillId="0" borderId="33" xfId="0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165" fontId="32" fillId="0" borderId="27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83" xfId="0" applyFont="1" applyBorder="1" applyAlignment="1">
      <alignment horizontal="right"/>
    </xf>
    <xf numFmtId="0" fontId="1" fillId="0" borderId="84" xfId="0" applyFont="1" applyBorder="1" applyAlignment="1">
      <alignment horizontal="right"/>
    </xf>
    <xf numFmtId="0" fontId="1" fillId="0" borderId="85" xfId="0" applyFont="1" applyBorder="1" applyAlignment="1">
      <alignment horizontal="right"/>
    </xf>
    <xf numFmtId="0" fontId="1" fillId="0" borderId="71" xfId="0" applyFont="1" applyBorder="1"/>
    <xf numFmtId="0" fontId="1" fillId="0" borderId="73" xfId="0" applyFont="1" applyBorder="1"/>
    <xf numFmtId="0" fontId="20" fillId="0" borderId="72" xfId="0" applyFont="1" applyBorder="1"/>
    <xf numFmtId="0" fontId="20" fillId="0" borderId="74" xfId="0" applyFont="1" applyBorder="1"/>
    <xf numFmtId="0" fontId="20" fillId="0" borderId="75" xfId="0" applyFont="1" applyBorder="1"/>
    <xf numFmtId="0" fontId="1" fillId="0" borderId="18" xfId="0" applyFont="1" applyBorder="1" applyAlignment="1">
      <alignment horizontal="left" wrapText="1"/>
    </xf>
    <xf numFmtId="0" fontId="1" fillId="0" borderId="10" xfId="0" applyFont="1" applyBorder="1" applyAlignment="1">
      <alignment wrapText="1"/>
    </xf>
    <xf numFmtId="0" fontId="0" fillId="0" borderId="0" xfId="0" applyAlignment="1">
      <alignment wrapText="1"/>
    </xf>
    <xf numFmtId="3" fontId="0" fillId="0" borderId="23" xfId="0" applyNumberFormat="1" applyBorder="1"/>
    <xf numFmtId="3" fontId="0" fillId="0" borderId="25" xfId="0" applyNumberFormat="1" applyBorder="1"/>
    <xf numFmtId="0" fontId="1" fillId="0" borderId="20" xfId="0" applyFont="1" applyBorder="1"/>
    <xf numFmtId="0" fontId="1" fillId="0" borderId="22" xfId="0" applyFont="1" applyBorder="1"/>
    <xf numFmtId="0" fontId="1" fillId="0" borderId="23" xfId="0" applyFont="1" applyBorder="1" applyAlignment="1">
      <alignment wrapText="1"/>
    </xf>
    <xf numFmtId="0" fontId="1" fillId="0" borderId="24" xfId="0" applyFont="1" applyBorder="1" applyAlignment="1">
      <alignment wrapText="1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7" fillId="0" borderId="0" xfId="0" applyFont="1"/>
    <xf numFmtId="0" fontId="0" fillId="0" borderId="39" xfId="0" applyBorder="1"/>
    <xf numFmtId="0" fontId="0" fillId="0" borderId="69" xfId="0" applyBorder="1"/>
    <xf numFmtId="0" fontId="0" fillId="0" borderId="38" xfId="0" applyBorder="1"/>
    <xf numFmtId="0" fontId="0" fillId="0" borderId="87" xfId="0" applyBorder="1"/>
    <xf numFmtId="0" fontId="0" fillId="0" borderId="88" xfId="0" applyBorder="1"/>
    <xf numFmtId="0" fontId="0" fillId="0" borderId="70" xfId="0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28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15" xfId="0" applyFont="1" applyBorder="1" applyAlignment="1">
      <alignment horizontal="center"/>
    </xf>
    <xf numFmtId="0" fontId="0" fillId="0" borderId="28" xfId="0" applyFont="1" applyBorder="1" applyAlignment="1">
      <alignment horizontal="center" wrapText="1"/>
    </xf>
    <xf numFmtId="0" fontId="0" fillId="0" borderId="17" xfId="0" applyFont="1" applyBorder="1" applyAlignment="1">
      <alignment horizontal="center" wrapText="1"/>
    </xf>
    <xf numFmtId="0" fontId="0" fillId="0" borderId="33" xfId="0" applyFont="1" applyBorder="1" applyAlignment="1">
      <alignment horizontal="center" wrapText="1"/>
    </xf>
    <xf numFmtId="0" fontId="0" fillId="0" borderId="30" xfId="0" applyFont="1" applyBorder="1" applyAlignment="1">
      <alignment horizontal="center" wrapText="1"/>
    </xf>
    <xf numFmtId="0" fontId="0" fillId="0" borderId="89" xfId="0" applyFont="1" applyBorder="1" applyAlignment="1">
      <alignment horizontal="center" wrapText="1"/>
    </xf>
    <xf numFmtId="0" fontId="0" fillId="0" borderId="29" xfId="0" applyFont="1" applyBorder="1" applyAlignment="1">
      <alignment horizontal="center" wrapText="1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1" fillId="0" borderId="0" xfId="0" applyFont="1" applyFill="1" applyBorder="1"/>
    <xf numFmtId="0" fontId="0" fillId="0" borderId="22" xfId="0" applyBorder="1" applyAlignment="1">
      <alignment horizontal="right"/>
    </xf>
    <xf numFmtId="0" fontId="1" fillId="0" borderId="23" xfId="0" applyFont="1" applyBorder="1"/>
    <xf numFmtId="0" fontId="0" fillId="0" borderId="24" xfId="0" applyBorder="1" applyAlignment="1">
      <alignment horizontal="right" wrapText="1"/>
    </xf>
    <xf numFmtId="0" fontId="19" fillId="0" borderId="33" xfId="0" applyFont="1" applyBorder="1"/>
    <xf numFmtId="0" fontId="19" fillId="0" borderId="17" xfId="0" applyFont="1" applyBorder="1"/>
    <xf numFmtId="0" fontId="0" fillId="0" borderId="28" xfId="0" applyBorder="1"/>
    <xf numFmtId="0" fontId="27" fillId="0" borderId="15" xfId="0" applyFont="1" applyBorder="1" applyAlignment="1">
      <alignment horizontal="left"/>
    </xf>
    <xf numFmtId="0" fontId="20" fillId="0" borderId="16" xfId="0" applyFont="1" applyBorder="1" applyAlignment="1">
      <alignment horizontal="left"/>
    </xf>
    <xf numFmtId="0" fontId="0" fillId="0" borderId="13" xfId="0" applyBorder="1" applyAlignment="1">
      <alignment vertical="center" wrapText="1"/>
    </xf>
    <xf numFmtId="0" fontId="0" fillId="0" borderId="96" xfId="0" applyBorder="1"/>
    <xf numFmtId="0" fontId="0" fillId="0" borderId="86" xfId="0" applyBorder="1"/>
    <xf numFmtId="0" fontId="0" fillId="0" borderId="97" xfId="0" applyBorder="1"/>
    <xf numFmtId="164" fontId="0" fillId="0" borderId="96" xfId="0" applyNumberFormat="1" applyBorder="1"/>
    <xf numFmtId="164" fontId="27" fillId="0" borderId="0" xfId="0" applyNumberFormat="1" applyFont="1" applyBorder="1"/>
    <xf numFmtId="0" fontId="1" fillId="0" borderId="86" xfId="0" applyFont="1" applyBorder="1" applyAlignment="1">
      <alignment horizontal="center"/>
    </xf>
    <xf numFmtId="0" fontId="0" fillId="0" borderId="24" xfId="0" applyBorder="1" applyAlignment="1">
      <alignment vertical="center"/>
    </xf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3" xfId="0" applyBorder="1" applyAlignment="1">
      <alignment wrapText="1"/>
    </xf>
    <xf numFmtId="0" fontId="0" fillId="0" borderId="24" xfId="0" applyBorder="1"/>
    <xf numFmtId="0" fontId="20" fillId="0" borderId="0" xfId="0" applyFont="1" applyBorder="1"/>
    <xf numFmtId="0" fontId="20" fillId="0" borderId="24" xfId="0" applyFont="1" applyBorder="1"/>
    <xf numFmtId="0" fontId="0" fillId="0" borderId="22" xfId="0" applyBorder="1"/>
    <xf numFmtId="0" fontId="20" fillId="0" borderId="13" xfId="0" applyFont="1" applyBorder="1"/>
    <xf numFmtId="0" fontId="20" fillId="0" borderId="14" xfId="0" applyFont="1" applyBorder="1"/>
    <xf numFmtId="0" fontId="0" fillId="0" borderId="14" xfId="0" applyBorder="1" applyAlignment="1">
      <alignment wrapText="1"/>
    </xf>
    <xf numFmtId="0" fontId="20" fillId="0" borderId="14" xfId="0" applyFont="1" applyBorder="1" applyAlignment="1">
      <alignment wrapText="1"/>
    </xf>
    <xf numFmtId="0" fontId="20" fillId="0" borderId="14" xfId="0" applyFont="1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1" fillId="0" borderId="14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0" fillId="0" borderId="44" xfId="0" applyBorder="1"/>
    <xf numFmtId="0" fontId="20" fillId="0" borderId="44" xfId="0" applyFont="1" applyBorder="1"/>
    <xf numFmtId="0" fontId="0" fillId="0" borderId="23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164" fontId="0" fillId="0" borderId="44" xfId="0" applyNumberFormat="1" applyBorder="1"/>
    <xf numFmtId="164" fontId="20" fillId="0" borderId="44" xfId="0" applyNumberFormat="1" applyFont="1" applyBorder="1"/>
    <xf numFmtId="164" fontId="0" fillId="0" borderId="77" xfId="0" applyNumberFormat="1" applyBorder="1"/>
    <xf numFmtId="0" fontId="0" fillId="0" borderId="78" xfId="0" applyBorder="1"/>
    <xf numFmtId="0" fontId="0" fillId="0" borderId="79" xfId="0" applyBorder="1"/>
    <xf numFmtId="0" fontId="0" fillId="0" borderId="77" xfId="0" applyBorder="1"/>
    <xf numFmtId="0" fontId="1" fillId="0" borderId="79" xfId="0" applyFont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97" xfId="0" applyBorder="1" applyAlignment="1">
      <alignment horizontal="left" wrapText="1"/>
    </xf>
    <xf numFmtId="0" fontId="0" fillId="0" borderId="97" xfId="0" applyBorder="1" applyAlignment="1">
      <alignment wrapText="1"/>
    </xf>
    <xf numFmtId="0" fontId="20" fillId="0" borderId="97" xfId="0" applyFont="1" applyBorder="1" applyAlignment="1">
      <alignment horizontal="left"/>
    </xf>
    <xf numFmtId="0" fontId="0" fillId="0" borderId="13" xfId="0" applyBorder="1" applyAlignment="1">
      <alignment horizontal="left" wrapText="1"/>
    </xf>
    <xf numFmtId="0" fontId="20" fillId="0" borderId="13" xfId="0" applyFont="1" applyBorder="1" applyAlignment="1">
      <alignment horizontal="left"/>
    </xf>
    <xf numFmtId="0" fontId="0" fillId="0" borderId="78" xfId="0" applyBorder="1" applyAlignment="1">
      <alignment horizontal="left" wrapText="1"/>
    </xf>
    <xf numFmtId="0" fontId="0" fillId="0" borderId="78" xfId="0" applyBorder="1" applyAlignment="1">
      <alignment wrapText="1"/>
    </xf>
    <xf numFmtId="0" fontId="20" fillId="0" borderId="78" xfId="0" applyFont="1" applyBorder="1" applyAlignment="1">
      <alignment horizontal="left"/>
    </xf>
    <xf numFmtId="0" fontId="0" fillId="0" borderId="27" xfId="0" applyBorder="1" applyAlignment="1">
      <alignment vertical="center"/>
    </xf>
    <xf numFmtId="0" fontId="0" fillId="0" borderId="96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77" xfId="0" applyBorder="1" applyAlignment="1">
      <alignment horizontal="left"/>
    </xf>
    <xf numFmtId="0" fontId="35" fillId="0" borderId="0" xfId="0" applyFont="1"/>
    <xf numFmtId="0" fontId="19" fillId="0" borderId="0" xfId="0" quotePrefix="1" applyFont="1"/>
    <xf numFmtId="0" fontId="1" fillId="0" borderId="45" xfId="0" applyFont="1" applyBorder="1" applyAlignment="1">
      <alignment horizontal="center"/>
    </xf>
    <xf numFmtId="0" fontId="0" fillId="0" borderId="26" xfId="0" applyBorder="1" applyAlignment="1"/>
    <xf numFmtId="0" fontId="27" fillId="0" borderId="26" xfId="0" applyFont="1" applyBorder="1" applyAlignment="1"/>
    <xf numFmtId="0" fontId="0" fillId="0" borderId="15" xfId="0" applyBorder="1" applyAlignment="1">
      <alignment wrapText="1"/>
    </xf>
    <xf numFmtId="0" fontId="0" fillId="0" borderId="17" xfId="0" applyBorder="1" applyAlignment="1">
      <alignment wrapText="1"/>
    </xf>
    <xf numFmtId="0" fontId="27" fillId="0" borderId="0" xfId="0" applyFont="1" applyBorder="1" applyAlignment="1"/>
    <xf numFmtId="49" fontId="0" fillId="0" borderId="24" xfId="0" applyNumberFormat="1" applyBorder="1" applyAlignment="1">
      <alignment horizontal="right"/>
    </xf>
    <xf numFmtId="0" fontId="1" fillId="0" borderId="72" xfId="0" applyFont="1" applyBorder="1" applyAlignment="1">
      <alignment horizontal="center"/>
    </xf>
    <xf numFmtId="2" fontId="24" fillId="0" borderId="24" xfId="0" quotePrefix="1" applyNumberFormat="1" applyFont="1" applyBorder="1"/>
    <xf numFmtId="2" fontId="24" fillId="0" borderId="27" xfId="0" quotePrefix="1" applyNumberFormat="1" applyFont="1" applyBorder="1"/>
    <xf numFmtId="0" fontId="24" fillId="0" borderId="72" xfId="0" applyFont="1" applyBorder="1"/>
    <xf numFmtId="0" fontId="24" fillId="0" borderId="74" xfId="0" applyFont="1" applyBorder="1"/>
    <xf numFmtId="0" fontId="24" fillId="0" borderId="75" xfId="0" applyFont="1" applyBorder="1"/>
    <xf numFmtId="0" fontId="1" fillId="0" borderId="83" xfId="0" applyFont="1" applyBorder="1"/>
    <xf numFmtId="0" fontId="1" fillId="0" borderId="84" xfId="0" applyFont="1" applyBorder="1"/>
    <xf numFmtId="0" fontId="1" fillId="0" borderId="84" xfId="0" applyFont="1" applyBorder="1" applyAlignment="1">
      <alignment wrapText="1"/>
    </xf>
    <xf numFmtId="0" fontId="1" fillId="0" borderId="85" xfId="0" applyFont="1" applyBorder="1"/>
    <xf numFmtId="0" fontId="1" fillId="0" borderId="20" xfId="0" applyFont="1" applyBorder="1" applyAlignment="1">
      <alignment horizontal="center"/>
    </xf>
    <xf numFmtId="0" fontId="24" fillId="0" borderId="22" xfId="0" applyFont="1" applyBorder="1"/>
    <xf numFmtId="0" fontId="24" fillId="0" borderId="24" xfId="0" applyFont="1" applyBorder="1"/>
    <xf numFmtId="0" fontId="24" fillId="0" borderId="27" xfId="0" applyFont="1" applyBorder="1"/>
    <xf numFmtId="0" fontId="0" fillId="0" borderId="9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7" fillId="0" borderId="2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7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3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wrapText="1"/>
    </xf>
    <xf numFmtId="0" fontId="1" fillId="0" borderId="17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0" fillId="0" borderId="93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8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9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86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79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18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94" xfId="0" applyBorder="1" applyAlignment="1">
      <alignment horizontal="left" vertical="top"/>
    </xf>
    <xf numFmtId="0" fontId="0" fillId="0" borderId="95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90" xfId="0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1" fillId="0" borderId="11" xfId="0" applyFont="1" applyBorder="1" applyAlignment="1">
      <alignment horizontal="center"/>
    </xf>
    <xf numFmtId="0" fontId="1" fillId="0" borderId="98" xfId="0" applyFont="1" applyBorder="1" applyAlignment="1">
      <alignment horizontal="center"/>
    </xf>
    <xf numFmtId="0" fontId="1" fillId="0" borderId="43" xfId="0" applyFont="1" applyBorder="1" applyAlignment="1">
      <alignment horizontal="center" wrapText="1"/>
    </xf>
    <xf numFmtId="0" fontId="1" fillId="0" borderId="71" xfId="0" applyFont="1" applyBorder="1" applyAlignment="1">
      <alignment horizontal="center" wrapText="1"/>
    </xf>
    <xf numFmtId="0" fontId="1" fillId="0" borderId="8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36" fillId="0" borderId="0" xfId="0" applyFont="1" applyAlignment="1">
      <alignment horizontal="right"/>
    </xf>
    <xf numFmtId="0" fontId="37" fillId="0" borderId="15" xfId="0" applyFont="1" applyBorder="1" applyAlignment="1">
      <alignment horizontal="center"/>
    </xf>
    <xf numFmtId="0" fontId="37" fillId="0" borderId="28" xfId="0" applyFont="1" applyBorder="1" applyAlignment="1">
      <alignment horizontal="center" wrapText="1"/>
    </xf>
    <xf numFmtId="0" fontId="37" fillId="0" borderId="17" xfId="0" applyFont="1" applyBorder="1" applyAlignment="1">
      <alignment horizontal="center" wrapText="1"/>
    </xf>
    <xf numFmtId="0" fontId="37" fillId="0" borderId="33" xfId="0" applyFont="1" applyBorder="1" applyAlignment="1">
      <alignment horizontal="center" wrapText="1"/>
    </xf>
    <xf numFmtId="0" fontId="37" fillId="0" borderId="30" xfId="0" applyFont="1" applyBorder="1" applyAlignment="1">
      <alignment horizontal="center" wrapText="1"/>
    </xf>
    <xf numFmtId="0" fontId="37" fillId="0" borderId="89" xfId="0" applyFont="1" applyBorder="1" applyAlignment="1">
      <alignment horizontal="center" wrapText="1"/>
    </xf>
    <xf numFmtId="0" fontId="37" fillId="0" borderId="29" xfId="0" applyFont="1" applyBorder="1" applyAlignment="1">
      <alignment horizontal="center" wrapText="1"/>
    </xf>
    <xf numFmtId="0" fontId="37" fillId="0" borderId="28" xfId="0" applyFont="1" applyBorder="1" applyAlignment="1">
      <alignment horizontal="center"/>
    </xf>
    <xf numFmtId="0" fontId="37" fillId="0" borderId="29" xfId="0" applyFont="1" applyBorder="1" applyAlignment="1">
      <alignment horizontal="center"/>
    </xf>
    <xf numFmtId="0" fontId="37" fillId="0" borderId="17" xfId="0" applyFont="1" applyBorder="1" applyAlignment="1">
      <alignment horizontal="center"/>
    </xf>
    <xf numFmtId="0" fontId="37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7701339964084"/>
          <c:y val="9.1024494091247257E-2"/>
          <c:w val="0.80342190910346734"/>
          <c:h val="0.76141052597172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'Eng Inertia'!$D$11:$D$12</c:f>
              <c:strCache>
                <c:ptCount val="1"/>
                <c:pt idx="0">
                  <c:v>Inertia including Flywheel and Clutch  [kgm²]</c:v>
                </c:pt>
              </c:strCache>
            </c:strRef>
          </c:tx>
          <c:marker>
            <c:symbol val="none"/>
          </c:marker>
          <c:xVal>
            <c:numRef>
              <c:f>'Eng Inertia'!$C$13:$C$23</c:f>
              <c:numCache>
                <c:formatCode>#,##0</c:formatCode>
                <c:ptCount val="11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  <c:pt idx="4">
                  <c:v>10000</c:v>
                </c:pt>
                <c:pt idx="5">
                  <c:v>11000</c:v>
                </c:pt>
                <c:pt idx="6">
                  <c:v>12000</c:v>
                </c:pt>
                <c:pt idx="7">
                  <c:v>13000</c:v>
                </c:pt>
                <c:pt idx="8">
                  <c:v>14000</c:v>
                </c:pt>
                <c:pt idx="9">
                  <c:v>15000</c:v>
                </c:pt>
                <c:pt idx="10">
                  <c:v>16000</c:v>
                </c:pt>
              </c:numCache>
            </c:numRef>
          </c:xVal>
          <c:yVal>
            <c:numRef>
              <c:f>'Eng Inertia'!$D$13:$D$23</c:f>
              <c:numCache>
                <c:formatCode>0.00</c:formatCode>
                <c:ptCount val="11"/>
                <c:pt idx="0">
                  <c:v>3.33</c:v>
                </c:pt>
                <c:pt idx="1">
                  <c:v>3.6</c:v>
                </c:pt>
                <c:pt idx="2">
                  <c:v>3.87</c:v>
                </c:pt>
                <c:pt idx="3">
                  <c:v>4.1400000000000006</c:v>
                </c:pt>
                <c:pt idx="4">
                  <c:v>4.41</c:v>
                </c:pt>
                <c:pt idx="5">
                  <c:v>4.68</c:v>
                </c:pt>
                <c:pt idx="6">
                  <c:v>4.95</c:v>
                </c:pt>
                <c:pt idx="7">
                  <c:v>5.2200000000000006</c:v>
                </c:pt>
                <c:pt idx="8">
                  <c:v>5.49</c:v>
                </c:pt>
                <c:pt idx="9">
                  <c:v>5.7600000000000007</c:v>
                </c:pt>
                <c:pt idx="10">
                  <c:v>6.03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38592"/>
        <c:axId val="229440512"/>
      </c:scatterChart>
      <c:valAx>
        <c:axId val="229438592"/>
        <c:scaling>
          <c:orientation val="minMax"/>
          <c:min val="4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 [cm³]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29440512"/>
        <c:crosses val="autoZero"/>
        <c:crossBetween val="midCat"/>
        <c:majorUnit val="2000"/>
        <c:minorUnit val="1000"/>
      </c:valAx>
      <c:valAx>
        <c:axId val="229440512"/>
        <c:scaling>
          <c:orientation val="minMax"/>
          <c:min val="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Inertia [kgm²]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29438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00956606312536"/>
          <c:y val="5.1400554097404488E-2"/>
          <c:w val="0.79076381949718211"/>
          <c:h val="0.80955162611593967"/>
        </c:manualLayout>
      </c:layout>
      <c:scatterChart>
        <c:scatterStyle val="lineMarker"/>
        <c:varyColors val="0"/>
        <c:ser>
          <c:idx val="0"/>
          <c:order val="0"/>
          <c:tx>
            <c:strRef>
              <c:f>Loading!$C$14</c:f>
              <c:strCache>
                <c:ptCount val="1"/>
                <c:pt idx="0">
                  <c:v>Long Haul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Loading!$B$15:$B$16</c:f>
              <c:numCache>
                <c:formatCode>General</c:formatCode>
                <c:ptCount val="2"/>
                <c:pt idx="0">
                  <c:v>7.5</c:v>
                </c:pt>
                <c:pt idx="1">
                  <c:v>16</c:v>
                </c:pt>
              </c:numCache>
            </c:numRef>
          </c:xVal>
          <c:yVal>
            <c:numRef>
              <c:f>Loading!$C$15:$C$16</c:f>
              <c:numCache>
                <c:formatCode>General</c:formatCode>
                <c:ptCount val="2"/>
                <c:pt idx="0">
                  <c:v>1899.6999999999998</c:v>
                </c:pt>
                <c:pt idx="1">
                  <c:v>6899.4000000000005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Loading!$D$14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Loading!$B$15:$B$16</c:f>
              <c:numCache>
                <c:formatCode>General</c:formatCode>
                <c:ptCount val="2"/>
                <c:pt idx="0">
                  <c:v>7.5</c:v>
                </c:pt>
                <c:pt idx="1">
                  <c:v>16</c:v>
                </c:pt>
              </c:numCache>
            </c:numRef>
          </c:xVal>
          <c:yVal>
            <c:numRef>
              <c:f>Loading!$D$15:$D$16</c:f>
              <c:numCache>
                <c:formatCode>General</c:formatCode>
                <c:ptCount val="2"/>
                <c:pt idx="0">
                  <c:v>1249.8499999999999</c:v>
                </c:pt>
                <c:pt idx="1">
                  <c:v>4599.7000000000007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34432"/>
        <c:axId val="231977344"/>
      </c:scatterChart>
      <c:valAx>
        <c:axId val="231634432"/>
        <c:scaling>
          <c:orientation val="minMax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GVW [t]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977344"/>
        <c:crosses val="autoZero"/>
        <c:crossBetween val="midCat"/>
        <c:majorUnit val="1"/>
      </c:valAx>
      <c:valAx>
        <c:axId val="231977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loading [kg]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634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288993698122761"/>
          <c:y val="6.9060658075180054E-2"/>
          <c:w val="0.23780113780193721"/>
          <c:h val="0.1668550254747568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15612596448045"/>
          <c:y val="5.1400554097404488E-2"/>
          <c:w val="0.82959364542709002"/>
          <c:h val="0.7863232720909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'PT1'!$D$4</c:f>
              <c:strCache>
                <c:ptCount val="1"/>
                <c:pt idx="0">
                  <c:v>PT1 [s]</c:v>
                </c:pt>
              </c:strCache>
            </c:strRef>
          </c:tx>
          <c:marker>
            <c:symbol val="none"/>
          </c:marker>
          <c:xVal>
            <c:numRef>
              <c:f>'PT1'!$C$5:$C$14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1500</c:v>
                </c:pt>
                <c:pt idx="6">
                  <c:v>1750</c:v>
                </c:pt>
                <c:pt idx="7">
                  <c:v>1800</c:v>
                </c:pt>
                <c:pt idx="8">
                  <c:v>2000</c:v>
                </c:pt>
                <c:pt idx="9">
                  <c:v>2500</c:v>
                </c:pt>
              </c:numCache>
            </c:numRef>
          </c:xVal>
          <c:yVal>
            <c:numRef>
              <c:f>'PT1'!$D$5:$D$14</c:f>
              <c:numCache>
                <c:formatCode>General</c:formatCode>
                <c:ptCount val="10"/>
                <c:pt idx="0">
                  <c:v>0</c:v>
                </c:pt>
                <c:pt idx="1">
                  <c:v>0.47</c:v>
                </c:pt>
                <c:pt idx="2">
                  <c:v>0.57999999999999996</c:v>
                </c:pt>
                <c:pt idx="3">
                  <c:v>0.53</c:v>
                </c:pt>
                <c:pt idx="4">
                  <c:v>0.46</c:v>
                </c:pt>
                <c:pt idx="5">
                  <c:v>0.43</c:v>
                </c:pt>
                <c:pt idx="6">
                  <c:v>0.22</c:v>
                </c:pt>
                <c:pt idx="7">
                  <c:v>0.2</c:v>
                </c:pt>
                <c:pt idx="8">
                  <c:v>0.11</c:v>
                </c:pt>
                <c:pt idx="9">
                  <c:v>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75008"/>
        <c:axId val="103676928"/>
      </c:scatterChart>
      <c:valAx>
        <c:axId val="10367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engine speed [1/min]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676928"/>
        <c:crosses val="autoZero"/>
        <c:crossBetween val="midCat"/>
      </c:valAx>
      <c:valAx>
        <c:axId val="103676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PT1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675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63608923884515"/>
          <c:y val="7.8511592300962385E-2"/>
          <c:w val="0.12530577427821521"/>
          <c:h val="8.371719160104987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056822669236"/>
          <c:y val="4.6478358368111948E-2"/>
          <c:w val="0.82409978669809858"/>
          <c:h val="0.87355296957886264"/>
        </c:manualLayout>
      </c:layout>
      <c:scatterChart>
        <c:scatterStyle val="lineMarker"/>
        <c:varyColors val="0"/>
        <c:ser>
          <c:idx val="0"/>
          <c:order val="0"/>
          <c:tx>
            <c:strRef>
              <c:f>VACC!$C$7</c:f>
              <c:strCache>
                <c:ptCount val="1"/>
                <c:pt idx="0">
                  <c:v>acc [m/s²]</c:v>
                </c:pt>
              </c:strCache>
            </c:strRef>
          </c:tx>
          <c:marker>
            <c:symbol val="none"/>
          </c:marker>
          <c:xVal>
            <c:numRef>
              <c:f>VACC!$B$8:$B$12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VACC!$C$8:$C$12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0.64285714299999996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VACC!$D$7</c:f>
              <c:strCache>
                <c:ptCount val="1"/>
                <c:pt idx="0">
                  <c:v>dec [m/s²]</c:v>
                </c:pt>
              </c:strCache>
            </c:strRef>
          </c:tx>
          <c:marker>
            <c:symbol val="none"/>
          </c:marker>
          <c:xVal>
            <c:numRef>
              <c:f>VACC!$B$8:$B$12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VACC!$D$8:$D$12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-0.5</c:v>
                </c:pt>
                <c:pt idx="4">
                  <c:v>-0.5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40864"/>
        <c:axId val="103942784"/>
      </c:scatterChart>
      <c:valAx>
        <c:axId val="1039408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vehicle speed [km/h]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942784"/>
        <c:crosses val="autoZero"/>
        <c:crossBetween val="midCat"/>
      </c:valAx>
      <c:valAx>
        <c:axId val="103942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acceleration [m/s²]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940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41165995548482"/>
          <c:y val="0.10195526076461418"/>
          <c:w val="0.17089973464405808"/>
          <c:h val="0.15140061040711497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05286119465392"/>
          <c:y val="4.5270212783035148E-2"/>
          <c:w val="0.70561276769386561"/>
          <c:h val="0.76611941855891863"/>
        </c:manualLayout>
      </c:layout>
      <c:scatterChart>
        <c:scatterStyle val="lineMarker"/>
        <c:varyColors val="0"/>
        <c:ser>
          <c:idx val="0"/>
          <c:order val="0"/>
          <c:tx>
            <c:strRef>
              <c:f>VTCC!$C$8</c:f>
              <c:strCache>
                <c:ptCount val="1"/>
                <c:pt idx="0">
                  <c:v>mue</c:v>
                </c:pt>
              </c:strCache>
            </c:strRef>
          </c:tx>
          <c:marker>
            <c:symbol val="none"/>
          </c:marker>
          <c:xVal>
            <c:numRef>
              <c:f>VTCC!$B$9:$B$19</c:f>
              <c:numCache>
                <c:formatCode>General</c:formatCode>
                <c:ptCount val="11"/>
                <c:pt idx="0">
                  <c:v>1</c:v>
                </c:pt>
                <c:pt idx="1">
                  <c:v>1.0049999999999999</c:v>
                </c:pt>
                <c:pt idx="2">
                  <c:v>1.1000000000000001</c:v>
                </c:pt>
                <c:pt idx="3">
                  <c:v>1.222</c:v>
                </c:pt>
                <c:pt idx="4">
                  <c:v>1.375</c:v>
                </c:pt>
                <c:pt idx="5">
                  <c:v>1.571</c:v>
                </c:pt>
                <c:pt idx="6">
                  <c:v>1.833</c:v>
                </c:pt>
                <c:pt idx="7">
                  <c:v>2.2000000000000002</c:v>
                </c:pt>
                <c:pt idx="8">
                  <c:v>2.75</c:v>
                </c:pt>
                <c:pt idx="9">
                  <c:v>4.4000000000000004</c:v>
                </c:pt>
                <c:pt idx="10">
                  <c:v>11</c:v>
                </c:pt>
              </c:numCache>
            </c:numRef>
          </c:xVal>
          <c:yVal>
            <c:numRef>
              <c:f>VTCC!$C$9:$C$19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69536"/>
        <c:axId val="103971456"/>
      </c:scatterChart>
      <c:scatterChart>
        <c:scatterStyle val="lineMarker"/>
        <c:varyColors val="0"/>
        <c:ser>
          <c:idx val="1"/>
          <c:order val="1"/>
          <c:tx>
            <c:strRef>
              <c:f>VTCC!$D$8</c:f>
              <c:strCache>
                <c:ptCount val="1"/>
                <c:pt idx="0">
                  <c:v>MP1000</c:v>
                </c:pt>
              </c:strCache>
            </c:strRef>
          </c:tx>
          <c:marker>
            <c:symbol val="none"/>
          </c:marker>
          <c:xVal>
            <c:numRef>
              <c:f>VTCC!$B$9:$B$19</c:f>
              <c:numCache>
                <c:formatCode>General</c:formatCode>
                <c:ptCount val="11"/>
                <c:pt idx="0">
                  <c:v>1</c:v>
                </c:pt>
                <c:pt idx="1">
                  <c:v>1.0049999999999999</c:v>
                </c:pt>
                <c:pt idx="2">
                  <c:v>1.1000000000000001</c:v>
                </c:pt>
                <c:pt idx="3">
                  <c:v>1.222</c:v>
                </c:pt>
                <c:pt idx="4">
                  <c:v>1.375</c:v>
                </c:pt>
                <c:pt idx="5">
                  <c:v>1.571</c:v>
                </c:pt>
                <c:pt idx="6">
                  <c:v>1.833</c:v>
                </c:pt>
                <c:pt idx="7">
                  <c:v>2.2000000000000002</c:v>
                </c:pt>
                <c:pt idx="8">
                  <c:v>2.75</c:v>
                </c:pt>
                <c:pt idx="9">
                  <c:v>4.4000000000000004</c:v>
                </c:pt>
                <c:pt idx="10">
                  <c:v>11</c:v>
                </c:pt>
              </c:numCache>
            </c:numRef>
          </c:xVal>
          <c:yVal>
            <c:numRef>
              <c:f>VTCC!$D$9:$D$19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-40.340000000000003</c:v>
                </c:pt>
                <c:pt idx="3">
                  <c:v>-80.34</c:v>
                </c:pt>
                <c:pt idx="4">
                  <c:v>-136.11000000000001</c:v>
                </c:pt>
                <c:pt idx="5">
                  <c:v>-216.52</c:v>
                </c:pt>
                <c:pt idx="6">
                  <c:v>-335.19</c:v>
                </c:pt>
                <c:pt idx="7">
                  <c:v>-528.77</c:v>
                </c:pt>
                <c:pt idx="8">
                  <c:v>-883.4</c:v>
                </c:pt>
                <c:pt idx="9">
                  <c:v>-2462.17</c:v>
                </c:pt>
                <c:pt idx="10">
                  <c:v>-16540.98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87840"/>
        <c:axId val="103985920"/>
      </c:scatterChart>
      <c:valAx>
        <c:axId val="103969536"/>
        <c:scaling>
          <c:orientation val="minMax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speed ratio [-]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971456"/>
        <c:crosses val="autoZero"/>
        <c:crossBetween val="midCat"/>
      </c:valAx>
      <c:valAx>
        <c:axId val="103971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torque ratio [-]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969536"/>
        <c:crosses val="autoZero"/>
        <c:crossBetween val="midCat"/>
      </c:valAx>
      <c:valAx>
        <c:axId val="1039859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reference torque at 1000rpm [Nm]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987840"/>
        <c:crosses val="max"/>
        <c:crossBetween val="midCat"/>
      </c:valAx>
      <c:valAx>
        <c:axId val="10398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985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804212573236401"/>
          <c:y val="0.60975350558244434"/>
          <c:w val="0.16377489282169863"/>
          <c:h val="0.14746514483854656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CdA!$D$14</c:f>
              <c:strCache>
                <c:ptCount val="1"/>
                <c:pt idx="0">
                  <c:v>Delta CdA [-]</c:v>
                </c:pt>
              </c:strCache>
            </c:strRef>
          </c:tx>
          <c:marker>
            <c:symbol val="none"/>
          </c:marker>
          <c:xVal>
            <c:numRef>
              <c:f>CdA!$C$15:$C$25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CdA!$D$15:$D$25</c:f>
              <c:numCache>
                <c:formatCode>General</c:formatCode>
                <c:ptCount val="11"/>
                <c:pt idx="0">
                  <c:v>0</c:v>
                </c:pt>
                <c:pt idx="1">
                  <c:v>8.5252000000000008E-2</c:v>
                </c:pt>
                <c:pt idx="2">
                  <c:v>0.29016600000000004</c:v>
                </c:pt>
                <c:pt idx="3">
                  <c:v>0.5898540000000001</c:v>
                </c:pt>
                <c:pt idx="4">
                  <c:v>0.95942800000000017</c:v>
                </c:pt>
                <c:pt idx="5">
                  <c:v>1.3740000000000003</c:v>
                </c:pt>
                <c:pt idx="6">
                  <c:v>1.8086820000000001</c:v>
                </c:pt>
                <c:pt idx="7">
                  <c:v>2.2385860000000002</c:v>
                </c:pt>
                <c:pt idx="8">
                  <c:v>2.6388240000000009</c:v>
                </c:pt>
                <c:pt idx="9">
                  <c:v>2.9845079999999999</c:v>
                </c:pt>
                <c:pt idx="10">
                  <c:v>3.2507500000000009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41248"/>
        <c:axId val="111588480"/>
      </c:scatterChart>
      <c:valAx>
        <c:axId val="111541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yaw angle</a:t>
                </a:r>
                <a:r>
                  <a:rPr lang="en-US" baseline="0"/>
                  <a:t> [°]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588480"/>
        <c:crosses val="autoZero"/>
        <c:crossBetween val="midCat"/>
      </c:valAx>
      <c:valAx>
        <c:axId val="111588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cd x 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541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171450</xdr:rowOff>
    </xdr:from>
    <xdr:to>
      <xdr:col>4</xdr:col>
      <xdr:colOff>5172075</xdr:colOff>
      <xdr:row>7</xdr:row>
      <xdr:rowOff>161925</xdr:rowOff>
    </xdr:to>
    <xdr:pic>
      <xdr:nvPicPr>
        <xdr:cNvPr id="2" name="Grafik 1" descr="E:\repositories\VECTO-Git\VECTO\User Manual\GUI\pics\VEH-RRC_formul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171450"/>
          <a:ext cx="7048500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9</xdr:row>
      <xdr:rowOff>71437</xdr:rowOff>
    </xdr:from>
    <xdr:to>
      <xdr:col>10</xdr:col>
      <xdr:colOff>276225</xdr:colOff>
      <xdr:row>23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0</xdr:row>
      <xdr:rowOff>176212</xdr:rowOff>
    </xdr:from>
    <xdr:to>
      <xdr:col>9</xdr:col>
      <xdr:colOff>609600</xdr:colOff>
      <xdr:row>16</xdr:row>
      <xdr:rowOff>171450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204787</xdr:rowOff>
    </xdr:from>
    <xdr:to>
      <xdr:col>9</xdr:col>
      <xdr:colOff>571500</xdr:colOff>
      <xdr:row>17</xdr:row>
      <xdr:rowOff>14287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481012</xdr:colOff>
      <xdr:row>5</xdr:row>
      <xdr:rowOff>119061</xdr:rowOff>
    </xdr:from>
    <xdr:to>
      <xdr:col>11</xdr:col>
      <xdr:colOff>495300</xdr:colOff>
      <xdr:row>21</xdr:row>
      <xdr:rowOff>28574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3</xdr:row>
      <xdr:rowOff>142874</xdr:rowOff>
    </xdr:from>
    <xdr:to>
      <xdr:col>11</xdr:col>
      <xdr:colOff>190499</xdr:colOff>
      <xdr:row>19</xdr:row>
      <xdr:rowOff>171449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461962</xdr:colOff>
      <xdr:row>13</xdr:row>
      <xdr:rowOff>128587</xdr:rowOff>
    </xdr:from>
    <xdr:to>
      <xdr:col>10</xdr:col>
      <xdr:colOff>461962</xdr:colOff>
      <xdr:row>27</xdr:row>
      <xdr:rowOff>185737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4"/>
  <sheetViews>
    <sheetView tabSelected="1" workbookViewId="0"/>
  </sheetViews>
  <sheetFormatPr baseColWidth="10" defaultRowHeight="15" x14ac:dyDescent="0.25"/>
  <cols>
    <col min="1" max="1" width="4" customWidth="1"/>
    <col min="2" max="2" width="12.28515625" customWidth="1"/>
    <col min="3" max="3" width="62.5703125" customWidth="1"/>
    <col min="4" max="4" width="95.140625" customWidth="1"/>
  </cols>
  <sheetData>
    <row r="1" spans="2:4" s="36" customFormat="1" x14ac:dyDescent="0.25"/>
    <row r="2" spans="2:4" x14ac:dyDescent="0.25">
      <c r="B2" s="97" t="s">
        <v>672</v>
      </c>
      <c r="C2" s="97" t="s">
        <v>671</v>
      </c>
      <c r="D2" s="97" t="s">
        <v>670</v>
      </c>
    </row>
    <row r="3" spans="2:4" x14ac:dyDescent="0.25">
      <c r="B3" s="299">
        <v>42136</v>
      </c>
      <c r="C3" s="301" t="s">
        <v>669</v>
      </c>
      <c r="D3" s="292"/>
    </row>
    <row r="4" spans="2:4" ht="30" x14ac:dyDescent="0.25">
      <c r="B4" s="299">
        <v>42146</v>
      </c>
      <c r="C4" s="301" t="s">
        <v>676</v>
      </c>
      <c r="D4" s="292" t="s">
        <v>677</v>
      </c>
    </row>
    <row r="5" spans="2:4" x14ac:dyDescent="0.25">
      <c r="B5" s="300"/>
      <c r="C5" s="301" t="s">
        <v>675</v>
      </c>
      <c r="D5" s="292" t="s">
        <v>678</v>
      </c>
    </row>
    <row r="6" spans="2:4" x14ac:dyDescent="0.25">
      <c r="B6" s="299">
        <v>42165</v>
      </c>
      <c r="C6" s="301" t="s">
        <v>681</v>
      </c>
      <c r="D6" s="292" t="s">
        <v>682</v>
      </c>
    </row>
    <row r="7" spans="2:4" s="36" customFormat="1" x14ac:dyDescent="0.25">
      <c r="B7" s="299">
        <v>42171</v>
      </c>
      <c r="C7" s="301" t="s">
        <v>717</v>
      </c>
      <c r="D7" s="292" t="s">
        <v>718</v>
      </c>
    </row>
    <row r="8" spans="2:4" s="36" customFormat="1" x14ac:dyDescent="0.25">
      <c r="B8" s="299"/>
      <c r="C8" s="292" t="s">
        <v>719</v>
      </c>
      <c r="D8" s="292" t="s">
        <v>721</v>
      </c>
    </row>
    <row r="9" spans="2:4" s="36" customFormat="1" x14ac:dyDescent="0.25">
      <c r="B9" s="299"/>
      <c r="C9" s="292" t="s">
        <v>722</v>
      </c>
      <c r="D9" s="292" t="s">
        <v>736</v>
      </c>
    </row>
    <row r="10" spans="2:4" s="36" customFormat="1" x14ac:dyDescent="0.25">
      <c r="B10" s="299"/>
      <c r="C10" s="292" t="s">
        <v>735</v>
      </c>
      <c r="D10" s="292"/>
    </row>
    <row r="11" spans="2:4" x14ac:dyDescent="0.25">
      <c r="B11" s="300"/>
      <c r="C11" s="301" t="s">
        <v>748</v>
      </c>
      <c r="D11" s="292"/>
    </row>
    <row r="12" spans="2:4" x14ac:dyDescent="0.25">
      <c r="B12" s="300"/>
      <c r="C12" s="301" t="s">
        <v>802</v>
      </c>
      <c r="D12" s="292" t="s">
        <v>804</v>
      </c>
    </row>
    <row r="13" spans="2:4" s="36" customFormat="1" x14ac:dyDescent="0.25">
      <c r="B13" s="299">
        <v>42187</v>
      </c>
      <c r="C13" s="292" t="s">
        <v>823</v>
      </c>
      <c r="D13" s="301" t="s">
        <v>833</v>
      </c>
    </row>
    <row r="14" spans="2:4" s="36" customFormat="1" x14ac:dyDescent="0.25">
      <c r="B14" s="300"/>
      <c r="C14" s="292" t="s">
        <v>824</v>
      </c>
      <c r="D14" s="301" t="s">
        <v>830</v>
      </c>
    </row>
    <row r="15" spans="2:4" s="36" customFormat="1" ht="30" x14ac:dyDescent="0.25">
      <c r="B15" s="300"/>
      <c r="C15" s="301" t="s">
        <v>841</v>
      </c>
      <c r="D15" s="292" t="s">
        <v>842</v>
      </c>
    </row>
    <row r="16" spans="2:4" s="36" customFormat="1" x14ac:dyDescent="0.25">
      <c r="B16" s="300"/>
      <c r="C16" s="301" t="s">
        <v>907</v>
      </c>
      <c r="D16" s="292"/>
    </row>
    <row r="17" spans="2:4" s="36" customFormat="1" x14ac:dyDescent="0.25">
      <c r="B17" s="299">
        <v>42208</v>
      </c>
      <c r="C17" s="301" t="s">
        <v>908</v>
      </c>
      <c r="D17" s="292" t="s">
        <v>905</v>
      </c>
    </row>
    <row r="18" spans="2:4" s="36" customFormat="1" x14ac:dyDescent="0.25">
      <c r="B18" s="300"/>
      <c r="C18" s="368" t="s">
        <v>909</v>
      </c>
      <c r="D18" s="292" t="s">
        <v>906</v>
      </c>
    </row>
    <row r="19" spans="2:4" s="36" customFormat="1" x14ac:dyDescent="0.25">
      <c r="B19" s="300"/>
      <c r="C19" s="368"/>
      <c r="D19" s="292"/>
    </row>
    <row r="20" spans="2:4" x14ac:dyDescent="0.25">
      <c r="C20" s="301"/>
      <c r="D20" s="292"/>
    </row>
    <row r="21" spans="2:4" x14ac:dyDescent="0.25">
      <c r="C21" s="301"/>
      <c r="D21" s="292"/>
    </row>
    <row r="22" spans="2:4" x14ac:dyDescent="0.25">
      <c r="C22" s="368"/>
      <c r="D22" s="292"/>
    </row>
    <row r="23" spans="2:4" x14ac:dyDescent="0.25">
      <c r="C23" s="368"/>
      <c r="D23" s="292"/>
    </row>
    <row r="24" spans="2:4" x14ac:dyDescent="0.25">
      <c r="C24" s="368"/>
      <c r="D24" s="292"/>
    </row>
    <row r="25" spans="2:4" x14ac:dyDescent="0.25">
      <c r="C25" s="368"/>
      <c r="D25" s="292"/>
    </row>
    <row r="26" spans="2:4" x14ac:dyDescent="0.25">
      <c r="C26" s="368"/>
      <c r="D26" s="292"/>
    </row>
    <row r="27" spans="2:4" x14ac:dyDescent="0.25">
      <c r="C27" s="368"/>
      <c r="D27" s="292"/>
    </row>
    <row r="28" spans="2:4" x14ac:dyDescent="0.25">
      <c r="C28" s="368"/>
      <c r="D28" s="292"/>
    </row>
    <row r="29" spans="2:4" x14ac:dyDescent="0.25">
      <c r="C29" s="301"/>
      <c r="D29" s="292"/>
    </row>
    <row r="30" spans="2:4" x14ac:dyDescent="0.25">
      <c r="C30" s="301"/>
      <c r="D30" s="292"/>
    </row>
    <row r="31" spans="2:4" x14ac:dyDescent="0.25">
      <c r="C31" s="301"/>
      <c r="D31" s="292"/>
    </row>
    <row r="32" spans="2:4" x14ac:dyDescent="0.25">
      <c r="C32" s="301"/>
      <c r="D32" s="292"/>
    </row>
    <row r="33" spans="3:4" x14ac:dyDescent="0.25">
      <c r="C33" s="301"/>
      <c r="D33" s="292"/>
    </row>
    <row r="34" spans="3:4" x14ac:dyDescent="0.25">
      <c r="C34" s="301"/>
      <c r="D34" s="292"/>
    </row>
    <row r="35" spans="3:4" x14ac:dyDescent="0.25">
      <c r="C35" s="301"/>
      <c r="D35" s="292"/>
    </row>
    <row r="36" spans="3:4" x14ac:dyDescent="0.25">
      <c r="C36" s="292"/>
      <c r="D36" s="292"/>
    </row>
    <row r="37" spans="3:4" x14ac:dyDescent="0.25">
      <c r="C37" s="292"/>
      <c r="D37" s="292"/>
    </row>
    <row r="38" spans="3:4" x14ac:dyDescent="0.25">
      <c r="C38" s="292"/>
      <c r="D38" s="292"/>
    </row>
    <row r="39" spans="3:4" x14ac:dyDescent="0.25">
      <c r="C39" s="292"/>
      <c r="D39" s="292"/>
    </row>
    <row r="40" spans="3:4" x14ac:dyDescent="0.25">
      <c r="C40" s="292"/>
      <c r="D40" s="292"/>
    </row>
    <row r="41" spans="3:4" x14ac:dyDescent="0.25">
      <c r="C41" s="292"/>
      <c r="D41" s="292"/>
    </row>
    <row r="42" spans="3:4" x14ac:dyDescent="0.25">
      <c r="C42" s="292"/>
      <c r="D42" s="292"/>
    </row>
    <row r="43" spans="3:4" x14ac:dyDescent="0.25">
      <c r="C43" s="292"/>
      <c r="D43" s="292"/>
    </row>
    <row r="44" spans="3:4" x14ac:dyDescent="0.25">
      <c r="C44" s="292"/>
      <c r="D44" s="292"/>
    </row>
    <row r="45" spans="3:4" x14ac:dyDescent="0.25">
      <c r="C45" s="292"/>
      <c r="D45" s="292"/>
    </row>
    <row r="46" spans="3:4" x14ac:dyDescent="0.25">
      <c r="C46" s="292"/>
      <c r="D46" s="292"/>
    </row>
    <row r="47" spans="3:4" x14ac:dyDescent="0.25">
      <c r="C47" s="292"/>
      <c r="D47" s="292"/>
    </row>
    <row r="48" spans="3:4" x14ac:dyDescent="0.25">
      <c r="C48" s="292"/>
      <c r="D48" s="292"/>
    </row>
    <row r="49" spans="3:4" x14ac:dyDescent="0.25">
      <c r="C49" s="292"/>
      <c r="D49" s="292"/>
    </row>
    <row r="50" spans="3:4" x14ac:dyDescent="0.25">
      <c r="C50" s="292"/>
      <c r="D50" s="292"/>
    </row>
    <row r="51" spans="3:4" x14ac:dyDescent="0.25">
      <c r="C51" s="292"/>
      <c r="D51" s="292"/>
    </row>
    <row r="52" spans="3:4" x14ac:dyDescent="0.25">
      <c r="C52" s="292"/>
      <c r="D52" s="292"/>
    </row>
    <row r="53" spans="3:4" x14ac:dyDescent="0.25">
      <c r="C53" s="292"/>
      <c r="D53" s="292"/>
    </row>
    <row r="54" spans="3:4" x14ac:dyDescent="0.25">
      <c r="C54" s="292"/>
      <c r="D54" s="292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6"/>
  <dimension ref="B1:N44"/>
  <sheetViews>
    <sheetView zoomScaleNormal="100" workbookViewId="0"/>
  </sheetViews>
  <sheetFormatPr baseColWidth="10" defaultRowHeight="15" x14ac:dyDescent="0.25"/>
  <cols>
    <col min="1" max="1" width="2.140625" style="15" customWidth="1"/>
    <col min="2" max="5" width="6.5703125" style="15" customWidth="1"/>
    <col min="6" max="6" width="15.140625" style="15" bestFit="1" customWidth="1"/>
    <col min="7" max="7" width="11.5703125" style="15" customWidth="1"/>
    <col min="8" max="8" width="10.7109375" style="15" customWidth="1"/>
    <col min="9" max="9" width="11.28515625" style="36" customWidth="1"/>
    <col min="10" max="10" width="4.28515625" style="15" customWidth="1"/>
    <col min="11" max="11" width="11.42578125" style="36"/>
    <col min="12" max="12" width="27" style="15" customWidth="1"/>
    <col min="13" max="13" width="12.85546875" style="15" customWidth="1"/>
    <col min="14" max="14" width="11.42578125" style="15"/>
    <col min="15" max="15" width="3.7109375" style="15" customWidth="1"/>
    <col min="16" max="16" width="16.5703125" style="15" customWidth="1"/>
    <col min="17" max="16384" width="11.42578125" style="15"/>
  </cols>
  <sheetData>
    <row r="1" spans="4:14" ht="9.75" customHeight="1" thickBot="1" x14ac:dyDescent="0.3"/>
    <row r="2" spans="4:14" s="36" customFormat="1" ht="19.5" customHeight="1" thickBot="1" x14ac:dyDescent="0.3">
      <c r="F2" s="94" t="s">
        <v>160</v>
      </c>
      <c r="G2" s="94" t="s">
        <v>111</v>
      </c>
      <c r="L2" s="94" t="s">
        <v>411</v>
      </c>
    </row>
    <row r="3" spans="4:14" s="36" customFormat="1" ht="23.25" customHeight="1" x14ac:dyDescent="0.3">
      <c r="F3" s="39" t="s">
        <v>397</v>
      </c>
      <c r="L3" s="39" t="s">
        <v>403</v>
      </c>
    </row>
    <row r="4" spans="4:14" ht="30" x14ac:dyDescent="0.25">
      <c r="E4" s="36"/>
      <c r="F4" s="86" t="s">
        <v>581</v>
      </c>
      <c r="G4" s="84" t="s">
        <v>659</v>
      </c>
      <c r="H4" s="84" t="s">
        <v>658</v>
      </c>
      <c r="I4" s="84" t="s">
        <v>660</v>
      </c>
      <c r="L4" s="86" t="s">
        <v>402</v>
      </c>
      <c r="M4" s="86" t="s">
        <v>406</v>
      </c>
      <c r="N4" s="86" t="s">
        <v>405</v>
      </c>
    </row>
    <row r="5" spans="4:14" x14ac:dyDescent="0.25">
      <c r="E5" s="36"/>
      <c r="F5" s="91" t="s">
        <v>583</v>
      </c>
      <c r="G5" s="80">
        <v>8.9</v>
      </c>
      <c r="H5" s="83">
        <v>970</v>
      </c>
      <c r="I5" s="236" t="s">
        <v>642</v>
      </c>
      <c r="L5" s="80" t="s">
        <v>404</v>
      </c>
      <c r="M5" s="80">
        <v>3.03</v>
      </c>
      <c r="N5" s="90">
        <f>M5</f>
        <v>3.03</v>
      </c>
    </row>
    <row r="6" spans="4:14" x14ac:dyDescent="0.25">
      <c r="E6" s="36"/>
      <c r="F6" s="91" t="s">
        <v>584</v>
      </c>
      <c r="G6" s="80">
        <v>10.5</v>
      </c>
      <c r="H6" s="83">
        <v>1018</v>
      </c>
      <c r="I6" s="236" t="s">
        <v>642</v>
      </c>
      <c r="L6" s="80" t="s">
        <v>407</v>
      </c>
      <c r="M6" s="80">
        <v>3.03</v>
      </c>
      <c r="N6" s="80">
        <v>3.05</v>
      </c>
    </row>
    <row r="7" spans="4:14" x14ac:dyDescent="0.25">
      <c r="E7" s="36"/>
      <c r="F7" s="91" t="s">
        <v>585</v>
      </c>
      <c r="G7" s="80">
        <v>4.9000000000000004</v>
      </c>
      <c r="H7" s="83">
        <v>842</v>
      </c>
      <c r="I7" s="236" t="s">
        <v>642</v>
      </c>
      <c r="L7" s="80" t="s">
        <v>409</v>
      </c>
      <c r="M7" s="80">
        <v>3</v>
      </c>
      <c r="N7" s="90">
        <f>M7</f>
        <v>3</v>
      </c>
    </row>
    <row r="8" spans="4:14" x14ac:dyDescent="0.25">
      <c r="E8" s="36"/>
      <c r="F8" s="91" t="s">
        <v>586</v>
      </c>
      <c r="G8" s="80">
        <v>5</v>
      </c>
      <c r="H8" s="277">
        <v>858</v>
      </c>
      <c r="I8" s="276" t="s">
        <v>642</v>
      </c>
      <c r="L8" s="80" t="s">
        <v>408</v>
      </c>
      <c r="M8" s="80">
        <v>2.94</v>
      </c>
      <c r="N8" s="90">
        <f>M8</f>
        <v>2.94</v>
      </c>
    </row>
    <row r="9" spans="4:14" x14ac:dyDescent="0.25">
      <c r="D9" s="36"/>
      <c r="E9" s="36"/>
      <c r="F9" s="91" t="s">
        <v>587</v>
      </c>
      <c r="G9" s="80">
        <v>11</v>
      </c>
      <c r="H9" s="83">
        <v>1020</v>
      </c>
      <c r="I9" s="236" t="s">
        <v>642</v>
      </c>
    </row>
    <row r="10" spans="4:14" x14ac:dyDescent="0.25">
      <c r="D10" s="36"/>
      <c r="E10" s="36"/>
      <c r="F10" s="91" t="s">
        <v>588</v>
      </c>
      <c r="G10" s="80">
        <v>13.1</v>
      </c>
      <c r="H10" s="83">
        <v>1025</v>
      </c>
      <c r="I10" s="236" t="s">
        <v>642</v>
      </c>
    </row>
    <row r="11" spans="4:14" x14ac:dyDescent="0.25">
      <c r="D11" s="36"/>
      <c r="E11" s="36"/>
      <c r="F11" s="91" t="s">
        <v>589</v>
      </c>
      <c r="G11" s="80">
        <v>14.4</v>
      </c>
      <c r="H11" s="83">
        <v>1050</v>
      </c>
      <c r="I11" s="236" t="s">
        <v>642</v>
      </c>
    </row>
    <row r="12" spans="4:14" x14ac:dyDescent="0.25">
      <c r="D12" s="36"/>
      <c r="E12" s="36"/>
      <c r="F12" s="91" t="s">
        <v>590</v>
      </c>
      <c r="G12" s="80">
        <v>14.6</v>
      </c>
      <c r="H12" s="83">
        <v>1082</v>
      </c>
      <c r="I12" s="236" t="s">
        <v>642</v>
      </c>
    </row>
    <row r="13" spans="4:14" x14ac:dyDescent="0.25">
      <c r="D13" s="36"/>
      <c r="E13" s="36"/>
      <c r="F13" s="91" t="s">
        <v>591</v>
      </c>
      <c r="G13" s="80">
        <v>16.8</v>
      </c>
      <c r="H13" s="83">
        <v>1084</v>
      </c>
      <c r="I13" s="236" t="s">
        <v>642</v>
      </c>
    </row>
    <row r="14" spans="4:14" ht="19.5" thickBot="1" x14ac:dyDescent="0.35">
      <c r="D14" s="36"/>
      <c r="E14" s="36"/>
      <c r="F14" s="91" t="s">
        <v>592</v>
      </c>
      <c r="G14" s="80">
        <v>19.5</v>
      </c>
      <c r="H14" s="83">
        <v>1122</v>
      </c>
      <c r="I14" s="236" t="s">
        <v>642</v>
      </c>
      <c r="L14" s="385" t="s">
        <v>741</v>
      </c>
    </row>
    <row r="15" spans="4:14" ht="15.75" thickBot="1" x14ac:dyDescent="0.3">
      <c r="D15" s="36"/>
      <c r="E15" s="36"/>
      <c r="F15" s="91" t="s">
        <v>593</v>
      </c>
      <c r="G15" s="80">
        <v>27.7</v>
      </c>
      <c r="H15" s="83">
        <v>1226</v>
      </c>
      <c r="I15" s="236" t="s">
        <v>642</v>
      </c>
      <c r="L15" s="7" t="s">
        <v>661</v>
      </c>
      <c r="M15" s="275"/>
    </row>
    <row r="16" spans="4:14" x14ac:dyDescent="0.25">
      <c r="D16" s="36"/>
      <c r="E16" s="36"/>
      <c r="F16" s="91" t="s">
        <v>594</v>
      </c>
      <c r="G16" s="80">
        <v>12.7</v>
      </c>
      <c r="H16" s="83">
        <v>1120</v>
      </c>
      <c r="I16" s="236" t="s">
        <v>642</v>
      </c>
      <c r="L16" s="10" t="s">
        <v>581</v>
      </c>
      <c r="M16" s="389" t="str">
        <f>F39</f>
        <v>315/70 R22.5</v>
      </c>
      <c r="N16" s="97" t="s">
        <v>160</v>
      </c>
    </row>
    <row r="17" spans="2:14" x14ac:dyDescent="0.25">
      <c r="D17" s="36"/>
      <c r="E17" s="36"/>
      <c r="F17" s="91" t="s">
        <v>595</v>
      </c>
      <c r="G17" s="80">
        <v>20</v>
      </c>
      <c r="H17" s="83">
        <v>1124</v>
      </c>
      <c r="I17" s="236" t="s">
        <v>642</v>
      </c>
      <c r="L17" s="10" t="s">
        <v>658</v>
      </c>
      <c r="M17" s="273">
        <f>H39</f>
        <v>1012.5</v>
      </c>
    </row>
    <row r="18" spans="2:14" x14ac:dyDescent="0.25">
      <c r="D18" s="36"/>
      <c r="E18" s="36"/>
      <c r="F18" s="91" t="s">
        <v>596</v>
      </c>
      <c r="G18" s="80">
        <v>30.8</v>
      </c>
      <c r="H18" s="83">
        <v>1238</v>
      </c>
      <c r="I18" s="236" t="s">
        <v>642</v>
      </c>
      <c r="L18" s="10" t="s">
        <v>510</v>
      </c>
      <c r="M18" s="273" t="str">
        <f>L6</f>
        <v>15° DC Rims</v>
      </c>
      <c r="N18" s="324" t="s">
        <v>411</v>
      </c>
    </row>
    <row r="19" spans="2:14" x14ac:dyDescent="0.25">
      <c r="B19" s="36">
        <v>365</v>
      </c>
      <c r="C19" s="15">
        <v>80</v>
      </c>
      <c r="D19" s="62">
        <v>20</v>
      </c>
      <c r="E19" s="36"/>
      <c r="F19" s="91" t="s">
        <v>597</v>
      </c>
      <c r="G19" s="80">
        <v>14.8</v>
      </c>
      <c r="H19" s="90">
        <f>25.4*D19+2*B19*C19/100</f>
        <v>1092</v>
      </c>
      <c r="I19" s="236" t="s">
        <v>642</v>
      </c>
      <c r="K19" s="15"/>
      <c r="L19" s="10" t="s">
        <v>234</v>
      </c>
      <c r="M19" s="273">
        <f>N6</f>
        <v>3.05</v>
      </c>
    </row>
    <row r="20" spans="2:14" ht="15.75" thickBot="1" x14ac:dyDescent="0.3">
      <c r="B20" s="36"/>
      <c r="D20" s="36"/>
      <c r="E20" s="36"/>
      <c r="F20" s="91" t="s">
        <v>598</v>
      </c>
      <c r="G20" s="80">
        <v>47.5</v>
      </c>
      <c r="H20" s="83">
        <v>1343</v>
      </c>
      <c r="I20" s="236" t="s">
        <v>642</v>
      </c>
      <c r="K20" s="15"/>
      <c r="L20" s="274" t="s">
        <v>657</v>
      </c>
      <c r="M20" s="280">
        <f>(M19 * M17) / (2 * PI())</f>
        <v>491.49035863565928</v>
      </c>
      <c r="N20" s="97" t="s">
        <v>112</v>
      </c>
    </row>
    <row r="21" spans="2:14" x14ac:dyDescent="0.25">
      <c r="B21" s="89" t="str">
        <f t="shared" ref="B21:B44" si="0">LEFT(F21,3)</f>
        <v>215</v>
      </c>
      <c r="C21" s="89" t="str">
        <f t="shared" ref="C21:C44" si="1">MID(F21,5,2)</f>
        <v>75</v>
      </c>
      <c r="D21" s="89" t="str">
        <f t="shared" ref="D21:D44" si="2">RIGHT(F21,LEN(F21)- SEARCH("R",F21))</f>
        <v>17.5</v>
      </c>
      <c r="E21" s="36"/>
      <c r="F21" s="91" t="s">
        <v>599</v>
      </c>
      <c r="G21" s="80">
        <v>3.9</v>
      </c>
      <c r="H21" s="90">
        <f t="shared" ref="H21:H44" si="3">25.4*D21+2*B21*C21/100</f>
        <v>767</v>
      </c>
      <c r="I21" s="236" t="s">
        <v>642</v>
      </c>
      <c r="K21" s="15"/>
    </row>
    <row r="22" spans="2:14" x14ac:dyDescent="0.25">
      <c r="B22" s="89" t="str">
        <f t="shared" si="0"/>
        <v>225</v>
      </c>
      <c r="C22" s="89" t="str">
        <f t="shared" si="1"/>
        <v>70</v>
      </c>
      <c r="D22" s="89" t="str">
        <f t="shared" si="2"/>
        <v>17.5</v>
      </c>
      <c r="F22" s="91" t="s">
        <v>600</v>
      </c>
      <c r="G22" s="80">
        <v>4</v>
      </c>
      <c r="H22" s="90">
        <f t="shared" si="3"/>
        <v>759.5</v>
      </c>
      <c r="I22" s="236" t="s">
        <v>642</v>
      </c>
      <c r="K22" s="15"/>
    </row>
    <row r="23" spans="2:14" x14ac:dyDescent="0.25">
      <c r="B23" s="89" t="str">
        <f t="shared" si="0"/>
        <v>225</v>
      </c>
      <c r="C23" s="89" t="str">
        <f t="shared" si="1"/>
        <v>75</v>
      </c>
      <c r="D23" s="89" t="str">
        <f t="shared" si="2"/>
        <v>17.5</v>
      </c>
      <c r="F23" s="91" t="s">
        <v>601</v>
      </c>
      <c r="G23" s="80">
        <v>4</v>
      </c>
      <c r="H23" s="90">
        <f t="shared" si="3"/>
        <v>782</v>
      </c>
      <c r="I23" s="236" t="s">
        <v>642</v>
      </c>
      <c r="K23" s="15"/>
    </row>
    <row r="24" spans="2:14" x14ac:dyDescent="0.25">
      <c r="B24" s="89" t="str">
        <f t="shared" si="0"/>
        <v>235</v>
      </c>
      <c r="C24" s="89" t="str">
        <f t="shared" si="1"/>
        <v>75</v>
      </c>
      <c r="D24" s="89" t="str">
        <f t="shared" si="2"/>
        <v>17.5</v>
      </c>
      <c r="F24" s="91" t="s">
        <v>602</v>
      </c>
      <c r="G24" s="80">
        <v>4.5</v>
      </c>
      <c r="H24" s="90">
        <f t="shared" si="3"/>
        <v>797</v>
      </c>
      <c r="I24" s="236" t="s">
        <v>642</v>
      </c>
      <c r="K24" s="15"/>
    </row>
    <row r="25" spans="2:14" x14ac:dyDescent="0.25">
      <c r="B25" s="89" t="str">
        <f t="shared" si="0"/>
        <v>245</v>
      </c>
      <c r="C25" s="89" t="str">
        <f t="shared" si="1"/>
        <v>70</v>
      </c>
      <c r="D25" s="89" t="str">
        <f t="shared" si="2"/>
        <v>17.5</v>
      </c>
      <c r="F25" s="91" t="s">
        <v>603</v>
      </c>
      <c r="G25" s="80">
        <v>5.2</v>
      </c>
      <c r="H25" s="90">
        <f t="shared" si="3"/>
        <v>787.5</v>
      </c>
      <c r="I25" s="236" t="s">
        <v>642</v>
      </c>
      <c r="K25" s="15"/>
    </row>
    <row r="26" spans="2:14" x14ac:dyDescent="0.25">
      <c r="B26" s="89" t="str">
        <f t="shared" si="0"/>
        <v>245</v>
      </c>
      <c r="C26" s="89" t="str">
        <f t="shared" si="1"/>
        <v>70</v>
      </c>
      <c r="D26" s="89" t="str">
        <f t="shared" si="2"/>
        <v>19.5</v>
      </c>
      <c r="F26" s="91" t="s">
        <v>604</v>
      </c>
      <c r="G26" s="80">
        <v>6</v>
      </c>
      <c r="H26" s="90">
        <f t="shared" si="3"/>
        <v>838.3</v>
      </c>
      <c r="I26" s="236" t="s">
        <v>642</v>
      </c>
      <c r="K26" s="15"/>
    </row>
    <row r="27" spans="2:14" x14ac:dyDescent="0.25">
      <c r="B27" s="89" t="str">
        <f t="shared" si="0"/>
        <v>255</v>
      </c>
      <c r="C27" s="89" t="str">
        <f t="shared" si="1"/>
        <v>70</v>
      </c>
      <c r="D27" s="89" t="str">
        <f t="shared" si="2"/>
        <v>22.5</v>
      </c>
      <c r="F27" s="91" t="s">
        <v>605</v>
      </c>
      <c r="G27" s="80">
        <v>9.5</v>
      </c>
      <c r="H27" s="90">
        <f t="shared" si="3"/>
        <v>928.5</v>
      </c>
      <c r="I27" s="236" t="s">
        <v>642</v>
      </c>
      <c r="K27" s="15"/>
    </row>
    <row r="28" spans="2:14" x14ac:dyDescent="0.25">
      <c r="B28" s="89" t="str">
        <f t="shared" si="0"/>
        <v>265</v>
      </c>
      <c r="C28" s="89" t="str">
        <f t="shared" si="1"/>
        <v>70</v>
      </c>
      <c r="D28" s="89" t="str">
        <f t="shared" si="2"/>
        <v>19.5</v>
      </c>
      <c r="F28" s="91" t="s">
        <v>606</v>
      </c>
      <c r="G28" s="80">
        <v>6.5</v>
      </c>
      <c r="H28" s="90">
        <f t="shared" si="3"/>
        <v>866.3</v>
      </c>
      <c r="I28" s="236" t="s">
        <v>642</v>
      </c>
      <c r="K28" s="15"/>
    </row>
    <row r="29" spans="2:14" x14ac:dyDescent="0.25">
      <c r="B29" s="89" t="str">
        <f t="shared" si="0"/>
        <v>275</v>
      </c>
      <c r="C29" s="89" t="str">
        <f t="shared" si="1"/>
        <v>70</v>
      </c>
      <c r="D29" s="89" t="str">
        <f t="shared" si="2"/>
        <v>22.5</v>
      </c>
      <c r="F29" s="91" t="s">
        <v>607</v>
      </c>
      <c r="G29" s="80">
        <v>11.9</v>
      </c>
      <c r="H29" s="90">
        <f t="shared" si="3"/>
        <v>956.5</v>
      </c>
      <c r="I29" s="236" t="s">
        <v>642</v>
      </c>
      <c r="K29" s="15"/>
    </row>
    <row r="30" spans="2:14" x14ac:dyDescent="0.25">
      <c r="B30" s="89" t="str">
        <f t="shared" si="0"/>
        <v>275</v>
      </c>
      <c r="C30" s="89" t="str">
        <f t="shared" si="1"/>
        <v>80</v>
      </c>
      <c r="D30" s="89" t="str">
        <f t="shared" si="2"/>
        <v>22.5</v>
      </c>
      <c r="F30" s="91" t="s">
        <v>608</v>
      </c>
      <c r="G30" s="80">
        <v>12.8</v>
      </c>
      <c r="H30" s="90">
        <f t="shared" si="3"/>
        <v>1011.5</v>
      </c>
      <c r="I30" s="236" t="s">
        <v>642</v>
      </c>
      <c r="K30" s="15"/>
    </row>
    <row r="31" spans="2:14" x14ac:dyDescent="0.25">
      <c r="B31" s="89" t="str">
        <f t="shared" si="0"/>
        <v>285</v>
      </c>
      <c r="C31" s="89" t="str">
        <f t="shared" si="1"/>
        <v>70</v>
      </c>
      <c r="D31" s="89" t="str">
        <f t="shared" si="2"/>
        <v>19.5</v>
      </c>
      <c r="F31" s="91" t="s">
        <v>609</v>
      </c>
      <c r="G31" s="80">
        <v>7.9</v>
      </c>
      <c r="H31" s="90">
        <f t="shared" si="3"/>
        <v>894.3</v>
      </c>
      <c r="I31" s="236" t="s">
        <v>642</v>
      </c>
      <c r="K31" s="15"/>
    </row>
    <row r="32" spans="2:14" x14ac:dyDescent="0.25">
      <c r="B32" s="89" t="str">
        <f t="shared" si="0"/>
        <v>295</v>
      </c>
      <c r="C32" s="89" t="str">
        <f t="shared" si="1"/>
        <v>55</v>
      </c>
      <c r="D32" s="89" t="str">
        <f t="shared" si="2"/>
        <v>22.5</v>
      </c>
      <c r="F32" s="91" t="s">
        <v>610</v>
      </c>
      <c r="G32" s="80">
        <v>10.199999999999999</v>
      </c>
      <c r="H32" s="90">
        <f t="shared" si="3"/>
        <v>896</v>
      </c>
      <c r="I32" s="236" t="s">
        <v>641</v>
      </c>
      <c r="K32" s="15"/>
    </row>
    <row r="33" spans="2:11" x14ac:dyDescent="0.25">
      <c r="B33" s="89" t="str">
        <f t="shared" si="0"/>
        <v>295</v>
      </c>
      <c r="C33" s="89" t="str">
        <f t="shared" si="1"/>
        <v>60</v>
      </c>
      <c r="D33" s="89" t="str">
        <f t="shared" si="2"/>
        <v>22.5</v>
      </c>
      <c r="F33" s="91" t="s">
        <v>611</v>
      </c>
      <c r="G33" s="80">
        <v>10.8</v>
      </c>
      <c r="H33" s="90">
        <f t="shared" si="3"/>
        <v>925.5</v>
      </c>
      <c r="I33" s="236" t="s">
        <v>641</v>
      </c>
      <c r="K33" s="15"/>
    </row>
    <row r="34" spans="2:11" x14ac:dyDescent="0.25">
      <c r="B34" s="89" t="str">
        <f t="shared" si="0"/>
        <v>295</v>
      </c>
      <c r="C34" s="89" t="str">
        <f t="shared" si="1"/>
        <v>80</v>
      </c>
      <c r="D34" s="89" t="str">
        <f t="shared" si="2"/>
        <v>22.5</v>
      </c>
      <c r="F34" s="91" t="s">
        <v>612</v>
      </c>
      <c r="G34" s="80">
        <v>15.5</v>
      </c>
      <c r="H34" s="90">
        <f t="shared" si="3"/>
        <v>1043.5</v>
      </c>
      <c r="I34" s="236" t="s">
        <v>642</v>
      </c>
      <c r="K34" s="15"/>
    </row>
    <row r="35" spans="2:11" x14ac:dyDescent="0.25">
      <c r="B35" s="89" t="str">
        <f t="shared" si="0"/>
        <v>305</v>
      </c>
      <c r="C35" s="89" t="str">
        <f t="shared" si="1"/>
        <v>70</v>
      </c>
      <c r="D35" s="89" t="str">
        <f t="shared" si="2"/>
        <v>19.5</v>
      </c>
      <c r="F35" s="91" t="s">
        <v>613</v>
      </c>
      <c r="G35" s="80">
        <v>9.1999999999999993</v>
      </c>
      <c r="H35" s="90">
        <f t="shared" si="3"/>
        <v>922.3</v>
      </c>
      <c r="I35" s="236" t="s">
        <v>642</v>
      </c>
      <c r="K35" s="15"/>
    </row>
    <row r="36" spans="2:11" x14ac:dyDescent="0.25">
      <c r="B36" s="89" t="str">
        <f t="shared" si="0"/>
        <v>305</v>
      </c>
      <c r="C36" s="89" t="str">
        <f t="shared" si="1"/>
        <v>70</v>
      </c>
      <c r="D36" s="89" t="str">
        <f t="shared" si="2"/>
        <v>22.5</v>
      </c>
      <c r="F36" s="91" t="s">
        <v>614</v>
      </c>
      <c r="G36" s="80">
        <v>13.9</v>
      </c>
      <c r="H36" s="90">
        <f t="shared" si="3"/>
        <v>998.5</v>
      </c>
      <c r="I36" s="236" t="s">
        <v>642</v>
      </c>
      <c r="K36" s="15"/>
    </row>
    <row r="37" spans="2:11" x14ac:dyDescent="0.25">
      <c r="B37" s="89" t="str">
        <f t="shared" si="0"/>
        <v>315</v>
      </c>
      <c r="C37" s="89" t="str">
        <f t="shared" si="1"/>
        <v>45</v>
      </c>
      <c r="D37" s="89" t="str">
        <f t="shared" si="2"/>
        <v>22.5</v>
      </c>
      <c r="F37" s="91" t="s">
        <v>164</v>
      </c>
      <c r="G37" s="80">
        <v>9.9</v>
      </c>
      <c r="H37" s="90">
        <f t="shared" si="3"/>
        <v>855</v>
      </c>
      <c r="I37" s="236" t="s">
        <v>641</v>
      </c>
      <c r="K37" s="15"/>
    </row>
    <row r="38" spans="2:11" x14ac:dyDescent="0.25">
      <c r="B38" s="89" t="str">
        <f t="shared" si="0"/>
        <v>315</v>
      </c>
      <c r="C38" s="89" t="str">
        <f t="shared" si="1"/>
        <v>60</v>
      </c>
      <c r="D38" s="89" t="str">
        <f t="shared" si="2"/>
        <v>22.5</v>
      </c>
      <c r="F38" s="91" t="s">
        <v>615</v>
      </c>
      <c r="G38" s="80">
        <v>12.8</v>
      </c>
      <c r="H38" s="90">
        <f t="shared" si="3"/>
        <v>949.5</v>
      </c>
      <c r="I38" s="236" t="s">
        <v>641</v>
      </c>
      <c r="K38" s="15"/>
    </row>
    <row r="39" spans="2:11" x14ac:dyDescent="0.25">
      <c r="B39" s="89" t="str">
        <f t="shared" si="0"/>
        <v>315</v>
      </c>
      <c r="C39" s="89" t="str">
        <f t="shared" si="1"/>
        <v>70</v>
      </c>
      <c r="D39" s="89" t="str">
        <f t="shared" si="2"/>
        <v>22.5</v>
      </c>
      <c r="F39" s="91" t="s">
        <v>616</v>
      </c>
      <c r="G39" s="80">
        <v>14.9</v>
      </c>
      <c r="H39" s="90">
        <f t="shared" si="3"/>
        <v>1012.5</v>
      </c>
      <c r="I39" s="236" t="s">
        <v>642</v>
      </c>
      <c r="K39" s="15"/>
    </row>
    <row r="40" spans="2:11" x14ac:dyDescent="0.25">
      <c r="B40" s="89" t="str">
        <f t="shared" si="0"/>
        <v>315</v>
      </c>
      <c r="C40" s="89" t="str">
        <f t="shared" si="1"/>
        <v>80</v>
      </c>
      <c r="D40" s="89" t="str">
        <f t="shared" si="2"/>
        <v>22.5</v>
      </c>
      <c r="F40" s="91" t="s">
        <v>617</v>
      </c>
      <c r="G40" s="80">
        <v>17.600000000000001</v>
      </c>
      <c r="H40" s="90">
        <f t="shared" si="3"/>
        <v>1075.5</v>
      </c>
      <c r="I40" s="236" t="s">
        <v>642</v>
      </c>
      <c r="K40" s="15"/>
    </row>
    <row r="41" spans="2:11" x14ac:dyDescent="0.25">
      <c r="B41" s="89" t="str">
        <f t="shared" si="0"/>
        <v>365</v>
      </c>
      <c r="C41" s="89" t="str">
        <f t="shared" si="1"/>
        <v>80</v>
      </c>
      <c r="D41" s="89" t="str">
        <f t="shared" si="2"/>
        <v>20</v>
      </c>
      <c r="F41" s="91" t="s">
        <v>618</v>
      </c>
      <c r="G41" s="80">
        <v>17.2</v>
      </c>
      <c r="H41" s="90">
        <f t="shared" si="3"/>
        <v>1092</v>
      </c>
      <c r="I41" s="236" t="s">
        <v>642</v>
      </c>
      <c r="K41" s="15"/>
    </row>
    <row r="42" spans="2:11" x14ac:dyDescent="0.25">
      <c r="B42" s="89" t="str">
        <f t="shared" si="0"/>
        <v>365</v>
      </c>
      <c r="C42" s="89" t="str">
        <f t="shared" si="1"/>
        <v>85</v>
      </c>
      <c r="D42" s="89" t="str">
        <f t="shared" si="2"/>
        <v>20</v>
      </c>
      <c r="F42" s="91" t="s">
        <v>619</v>
      </c>
      <c r="G42" s="80">
        <v>22.5</v>
      </c>
      <c r="H42" s="90">
        <f t="shared" si="3"/>
        <v>1128.5</v>
      </c>
      <c r="I42" s="236" t="s">
        <v>642</v>
      </c>
      <c r="K42" s="15"/>
    </row>
    <row r="43" spans="2:11" x14ac:dyDescent="0.25">
      <c r="B43" s="89" t="str">
        <f t="shared" si="0"/>
        <v>385</v>
      </c>
      <c r="C43" s="89" t="str">
        <f t="shared" si="1"/>
        <v>55</v>
      </c>
      <c r="D43" s="89" t="str">
        <f t="shared" si="2"/>
        <v>22.5</v>
      </c>
      <c r="F43" s="91" t="s">
        <v>620</v>
      </c>
      <c r="G43" s="80">
        <v>15.9</v>
      </c>
      <c r="H43" s="90">
        <f t="shared" si="3"/>
        <v>995</v>
      </c>
      <c r="I43" s="236" t="s">
        <v>641</v>
      </c>
      <c r="K43" s="15"/>
    </row>
    <row r="44" spans="2:11" x14ac:dyDescent="0.25">
      <c r="B44" s="89" t="str">
        <f t="shared" si="0"/>
        <v>385</v>
      </c>
      <c r="C44" s="89" t="str">
        <f t="shared" si="1"/>
        <v>65</v>
      </c>
      <c r="D44" s="89" t="str">
        <f t="shared" si="2"/>
        <v>22.5</v>
      </c>
      <c r="F44" s="91" t="s">
        <v>582</v>
      </c>
      <c r="G44" s="80">
        <v>19.2</v>
      </c>
      <c r="H44" s="90">
        <f t="shared" si="3"/>
        <v>1072</v>
      </c>
      <c r="I44" s="236" t="s">
        <v>641</v>
      </c>
      <c r="K44" s="15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workbookViewId="0"/>
  </sheetViews>
  <sheetFormatPr baseColWidth="10" defaultRowHeight="15" x14ac:dyDescent="0.25"/>
  <cols>
    <col min="1" max="1" width="2.85546875" style="36" customWidth="1"/>
    <col min="2" max="2" width="35.85546875" style="36" customWidth="1"/>
    <col min="3" max="16384" width="11.42578125" style="36"/>
  </cols>
  <sheetData>
    <row r="2" spans="2:12" ht="18.75" x14ac:dyDescent="0.3">
      <c r="B2" s="302" t="s">
        <v>683</v>
      </c>
    </row>
    <row r="3" spans="2:12" ht="12.75" customHeight="1" x14ac:dyDescent="0.25"/>
    <row r="4" spans="2:12" ht="20.25" customHeight="1" thickBot="1" x14ac:dyDescent="0.35">
      <c r="B4" s="39" t="s">
        <v>893</v>
      </c>
    </row>
    <row r="5" spans="2:12" ht="30" x14ac:dyDescent="0.25">
      <c r="B5" s="229" t="s">
        <v>214</v>
      </c>
      <c r="C5" s="221" t="str">
        <f>'Segment Table'!P7</f>
        <v>Long haul</v>
      </c>
      <c r="D5" s="221" t="str">
        <f>'Segment Table'!Q7</f>
        <v>Regional delivery</v>
      </c>
      <c r="E5" s="221" t="str">
        <f>'Segment Table'!R7</f>
        <v>Urban delivery</v>
      </c>
      <c r="F5" s="221" t="str">
        <f>'Segment Table'!S7</f>
        <v>Municipal utility</v>
      </c>
      <c r="G5" s="221" t="str">
        <f>'Segment Table'!T7</f>
        <v>Construction</v>
      </c>
      <c r="H5" s="221" t="str">
        <f>'Segment Table'!U7</f>
        <v>Heavy Urban</v>
      </c>
      <c r="I5" s="221" t="str">
        <f>'Segment Table'!V7</f>
        <v>Urban</v>
      </c>
      <c r="J5" s="221" t="str">
        <f>'Segment Table'!W7</f>
        <v>Suburban</v>
      </c>
      <c r="K5" s="221" t="str">
        <f>'Segment Table'!X7</f>
        <v>Interurban</v>
      </c>
      <c r="L5" s="222" t="str">
        <f>'Segment Table'!Y7</f>
        <v>Coach</v>
      </c>
    </row>
    <row r="6" spans="2:12" x14ac:dyDescent="0.25">
      <c r="B6" s="223" t="s">
        <v>399</v>
      </c>
      <c r="C6" s="80">
        <v>1240</v>
      </c>
      <c r="D6" s="80">
        <v>1055</v>
      </c>
      <c r="E6" s="80">
        <v>974</v>
      </c>
      <c r="F6" s="80">
        <v>974</v>
      </c>
      <c r="G6" s="80">
        <v>975</v>
      </c>
      <c r="H6" s="82">
        <v>0</v>
      </c>
      <c r="I6" s="82">
        <v>0</v>
      </c>
      <c r="J6" s="82">
        <v>0</v>
      </c>
      <c r="K6" s="82">
        <v>0</v>
      </c>
      <c r="L6" s="224">
        <v>0</v>
      </c>
    </row>
    <row r="7" spans="2:12" ht="15.75" thickBot="1" x14ac:dyDescent="0.3">
      <c r="B7" s="225" t="s">
        <v>400</v>
      </c>
      <c r="C7" s="227">
        <v>-50</v>
      </c>
      <c r="D7" s="227">
        <v>-50</v>
      </c>
      <c r="E7" s="227">
        <v>-50</v>
      </c>
      <c r="F7" s="227">
        <v>-50</v>
      </c>
      <c r="G7" s="227">
        <v>-50</v>
      </c>
      <c r="H7" s="226">
        <v>0</v>
      </c>
      <c r="I7" s="226">
        <v>0</v>
      </c>
      <c r="J7" s="226">
        <v>0</v>
      </c>
      <c r="K7" s="226">
        <v>0</v>
      </c>
      <c r="L7" s="228">
        <v>0</v>
      </c>
    </row>
    <row r="8" spans="2:12" x14ac:dyDescent="0.25">
      <c r="H8" s="35"/>
      <c r="I8" s="35"/>
      <c r="J8" s="35"/>
      <c r="K8" s="35"/>
      <c r="L8" s="35"/>
    </row>
    <row r="9" spans="2:12" x14ac:dyDescent="0.25">
      <c r="B9" s="324" t="s">
        <v>740</v>
      </c>
      <c r="H9" s="35"/>
      <c r="I9" s="35"/>
      <c r="J9" s="35"/>
      <c r="K9" s="35"/>
      <c r="L9" s="35"/>
    </row>
    <row r="10" spans="2:12" x14ac:dyDescent="0.25">
      <c r="H10" s="35"/>
      <c r="I10" s="35"/>
      <c r="J10" s="35"/>
      <c r="K10" s="35"/>
      <c r="L10" s="35"/>
    </row>
    <row r="11" spans="2:12" x14ac:dyDescent="0.25">
      <c r="H11" s="35"/>
      <c r="I11" s="35"/>
      <c r="J11" s="35"/>
      <c r="K11" s="35"/>
      <c r="L11" s="35"/>
    </row>
    <row r="12" spans="2:12" x14ac:dyDescent="0.25">
      <c r="H12" s="35"/>
      <c r="I12" s="35"/>
      <c r="J12" s="35"/>
      <c r="K12" s="35"/>
      <c r="L12" s="35"/>
    </row>
    <row r="13" spans="2:12" x14ac:dyDescent="0.25">
      <c r="H13" s="35"/>
      <c r="I13" s="35"/>
      <c r="J13" s="35"/>
      <c r="K13" s="35"/>
      <c r="L13" s="35"/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/>
  </sheetViews>
  <sheetFormatPr baseColWidth="10" defaultRowHeight="15" x14ac:dyDescent="0.25"/>
  <cols>
    <col min="1" max="1" width="2.85546875" style="36" customWidth="1"/>
    <col min="2" max="2" width="64.28515625" bestFit="1" customWidth="1"/>
  </cols>
  <sheetData>
    <row r="1" spans="2:12" s="36" customFormat="1" x14ac:dyDescent="0.25"/>
    <row r="2" spans="2:12" s="36" customFormat="1" ht="18.75" x14ac:dyDescent="0.3">
      <c r="B2" s="302" t="s">
        <v>684</v>
      </c>
    </row>
    <row r="3" spans="2:12" s="36" customFormat="1" ht="12.75" customHeight="1" x14ac:dyDescent="0.25"/>
    <row r="4" spans="2:12" s="36" customFormat="1" ht="20.25" customHeight="1" thickBot="1" x14ac:dyDescent="0.35">
      <c r="B4" s="39" t="s">
        <v>894</v>
      </c>
    </row>
    <row r="5" spans="2:12" s="36" customFormat="1" ht="30" x14ac:dyDescent="0.25">
      <c r="B5" s="229" t="s">
        <v>214</v>
      </c>
      <c r="C5" s="221" t="str">
        <f>'Segment Table'!P7</f>
        <v>Long haul</v>
      </c>
      <c r="D5" s="221" t="str">
        <f>'Segment Table'!Q7</f>
        <v>Regional delivery</v>
      </c>
      <c r="E5" s="221" t="str">
        <f>'Segment Table'!R7</f>
        <v>Urban delivery</v>
      </c>
      <c r="F5" s="221" t="str">
        <f>'Segment Table'!S7</f>
        <v>Municipal utility</v>
      </c>
      <c r="G5" s="221" t="str">
        <f>'Segment Table'!T7</f>
        <v>Construction</v>
      </c>
      <c r="H5" s="221" t="str">
        <f>'Segment Table'!U7</f>
        <v>Heavy Urban</v>
      </c>
      <c r="I5" s="221" t="str">
        <f>'Segment Table'!V7</f>
        <v>Urban</v>
      </c>
      <c r="J5" s="221" t="str">
        <f>'Segment Table'!W7</f>
        <v>Suburban</v>
      </c>
      <c r="K5" s="221" t="str">
        <f>'Segment Table'!X7</f>
        <v>Interurban</v>
      </c>
      <c r="L5" s="222" t="str">
        <f>'Segment Table'!Y7</f>
        <v>Coach</v>
      </c>
    </row>
    <row r="6" spans="2:12" x14ac:dyDescent="0.25">
      <c r="B6" s="223" t="s">
        <v>215</v>
      </c>
      <c r="C6" s="80">
        <v>618</v>
      </c>
      <c r="D6" s="80">
        <v>671</v>
      </c>
      <c r="E6" s="80">
        <v>516</v>
      </c>
      <c r="F6" s="80">
        <v>566</v>
      </c>
      <c r="G6" s="80">
        <v>1037</v>
      </c>
      <c r="H6" s="82">
        <v>0</v>
      </c>
      <c r="I6" s="82">
        <v>0</v>
      </c>
      <c r="J6" s="82">
        <v>0</v>
      </c>
      <c r="K6" s="82">
        <v>0</v>
      </c>
      <c r="L6" s="224">
        <v>0</v>
      </c>
    </row>
    <row r="7" spans="2:12" x14ac:dyDescent="0.25">
      <c r="B7" s="223" t="s">
        <v>238</v>
      </c>
      <c r="C7" s="80">
        <v>818</v>
      </c>
      <c r="D7" s="80">
        <v>871</v>
      </c>
      <c r="E7" s="80">
        <v>676</v>
      </c>
      <c r="F7" s="80">
        <v>766</v>
      </c>
      <c r="G7" s="80">
        <v>1277</v>
      </c>
      <c r="H7" s="82">
        <v>0</v>
      </c>
      <c r="I7" s="82">
        <v>0</v>
      </c>
      <c r="J7" s="82">
        <v>0</v>
      </c>
      <c r="K7" s="82">
        <v>0</v>
      </c>
      <c r="L7" s="224">
        <v>0</v>
      </c>
    </row>
    <row r="8" spans="2:12" x14ac:dyDescent="0.25">
      <c r="B8" s="223" t="s">
        <v>203</v>
      </c>
      <c r="C8" s="80">
        <v>668</v>
      </c>
      <c r="D8" s="80">
        <v>721</v>
      </c>
      <c r="E8" s="80">
        <v>616</v>
      </c>
      <c r="F8" s="80">
        <v>616</v>
      </c>
      <c r="G8" s="80">
        <v>1157</v>
      </c>
      <c r="H8" s="82">
        <v>0</v>
      </c>
      <c r="I8" s="82">
        <v>0</v>
      </c>
      <c r="J8" s="82">
        <v>0</v>
      </c>
      <c r="K8" s="82">
        <v>0</v>
      </c>
      <c r="L8" s="224">
        <v>0</v>
      </c>
    </row>
    <row r="9" spans="2:12" x14ac:dyDescent="0.25">
      <c r="B9" s="223" t="s">
        <v>204</v>
      </c>
      <c r="C9" s="80">
        <v>718</v>
      </c>
      <c r="D9" s="80">
        <v>771</v>
      </c>
      <c r="E9" s="80">
        <v>666</v>
      </c>
      <c r="F9" s="80">
        <v>666</v>
      </c>
      <c r="G9" s="80">
        <v>1237</v>
      </c>
      <c r="H9" s="82">
        <v>0</v>
      </c>
      <c r="I9" s="82">
        <v>0</v>
      </c>
      <c r="J9" s="82">
        <v>0</v>
      </c>
      <c r="K9" s="82">
        <v>0</v>
      </c>
      <c r="L9" s="224">
        <v>0</v>
      </c>
    </row>
    <row r="10" spans="2:12" x14ac:dyDescent="0.25">
      <c r="B10" s="223" t="s">
        <v>205</v>
      </c>
      <c r="C10" s="80">
        <v>889</v>
      </c>
      <c r="D10" s="80">
        <v>944</v>
      </c>
      <c r="E10" s="80">
        <v>733</v>
      </c>
      <c r="F10" s="80">
        <v>833</v>
      </c>
      <c r="G10" s="80">
        <v>1378</v>
      </c>
      <c r="H10" s="82">
        <v>0</v>
      </c>
      <c r="I10" s="82">
        <v>0</v>
      </c>
      <c r="J10" s="82">
        <v>0</v>
      </c>
      <c r="K10" s="82">
        <v>0</v>
      </c>
      <c r="L10" s="224">
        <v>0</v>
      </c>
    </row>
    <row r="11" spans="2:12" x14ac:dyDescent="0.25">
      <c r="B11" s="223" t="s">
        <v>239</v>
      </c>
      <c r="C11" s="80">
        <v>1089</v>
      </c>
      <c r="D11" s="80">
        <v>1144</v>
      </c>
      <c r="E11" s="80">
        <v>893</v>
      </c>
      <c r="F11" s="80">
        <v>1033</v>
      </c>
      <c r="G11" s="80">
        <v>1618</v>
      </c>
      <c r="H11" s="82">
        <v>0</v>
      </c>
      <c r="I11" s="82">
        <v>0</v>
      </c>
      <c r="J11" s="82">
        <v>0</v>
      </c>
      <c r="K11" s="82">
        <v>0</v>
      </c>
      <c r="L11" s="224">
        <v>0</v>
      </c>
    </row>
    <row r="12" spans="2:12" x14ac:dyDescent="0.25">
      <c r="B12" s="223" t="s">
        <v>206</v>
      </c>
      <c r="C12" s="80">
        <v>939</v>
      </c>
      <c r="D12" s="80">
        <v>994</v>
      </c>
      <c r="E12" s="80">
        <v>883</v>
      </c>
      <c r="F12" s="80">
        <v>883</v>
      </c>
      <c r="G12" s="80">
        <v>1498</v>
      </c>
      <c r="H12" s="82">
        <v>0</v>
      </c>
      <c r="I12" s="82">
        <v>0</v>
      </c>
      <c r="J12" s="82">
        <v>0</v>
      </c>
      <c r="K12" s="82">
        <v>0</v>
      </c>
      <c r="L12" s="224">
        <v>0</v>
      </c>
    </row>
    <row r="13" spans="2:12" x14ac:dyDescent="0.25">
      <c r="B13" s="223" t="s">
        <v>207</v>
      </c>
      <c r="C13" s="80">
        <v>989</v>
      </c>
      <c r="D13" s="80">
        <v>1044</v>
      </c>
      <c r="E13" s="80">
        <v>933</v>
      </c>
      <c r="F13" s="80">
        <v>933</v>
      </c>
      <c r="G13" s="80">
        <v>1578</v>
      </c>
      <c r="H13" s="82">
        <v>0</v>
      </c>
      <c r="I13" s="82">
        <v>0</v>
      </c>
      <c r="J13" s="82">
        <v>0</v>
      </c>
      <c r="K13" s="82">
        <v>0</v>
      </c>
      <c r="L13" s="224">
        <v>0</v>
      </c>
    </row>
    <row r="14" spans="2:12" x14ac:dyDescent="0.25">
      <c r="B14" s="223" t="s">
        <v>208</v>
      </c>
      <c r="C14" s="80">
        <v>738</v>
      </c>
      <c r="D14" s="80">
        <v>955</v>
      </c>
      <c r="E14" s="80">
        <v>632</v>
      </c>
      <c r="F14" s="80">
        <v>717</v>
      </c>
      <c r="G14" s="80">
        <v>1672</v>
      </c>
      <c r="H14" s="82">
        <v>0</v>
      </c>
      <c r="I14" s="82">
        <v>0</v>
      </c>
      <c r="J14" s="82">
        <v>0</v>
      </c>
      <c r="K14" s="82">
        <v>0</v>
      </c>
      <c r="L14" s="224">
        <v>0</v>
      </c>
    </row>
    <row r="15" spans="2:12" x14ac:dyDescent="0.25">
      <c r="B15" s="223" t="s">
        <v>209</v>
      </c>
      <c r="C15" s="80">
        <v>1000</v>
      </c>
      <c r="D15" s="80">
        <v>1200</v>
      </c>
      <c r="E15" s="80">
        <v>800</v>
      </c>
      <c r="F15" s="80">
        <v>900</v>
      </c>
      <c r="G15" s="80">
        <v>2100</v>
      </c>
      <c r="H15" s="82">
        <v>0</v>
      </c>
      <c r="I15" s="82">
        <v>0</v>
      </c>
      <c r="J15" s="82">
        <v>0</v>
      </c>
      <c r="K15" s="82">
        <v>0</v>
      </c>
      <c r="L15" s="224">
        <v>0</v>
      </c>
    </row>
    <row r="16" spans="2:12" ht="15.75" thickBot="1" x14ac:dyDescent="0.3">
      <c r="B16" s="225" t="s">
        <v>210</v>
      </c>
      <c r="C16" s="227">
        <v>700</v>
      </c>
      <c r="D16" s="227">
        <v>800</v>
      </c>
      <c r="E16" s="227">
        <v>600</v>
      </c>
      <c r="F16" s="227">
        <v>600</v>
      </c>
      <c r="G16" s="227">
        <v>1400</v>
      </c>
      <c r="H16" s="226">
        <v>0</v>
      </c>
      <c r="I16" s="226">
        <v>0</v>
      </c>
      <c r="J16" s="226">
        <v>0</v>
      </c>
      <c r="K16" s="226">
        <v>0</v>
      </c>
      <c r="L16" s="228">
        <v>0</v>
      </c>
    </row>
    <row r="18" spans="2:2" x14ac:dyDescent="0.25">
      <c r="B18" s="324" t="s">
        <v>740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zoomScaleNormal="100" workbookViewId="0"/>
  </sheetViews>
  <sheetFormatPr baseColWidth="10" defaultRowHeight="15" x14ac:dyDescent="0.25"/>
  <cols>
    <col min="1" max="1" width="2.85546875" style="36" customWidth="1"/>
    <col min="2" max="2" width="37.28515625" style="36" bestFit="1" customWidth="1"/>
    <col min="3" max="12" width="15" style="36" customWidth="1"/>
    <col min="13" max="16384" width="11.42578125" style="36"/>
  </cols>
  <sheetData>
    <row r="2" spans="2:12" ht="18.75" x14ac:dyDescent="0.3">
      <c r="B2" s="302" t="s">
        <v>685</v>
      </c>
    </row>
    <row r="3" spans="2:12" ht="12.75" customHeight="1" x14ac:dyDescent="0.25"/>
    <row r="4" spans="2:12" ht="20.25" customHeight="1" thickBot="1" x14ac:dyDescent="0.35">
      <c r="B4" s="39" t="s">
        <v>895</v>
      </c>
    </row>
    <row r="5" spans="2:12" ht="30" x14ac:dyDescent="0.25">
      <c r="B5" s="220" t="s">
        <v>216</v>
      </c>
      <c r="C5" s="221" t="str">
        <f>'Segment Table'!P7</f>
        <v>Long haul</v>
      </c>
      <c r="D5" s="221" t="str">
        <f>'Segment Table'!Q7</f>
        <v>Regional delivery</v>
      </c>
      <c r="E5" s="221" t="str">
        <f>'Segment Table'!R7</f>
        <v>Urban delivery</v>
      </c>
      <c r="F5" s="221" t="str">
        <f>'Segment Table'!S7</f>
        <v>Municipal utility</v>
      </c>
      <c r="G5" s="221" t="str">
        <f>'Segment Table'!T7</f>
        <v>Construction</v>
      </c>
      <c r="H5" s="221" t="str">
        <f>'Segment Table'!U7</f>
        <v>Heavy Urban</v>
      </c>
      <c r="I5" s="221" t="str">
        <f>'Segment Table'!V7</f>
        <v>Urban</v>
      </c>
      <c r="J5" s="221" t="str">
        <f>'Segment Table'!W7</f>
        <v>Suburban</v>
      </c>
      <c r="K5" s="221" t="str">
        <f>'Segment Table'!X7</f>
        <v>Interurban</v>
      </c>
      <c r="L5" s="222" t="str">
        <f>'Segment Table'!Y7</f>
        <v>Coach</v>
      </c>
    </row>
    <row r="6" spans="2:12" x14ac:dyDescent="0.25">
      <c r="B6" s="223">
        <f>'Segment Table'!H9</f>
        <v>1</v>
      </c>
      <c r="C6" s="82">
        <v>0</v>
      </c>
      <c r="D6" s="80" t="s">
        <v>220</v>
      </c>
      <c r="E6" s="80" t="s">
        <v>225</v>
      </c>
      <c r="F6" s="82">
        <v>0</v>
      </c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224">
        <v>0</v>
      </c>
    </row>
    <row r="7" spans="2:12" x14ac:dyDescent="0.25">
      <c r="B7" s="223">
        <f>'Segment Table'!H10</f>
        <v>2</v>
      </c>
      <c r="C7" s="80" t="s">
        <v>217</v>
      </c>
      <c r="D7" s="80" t="s">
        <v>221</v>
      </c>
      <c r="E7" s="80" t="s">
        <v>226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224">
        <v>0</v>
      </c>
    </row>
    <row r="8" spans="2:12" x14ac:dyDescent="0.25">
      <c r="B8" s="223">
        <f>'Segment Table'!H11</f>
        <v>3</v>
      </c>
      <c r="C8" s="82">
        <v>0</v>
      </c>
      <c r="D8" s="80" t="s">
        <v>222</v>
      </c>
      <c r="E8" s="80" t="s">
        <v>227</v>
      </c>
      <c r="F8" s="82">
        <v>0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224">
        <v>0</v>
      </c>
    </row>
    <row r="9" spans="2:12" x14ac:dyDescent="0.25">
      <c r="B9" s="223">
        <f>'Segment Table'!H12</f>
        <v>4</v>
      </c>
      <c r="C9" s="80" t="s">
        <v>218</v>
      </c>
      <c r="D9" s="80" t="s">
        <v>223</v>
      </c>
      <c r="E9" s="82">
        <v>0</v>
      </c>
      <c r="F9" s="85" t="str">
        <f>D9</f>
        <v>220/270/40/0</v>
      </c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224">
        <v>0</v>
      </c>
    </row>
    <row r="10" spans="2:12" x14ac:dyDescent="0.25">
      <c r="B10" s="223">
        <f>'Segment Table'!H13</f>
        <v>5</v>
      </c>
      <c r="C10" s="80" t="s">
        <v>219</v>
      </c>
      <c r="D10" s="80" t="s">
        <v>224</v>
      </c>
      <c r="E10" s="80" t="s">
        <v>228</v>
      </c>
      <c r="F10" s="82">
        <v>0</v>
      </c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224">
        <v>0</v>
      </c>
    </row>
    <row r="11" spans="2:12" x14ac:dyDescent="0.25">
      <c r="B11" s="223">
        <f>'Segment Table'!H14</f>
        <v>6</v>
      </c>
      <c r="C11" s="82">
        <v>0</v>
      </c>
      <c r="D11" s="82">
        <v>0</v>
      </c>
      <c r="E11" s="82">
        <v>0</v>
      </c>
      <c r="F11" s="82">
        <v>0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224">
        <v>0</v>
      </c>
    </row>
    <row r="12" spans="2:12" x14ac:dyDescent="0.25">
      <c r="B12" s="223">
        <f>'Segment Table'!H15</f>
        <v>7</v>
      </c>
      <c r="C12" s="82">
        <v>0</v>
      </c>
      <c r="D12" s="82">
        <v>0</v>
      </c>
      <c r="E12" s="82">
        <v>0</v>
      </c>
      <c r="F12" s="82">
        <v>0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224">
        <v>0</v>
      </c>
    </row>
    <row r="13" spans="2:12" x14ac:dyDescent="0.25">
      <c r="B13" s="223">
        <f>'Segment Table'!H16</f>
        <v>8</v>
      </c>
      <c r="C13" s="82">
        <v>0</v>
      </c>
      <c r="D13" s="82">
        <v>0</v>
      </c>
      <c r="E13" s="82">
        <v>0</v>
      </c>
      <c r="F13" s="82">
        <v>0</v>
      </c>
      <c r="G13" s="82">
        <v>0</v>
      </c>
      <c r="H13" s="82">
        <v>0</v>
      </c>
      <c r="I13" s="82">
        <v>0</v>
      </c>
      <c r="J13" s="82">
        <v>0</v>
      </c>
      <c r="K13" s="82">
        <v>0</v>
      </c>
      <c r="L13" s="224">
        <v>0</v>
      </c>
    </row>
    <row r="14" spans="2:12" x14ac:dyDescent="0.25">
      <c r="B14" s="223">
        <f>'Segment Table'!H17</f>
        <v>9</v>
      </c>
      <c r="C14" s="80" t="s">
        <v>219</v>
      </c>
      <c r="D14" s="80" t="s">
        <v>230</v>
      </c>
      <c r="E14" s="82">
        <v>0</v>
      </c>
      <c r="F14" s="85" t="str">
        <f>D14</f>
        <v>220/270/60/0</v>
      </c>
      <c r="G14" s="82">
        <v>0</v>
      </c>
      <c r="H14" s="82">
        <v>0</v>
      </c>
      <c r="I14" s="82">
        <v>0</v>
      </c>
      <c r="J14" s="82">
        <v>0</v>
      </c>
      <c r="K14" s="82">
        <v>0</v>
      </c>
      <c r="L14" s="224">
        <v>0</v>
      </c>
    </row>
    <row r="15" spans="2:12" ht="15.75" thickBot="1" x14ac:dyDescent="0.3">
      <c r="B15" s="225">
        <f>'Segment Table'!H18</f>
        <v>10</v>
      </c>
      <c r="C15" s="227" t="s">
        <v>229</v>
      </c>
      <c r="D15" s="227" t="s">
        <v>231</v>
      </c>
      <c r="E15" s="226">
        <v>0</v>
      </c>
      <c r="F15" s="226">
        <v>0</v>
      </c>
      <c r="G15" s="226">
        <v>0</v>
      </c>
      <c r="H15" s="226">
        <v>0</v>
      </c>
      <c r="I15" s="226">
        <v>0</v>
      </c>
      <c r="J15" s="226">
        <v>0</v>
      </c>
      <c r="K15" s="226">
        <v>0</v>
      </c>
      <c r="L15" s="228">
        <v>0</v>
      </c>
    </row>
    <row r="17" spans="2:6" ht="19.5" thickBot="1" x14ac:dyDescent="0.35">
      <c r="B17" s="39" t="s">
        <v>896</v>
      </c>
    </row>
    <row r="18" spans="2:6" x14ac:dyDescent="0.25">
      <c r="B18" s="229" t="s">
        <v>232</v>
      </c>
      <c r="C18" s="230" t="s">
        <v>233</v>
      </c>
      <c r="D18" s="230" t="s">
        <v>234</v>
      </c>
      <c r="E18" s="230" t="s">
        <v>235</v>
      </c>
      <c r="F18" s="231" t="s">
        <v>236</v>
      </c>
    </row>
    <row r="19" spans="2:6" x14ac:dyDescent="0.25">
      <c r="B19" s="232" t="s">
        <v>211</v>
      </c>
      <c r="C19" s="80">
        <v>1</v>
      </c>
      <c r="D19" s="80">
        <v>1</v>
      </c>
      <c r="E19" s="80">
        <v>1</v>
      </c>
      <c r="F19" s="233">
        <v>1</v>
      </c>
    </row>
    <row r="20" spans="2:6" x14ac:dyDescent="0.25">
      <c r="B20" s="232" t="s">
        <v>212</v>
      </c>
      <c r="C20" s="80">
        <v>0.6</v>
      </c>
      <c r="D20" s="80">
        <v>0.6</v>
      </c>
      <c r="E20" s="80">
        <v>0.6</v>
      </c>
      <c r="F20" s="233">
        <v>0.6</v>
      </c>
    </row>
    <row r="21" spans="2:6" ht="15.75" thickBot="1" x14ac:dyDescent="0.3">
      <c r="B21" s="234" t="s">
        <v>213</v>
      </c>
      <c r="C21" s="227">
        <v>0.7</v>
      </c>
      <c r="D21" s="227">
        <v>1</v>
      </c>
      <c r="E21" s="227">
        <v>0.9</v>
      </c>
      <c r="F21" s="235">
        <v>0.9</v>
      </c>
    </row>
    <row r="24" spans="2:6" ht="19.5" thickBot="1" x14ac:dyDescent="0.35">
      <c r="C24" s="385" t="s">
        <v>741</v>
      </c>
      <c r="D24" s="384"/>
    </row>
    <row r="25" spans="2:6" x14ac:dyDescent="0.25">
      <c r="C25" s="295" t="s">
        <v>742</v>
      </c>
      <c r="D25" s="325">
        <v>2</v>
      </c>
    </row>
    <row r="26" spans="2:6" ht="30" x14ac:dyDescent="0.25">
      <c r="C26" s="326" t="s">
        <v>743</v>
      </c>
      <c r="D26" s="327" t="s">
        <v>135</v>
      </c>
    </row>
    <row r="27" spans="2:6" ht="30" x14ac:dyDescent="0.25">
      <c r="C27" s="326" t="s">
        <v>214</v>
      </c>
      <c r="D27" s="327" t="s">
        <v>212</v>
      </c>
    </row>
    <row r="28" spans="2:6" ht="15.75" thickBot="1" x14ac:dyDescent="0.3">
      <c r="C28" s="274" t="s">
        <v>744</v>
      </c>
      <c r="D28" s="280">
        <f>130*C20+160*D20+30*E20+0*F20</f>
        <v>192</v>
      </c>
      <c r="E28" s="97" t="s">
        <v>739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zoomScaleNormal="100" workbookViewId="0"/>
  </sheetViews>
  <sheetFormatPr baseColWidth="10" defaultRowHeight="15" x14ac:dyDescent="0.25"/>
  <cols>
    <col min="1" max="1" width="2.85546875" style="36" customWidth="1"/>
    <col min="2" max="2" width="11.85546875" style="36" customWidth="1"/>
    <col min="3" max="16384" width="11.42578125" style="36"/>
  </cols>
  <sheetData>
    <row r="2" spans="2:12" ht="18.75" x14ac:dyDescent="0.3">
      <c r="B2" s="302" t="s">
        <v>686</v>
      </c>
    </row>
    <row r="3" spans="2:12" ht="12.75" customHeight="1" x14ac:dyDescent="0.25"/>
    <row r="4" spans="2:12" ht="20.25" customHeight="1" thickBot="1" x14ac:dyDescent="0.35">
      <c r="B4" s="39" t="s">
        <v>897</v>
      </c>
    </row>
    <row r="5" spans="2:12" ht="30" x14ac:dyDescent="0.25">
      <c r="B5" s="220" t="s">
        <v>237</v>
      </c>
      <c r="C5" s="221" t="str">
        <f>'Segment Table'!P7</f>
        <v>Long haul</v>
      </c>
      <c r="D5" s="221" t="str">
        <f>'Segment Table'!Q7</f>
        <v>Regional delivery</v>
      </c>
      <c r="E5" s="221" t="str">
        <f>'Segment Table'!R7</f>
        <v>Urban delivery</v>
      </c>
      <c r="F5" s="221" t="str">
        <f>'Segment Table'!S7</f>
        <v>Municipal utility</v>
      </c>
      <c r="G5" s="221" t="str">
        <f>'Segment Table'!T7</f>
        <v>Construction</v>
      </c>
      <c r="H5" s="221" t="str">
        <f>'Segment Table'!U7</f>
        <v>Heavy Urban</v>
      </c>
      <c r="I5" s="221" t="str">
        <f>'Segment Table'!V7</f>
        <v>Urban</v>
      </c>
      <c r="J5" s="221" t="str">
        <f>'Segment Table'!W7</f>
        <v>Suburban</v>
      </c>
      <c r="K5" s="221" t="str">
        <f>'Segment Table'!X7</f>
        <v>Interurban</v>
      </c>
      <c r="L5" s="222" t="str">
        <f>'Segment Table'!Y7</f>
        <v>Coach</v>
      </c>
    </row>
    <row r="6" spans="2:12" x14ac:dyDescent="0.25">
      <c r="B6" s="223">
        <f>'Segment Table'!H9</f>
        <v>1</v>
      </c>
      <c r="C6" s="81">
        <v>0</v>
      </c>
      <c r="D6" s="80">
        <v>150</v>
      </c>
      <c r="E6" s="80">
        <v>150</v>
      </c>
      <c r="F6" s="81">
        <v>0</v>
      </c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224">
        <v>0</v>
      </c>
    </row>
    <row r="7" spans="2:12" x14ac:dyDescent="0.25">
      <c r="B7" s="223">
        <f>'Segment Table'!H10</f>
        <v>2</v>
      </c>
      <c r="C7" s="80">
        <v>200</v>
      </c>
      <c r="D7" s="80">
        <v>200</v>
      </c>
      <c r="E7" s="80">
        <v>150</v>
      </c>
      <c r="F7" s="81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224">
        <v>0</v>
      </c>
    </row>
    <row r="8" spans="2:12" x14ac:dyDescent="0.25">
      <c r="B8" s="223">
        <f>'Segment Table'!H11</f>
        <v>3</v>
      </c>
      <c r="C8" s="81">
        <v>0</v>
      </c>
      <c r="D8" s="80">
        <v>200</v>
      </c>
      <c r="E8" s="80">
        <v>150</v>
      </c>
      <c r="F8" s="81">
        <v>0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224">
        <v>0</v>
      </c>
    </row>
    <row r="9" spans="2:12" x14ac:dyDescent="0.25">
      <c r="B9" s="223">
        <f>'Segment Table'!H12</f>
        <v>4</v>
      </c>
      <c r="C9" s="80">
        <v>350</v>
      </c>
      <c r="D9" s="80">
        <v>200</v>
      </c>
      <c r="E9" s="81">
        <v>0</v>
      </c>
      <c r="F9" s="80">
        <v>300</v>
      </c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224">
        <v>0</v>
      </c>
    </row>
    <row r="10" spans="2:12" x14ac:dyDescent="0.25">
      <c r="B10" s="223">
        <f>'Segment Table'!H13</f>
        <v>5</v>
      </c>
      <c r="C10" s="80">
        <v>350</v>
      </c>
      <c r="D10" s="80">
        <v>200</v>
      </c>
      <c r="E10" s="81">
        <v>0</v>
      </c>
      <c r="F10" s="81">
        <v>0</v>
      </c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224">
        <v>0</v>
      </c>
    </row>
    <row r="11" spans="2:12" x14ac:dyDescent="0.25">
      <c r="B11" s="223">
        <f>'Segment Table'!H14</f>
        <v>6</v>
      </c>
      <c r="C11" s="82">
        <v>0</v>
      </c>
      <c r="D11" s="82">
        <v>0</v>
      </c>
      <c r="E11" s="82">
        <v>0</v>
      </c>
      <c r="F11" s="82">
        <v>0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224">
        <v>0</v>
      </c>
    </row>
    <row r="12" spans="2:12" x14ac:dyDescent="0.25">
      <c r="B12" s="223">
        <f>'Segment Table'!H15</f>
        <v>7</v>
      </c>
      <c r="C12" s="82">
        <v>0</v>
      </c>
      <c r="D12" s="82">
        <v>0</v>
      </c>
      <c r="E12" s="82">
        <v>0</v>
      </c>
      <c r="F12" s="82">
        <v>0</v>
      </c>
      <c r="G12" s="82">
        <v>200</v>
      </c>
      <c r="H12" s="82">
        <v>0</v>
      </c>
      <c r="I12" s="82">
        <v>0</v>
      </c>
      <c r="J12" s="82">
        <v>0</v>
      </c>
      <c r="K12" s="82">
        <v>0</v>
      </c>
      <c r="L12" s="224">
        <v>0</v>
      </c>
    </row>
    <row r="13" spans="2:12" x14ac:dyDescent="0.25">
      <c r="B13" s="223">
        <f>'Segment Table'!H16</f>
        <v>8</v>
      </c>
      <c r="C13" s="82">
        <v>0</v>
      </c>
      <c r="D13" s="82">
        <v>0</v>
      </c>
      <c r="E13" s="82">
        <v>0</v>
      </c>
      <c r="F13" s="82">
        <v>0</v>
      </c>
      <c r="G13" s="82">
        <v>0</v>
      </c>
      <c r="H13" s="82">
        <v>0</v>
      </c>
      <c r="I13" s="82">
        <v>0</v>
      </c>
      <c r="J13" s="82">
        <v>0</v>
      </c>
      <c r="K13" s="82">
        <v>0</v>
      </c>
      <c r="L13" s="224">
        <v>0</v>
      </c>
    </row>
    <row r="14" spans="2:12" x14ac:dyDescent="0.25">
      <c r="B14" s="223">
        <f>'Segment Table'!H17</f>
        <v>9</v>
      </c>
      <c r="C14" s="80">
        <v>350</v>
      </c>
      <c r="D14" s="80">
        <v>200</v>
      </c>
      <c r="E14" s="82">
        <v>0</v>
      </c>
      <c r="F14" s="83">
        <v>300</v>
      </c>
      <c r="G14" s="82">
        <v>0</v>
      </c>
      <c r="H14" s="82">
        <v>0</v>
      </c>
      <c r="I14" s="82">
        <v>0</v>
      </c>
      <c r="J14" s="82">
        <v>0</v>
      </c>
      <c r="K14" s="82">
        <v>0</v>
      </c>
      <c r="L14" s="224">
        <v>0</v>
      </c>
    </row>
    <row r="15" spans="2:12" x14ac:dyDescent="0.25">
      <c r="B15" s="223">
        <f>'Segment Table'!H18</f>
        <v>10</v>
      </c>
      <c r="C15" s="83">
        <v>350</v>
      </c>
      <c r="D15" s="80">
        <v>200</v>
      </c>
      <c r="E15" s="82">
        <v>0</v>
      </c>
      <c r="F15" s="82">
        <v>0</v>
      </c>
      <c r="G15" s="82">
        <v>0</v>
      </c>
      <c r="H15" s="82">
        <v>0</v>
      </c>
      <c r="I15" s="82">
        <v>0</v>
      </c>
      <c r="J15" s="82">
        <v>0</v>
      </c>
      <c r="K15" s="82">
        <v>0</v>
      </c>
      <c r="L15" s="224">
        <v>0</v>
      </c>
    </row>
    <row r="16" spans="2:12" x14ac:dyDescent="0.25">
      <c r="B16" s="223">
        <f>'Segment Table'!H19</f>
        <v>11</v>
      </c>
      <c r="C16" s="82">
        <v>0</v>
      </c>
      <c r="D16" s="82">
        <v>0</v>
      </c>
      <c r="E16" s="82">
        <v>0</v>
      </c>
      <c r="F16" s="82">
        <v>0</v>
      </c>
      <c r="G16" s="80">
        <v>200</v>
      </c>
      <c r="H16" s="82">
        <v>0</v>
      </c>
      <c r="I16" s="82">
        <v>0</v>
      </c>
      <c r="J16" s="82">
        <v>0</v>
      </c>
      <c r="K16" s="82">
        <v>0</v>
      </c>
      <c r="L16" s="224">
        <v>0</v>
      </c>
    </row>
    <row r="17" spans="2:12" ht="15.75" thickBot="1" x14ac:dyDescent="0.3">
      <c r="B17" s="225">
        <f>'Segment Table'!H20</f>
        <v>12</v>
      </c>
      <c r="C17" s="226">
        <v>0</v>
      </c>
      <c r="D17" s="226">
        <v>0</v>
      </c>
      <c r="E17" s="226">
        <v>0</v>
      </c>
      <c r="F17" s="226">
        <v>0</v>
      </c>
      <c r="G17" s="227">
        <v>200</v>
      </c>
      <c r="H17" s="226">
        <v>0</v>
      </c>
      <c r="I17" s="226">
        <v>0</v>
      </c>
      <c r="J17" s="226">
        <v>0</v>
      </c>
      <c r="K17" s="226">
        <v>0</v>
      </c>
      <c r="L17" s="228">
        <v>0</v>
      </c>
    </row>
    <row r="19" spans="2:12" x14ac:dyDescent="0.25">
      <c r="B19" s="324" t="s">
        <v>740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/>
  </sheetViews>
  <sheetFormatPr baseColWidth="10" defaultRowHeight="15" x14ac:dyDescent="0.25"/>
  <cols>
    <col min="1" max="1" width="2.85546875" style="36" customWidth="1"/>
  </cols>
  <sheetData>
    <row r="1" spans="2:12" s="36" customFormat="1" x14ac:dyDescent="0.25"/>
    <row r="2" spans="2:12" s="36" customFormat="1" ht="18.75" x14ac:dyDescent="0.3">
      <c r="B2" s="302" t="s">
        <v>687</v>
      </c>
    </row>
    <row r="3" spans="2:12" s="36" customFormat="1" ht="12.75" customHeight="1" x14ac:dyDescent="0.25"/>
    <row r="4" spans="2:12" s="36" customFormat="1" ht="20.25" customHeight="1" thickBot="1" x14ac:dyDescent="0.35">
      <c r="B4" s="39" t="s">
        <v>898</v>
      </c>
    </row>
    <row r="5" spans="2:12" ht="30" x14ac:dyDescent="0.25">
      <c r="B5" s="220" t="s">
        <v>237</v>
      </c>
      <c r="C5" s="221" t="str">
        <f>'Segment Table'!P7</f>
        <v>Long haul</v>
      </c>
      <c r="D5" s="221" t="str">
        <f>'Segment Table'!Q7</f>
        <v>Regional delivery</v>
      </c>
      <c r="E5" s="221" t="str">
        <f>'Segment Table'!R7</f>
        <v>Urban delivery</v>
      </c>
      <c r="F5" s="221" t="str">
        <f>'Segment Table'!S7</f>
        <v>Municipal utility</v>
      </c>
      <c r="G5" s="221" t="str">
        <f>'Segment Table'!T7</f>
        <v>Construction</v>
      </c>
      <c r="H5" s="221" t="str">
        <f>'Segment Table'!U7</f>
        <v>Heavy Urban</v>
      </c>
      <c r="I5" s="221" t="str">
        <f>'Segment Table'!V7</f>
        <v>Urban</v>
      </c>
      <c r="J5" s="221" t="str">
        <f>'Segment Table'!W7</f>
        <v>Suburban</v>
      </c>
      <c r="K5" s="221" t="str">
        <f>'Segment Table'!X7</f>
        <v>Interurban</v>
      </c>
      <c r="L5" s="222" t="str">
        <f>'Segment Table'!Y7</f>
        <v>Coach</v>
      </c>
    </row>
    <row r="6" spans="2:12" x14ac:dyDescent="0.25">
      <c r="B6" s="223">
        <f>'Segment Table'!H9</f>
        <v>1</v>
      </c>
      <c r="C6" s="81">
        <v>0</v>
      </c>
      <c r="D6" s="80">
        <v>1.3</v>
      </c>
      <c r="E6" s="80">
        <v>1.24</v>
      </c>
      <c r="F6" s="81">
        <v>0</v>
      </c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224">
        <v>0</v>
      </c>
    </row>
    <row r="7" spans="2:12" x14ac:dyDescent="0.25">
      <c r="B7" s="223">
        <f>'Segment Table'!H10</f>
        <v>2</v>
      </c>
      <c r="C7" s="80">
        <v>1.18</v>
      </c>
      <c r="D7" s="80">
        <v>1.28</v>
      </c>
      <c r="E7" s="80">
        <v>1.32</v>
      </c>
      <c r="F7" s="81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224">
        <v>0</v>
      </c>
    </row>
    <row r="8" spans="2:12" x14ac:dyDescent="0.25">
      <c r="B8" s="223">
        <f>'Segment Table'!H11</f>
        <v>3</v>
      </c>
      <c r="C8" s="81">
        <v>0</v>
      </c>
      <c r="D8" s="80">
        <v>1.36</v>
      </c>
      <c r="E8" s="80">
        <v>1.3800000000000001</v>
      </c>
      <c r="F8" s="81">
        <v>0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224">
        <v>0</v>
      </c>
    </row>
    <row r="9" spans="2:12" x14ac:dyDescent="0.25">
      <c r="B9" s="223">
        <f>'Segment Table'!H12</f>
        <v>4</v>
      </c>
      <c r="C9" s="80">
        <v>1.3</v>
      </c>
      <c r="D9" s="80">
        <v>1.34</v>
      </c>
      <c r="E9" s="81">
        <v>0</v>
      </c>
      <c r="F9" s="80">
        <v>0</v>
      </c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224">
        <v>0</v>
      </c>
    </row>
    <row r="10" spans="2:12" x14ac:dyDescent="0.25">
      <c r="B10" s="223">
        <f>'Segment Table'!H13</f>
        <v>5</v>
      </c>
      <c r="C10" s="80">
        <v>1.34</v>
      </c>
      <c r="D10" s="80">
        <v>1.82</v>
      </c>
      <c r="E10" s="81">
        <v>0</v>
      </c>
      <c r="F10" s="81">
        <v>0</v>
      </c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224">
        <v>0</v>
      </c>
    </row>
    <row r="11" spans="2:12" x14ac:dyDescent="0.25">
      <c r="B11" s="223">
        <f>'Segment Table'!H14</f>
        <v>6</v>
      </c>
      <c r="C11" s="82">
        <v>0</v>
      </c>
      <c r="D11" s="82">
        <v>0</v>
      </c>
      <c r="E11" s="82">
        <v>0</v>
      </c>
      <c r="F11" s="82">
        <v>0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224">
        <v>0</v>
      </c>
    </row>
    <row r="12" spans="2:12" x14ac:dyDescent="0.25">
      <c r="B12" s="223">
        <f>'Segment Table'!H15</f>
        <v>7</v>
      </c>
      <c r="C12" s="82">
        <v>0</v>
      </c>
      <c r="D12" s="82">
        <v>0</v>
      </c>
      <c r="E12" s="82">
        <v>0</v>
      </c>
      <c r="F12" s="82">
        <v>0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224">
        <v>0</v>
      </c>
    </row>
    <row r="13" spans="2:12" x14ac:dyDescent="0.25">
      <c r="B13" s="223">
        <f>'Segment Table'!H16</f>
        <v>8</v>
      </c>
      <c r="C13" s="82">
        <v>0</v>
      </c>
      <c r="D13" s="82">
        <v>0</v>
      </c>
      <c r="E13" s="82">
        <v>0</v>
      </c>
      <c r="F13" s="82">
        <v>0</v>
      </c>
      <c r="G13" s="82">
        <v>0</v>
      </c>
      <c r="H13" s="82">
        <v>0</v>
      </c>
      <c r="I13" s="82">
        <v>0</v>
      </c>
      <c r="J13" s="82">
        <v>0</v>
      </c>
      <c r="K13" s="82">
        <v>0</v>
      </c>
      <c r="L13" s="224">
        <v>0</v>
      </c>
    </row>
    <row r="14" spans="2:12" x14ac:dyDescent="0.25">
      <c r="B14" s="223">
        <f>'Segment Table'!H17</f>
        <v>9</v>
      </c>
      <c r="C14" s="80">
        <v>1.34</v>
      </c>
      <c r="D14" s="80">
        <v>1.54</v>
      </c>
      <c r="E14" s="82">
        <v>0</v>
      </c>
      <c r="F14" s="83">
        <v>0</v>
      </c>
      <c r="G14" s="82">
        <v>0</v>
      </c>
      <c r="H14" s="82">
        <v>0</v>
      </c>
      <c r="I14" s="82">
        <v>0</v>
      </c>
      <c r="J14" s="82">
        <v>0</v>
      </c>
      <c r="K14" s="82">
        <v>0</v>
      </c>
      <c r="L14" s="224">
        <v>0</v>
      </c>
    </row>
    <row r="15" spans="2:12" x14ac:dyDescent="0.25">
      <c r="B15" s="223">
        <f>'Segment Table'!H18</f>
        <v>10</v>
      </c>
      <c r="C15" s="83">
        <v>1.34</v>
      </c>
      <c r="D15" s="80">
        <v>1.82</v>
      </c>
      <c r="E15" s="82">
        <v>0</v>
      </c>
      <c r="F15" s="82">
        <v>0</v>
      </c>
      <c r="G15" s="82">
        <v>0</v>
      </c>
      <c r="H15" s="82">
        <v>0</v>
      </c>
      <c r="I15" s="82">
        <v>0</v>
      </c>
      <c r="J15" s="82">
        <v>0</v>
      </c>
      <c r="K15" s="82">
        <v>0</v>
      </c>
      <c r="L15" s="224">
        <v>0</v>
      </c>
    </row>
    <row r="16" spans="2:12" x14ac:dyDescent="0.25">
      <c r="B16" s="223">
        <f>'Segment Table'!H19</f>
        <v>11</v>
      </c>
      <c r="C16" s="82">
        <v>0</v>
      </c>
      <c r="D16" s="82">
        <v>0</v>
      </c>
      <c r="E16" s="82">
        <v>0</v>
      </c>
      <c r="F16" s="82">
        <v>0</v>
      </c>
      <c r="G16" s="80">
        <v>0</v>
      </c>
      <c r="H16" s="82">
        <v>0</v>
      </c>
      <c r="I16" s="82">
        <v>0</v>
      </c>
      <c r="J16" s="82">
        <v>0</v>
      </c>
      <c r="K16" s="82">
        <v>0</v>
      </c>
      <c r="L16" s="224">
        <v>0</v>
      </c>
    </row>
    <row r="17" spans="2:12" ht="15.75" thickBot="1" x14ac:dyDescent="0.3">
      <c r="B17" s="225">
        <f>'Segment Table'!H20</f>
        <v>12</v>
      </c>
      <c r="C17" s="226">
        <v>0</v>
      </c>
      <c r="D17" s="226">
        <v>0</v>
      </c>
      <c r="E17" s="226">
        <v>0</v>
      </c>
      <c r="F17" s="226">
        <v>0</v>
      </c>
      <c r="G17" s="227">
        <v>0</v>
      </c>
      <c r="H17" s="226">
        <v>0</v>
      </c>
      <c r="I17" s="226">
        <v>0</v>
      </c>
      <c r="J17" s="226">
        <v>0</v>
      </c>
      <c r="K17" s="226">
        <v>0</v>
      </c>
      <c r="L17" s="228">
        <v>0</v>
      </c>
    </row>
    <row r="19" spans="2:12" x14ac:dyDescent="0.25">
      <c r="B19" s="324" t="s">
        <v>745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"/>
  <sheetViews>
    <sheetView workbookViewId="0"/>
  </sheetViews>
  <sheetFormatPr baseColWidth="10" defaultRowHeight="15" x14ac:dyDescent="0.25"/>
  <cols>
    <col min="1" max="1" width="2.85546875" style="36" customWidth="1"/>
    <col min="2" max="2" width="5.5703125" style="36" customWidth="1"/>
    <col min="3" max="3" width="3.140625" style="36" customWidth="1"/>
    <col min="4" max="16384" width="11.42578125" style="36"/>
  </cols>
  <sheetData>
    <row r="1" spans="2:14" ht="12.75" customHeight="1" x14ac:dyDescent="0.25"/>
    <row r="2" spans="2:14" ht="20.25" customHeight="1" thickBot="1" x14ac:dyDescent="0.35">
      <c r="D2" s="39" t="s">
        <v>664</v>
      </c>
    </row>
    <row r="3" spans="2:14" ht="30.75" thickBot="1" x14ac:dyDescent="0.3">
      <c r="D3" s="220" t="s">
        <v>665</v>
      </c>
      <c r="E3" s="221" t="str">
        <f>'Segment Table'!P7</f>
        <v>Long haul</v>
      </c>
      <c r="F3" s="221" t="str">
        <f>'Segment Table'!Q7</f>
        <v>Regional delivery</v>
      </c>
      <c r="G3" s="221" t="str">
        <f>'Segment Table'!R7</f>
        <v>Urban delivery</v>
      </c>
      <c r="H3" s="221" t="str">
        <f>'Segment Table'!S7</f>
        <v>Municipal utility</v>
      </c>
      <c r="I3" s="221" t="str">
        <f>'Segment Table'!T7</f>
        <v>Construction</v>
      </c>
      <c r="J3" s="221" t="str">
        <f>'Segment Table'!U7</f>
        <v>Heavy Urban</v>
      </c>
      <c r="K3" s="221" t="str">
        <f>'Segment Table'!V7</f>
        <v>Urban</v>
      </c>
      <c r="L3" s="221" t="str">
        <f>'Segment Table'!W7</f>
        <v>Suburban</v>
      </c>
      <c r="M3" s="221" t="str">
        <f>'Segment Table'!X7</f>
        <v>Interurban</v>
      </c>
      <c r="N3" s="222" t="str">
        <f>'Segment Table'!Y7</f>
        <v>Coach</v>
      </c>
    </row>
    <row r="4" spans="2:14" x14ac:dyDescent="0.25">
      <c r="B4" s="282" t="s">
        <v>181</v>
      </c>
      <c r="C4" s="281"/>
      <c r="D4" s="285" t="s">
        <v>140</v>
      </c>
      <c r="E4" s="83">
        <v>11</v>
      </c>
      <c r="F4" s="83">
        <v>17</v>
      </c>
      <c r="G4" s="83">
        <v>69</v>
      </c>
      <c r="H4" s="83">
        <v>98</v>
      </c>
      <c r="I4" s="83">
        <v>62</v>
      </c>
      <c r="J4" s="83">
        <v>100</v>
      </c>
      <c r="K4" s="83">
        <v>100</v>
      </c>
      <c r="L4" s="83">
        <v>100</v>
      </c>
      <c r="M4" s="83">
        <v>45</v>
      </c>
      <c r="N4" s="287">
        <v>0</v>
      </c>
    </row>
    <row r="5" spans="2:14" x14ac:dyDescent="0.25">
      <c r="B5" s="283" t="s">
        <v>182</v>
      </c>
      <c r="C5" s="281"/>
      <c r="D5" s="285" t="s">
        <v>662</v>
      </c>
      <c r="E5" s="83">
        <v>0</v>
      </c>
      <c r="F5" s="83">
        <v>30</v>
      </c>
      <c r="G5" s="83">
        <v>27</v>
      </c>
      <c r="H5" s="83">
        <v>0</v>
      </c>
      <c r="I5" s="83">
        <v>32</v>
      </c>
      <c r="J5" s="83">
        <v>0</v>
      </c>
      <c r="K5" s="83">
        <v>0</v>
      </c>
      <c r="L5" s="83">
        <v>0</v>
      </c>
      <c r="M5" s="83">
        <v>36</v>
      </c>
      <c r="N5" s="287">
        <v>22</v>
      </c>
    </row>
    <row r="6" spans="2:14" ht="15.75" thickBot="1" x14ac:dyDescent="0.3">
      <c r="B6" s="284" t="s">
        <v>183</v>
      </c>
      <c r="C6" s="281"/>
      <c r="D6" s="286" t="s">
        <v>663</v>
      </c>
      <c r="E6" s="288">
        <v>89</v>
      </c>
      <c r="F6" s="288">
        <v>53</v>
      </c>
      <c r="G6" s="288">
        <v>4</v>
      </c>
      <c r="H6" s="288">
        <v>2</v>
      </c>
      <c r="I6" s="288">
        <v>6</v>
      </c>
      <c r="J6" s="288">
        <v>0</v>
      </c>
      <c r="K6" s="288">
        <v>0</v>
      </c>
      <c r="L6" s="288">
        <v>0</v>
      </c>
      <c r="M6" s="288">
        <v>19</v>
      </c>
      <c r="N6" s="289">
        <v>78</v>
      </c>
    </row>
    <row r="8" spans="2:14" x14ac:dyDescent="0.25">
      <c r="D8" s="324" t="s">
        <v>746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/>
  </sheetViews>
  <sheetFormatPr baseColWidth="10" defaultRowHeight="15" x14ac:dyDescent="0.25"/>
  <cols>
    <col min="1" max="1" width="4.140625" customWidth="1"/>
  </cols>
  <sheetData>
    <row r="2" spans="2:4" s="36" customFormat="1" ht="18.75" x14ac:dyDescent="0.3">
      <c r="B2" s="302" t="s">
        <v>905</v>
      </c>
    </row>
    <row r="3" spans="2:4" s="36" customFormat="1" ht="15.75" thickBot="1" x14ac:dyDescent="0.3"/>
    <row r="4" spans="2:4" s="36" customFormat="1" ht="15.75" thickBot="1" x14ac:dyDescent="0.3">
      <c r="B4" s="309" t="s">
        <v>332</v>
      </c>
      <c r="C4" s="310" t="s">
        <v>333</v>
      </c>
      <c r="D4" s="311" t="s">
        <v>334</v>
      </c>
    </row>
    <row r="5" spans="2:4" s="36" customFormat="1" ht="6.75" customHeight="1" x14ac:dyDescent="0.25"/>
    <row r="6" spans="2:4" ht="19.5" thickBot="1" x14ac:dyDescent="0.35">
      <c r="B6" s="39" t="s">
        <v>904</v>
      </c>
    </row>
    <row r="7" spans="2:4" ht="15.75" thickBot="1" x14ac:dyDescent="0.3">
      <c r="B7" s="309" t="s">
        <v>900</v>
      </c>
      <c r="C7" s="310" t="s">
        <v>901</v>
      </c>
      <c r="D7" s="311" t="s">
        <v>902</v>
      </c>
    </row>
    <row r="8" spans="2:4" x14ac:dyDescent="0.25">
      <c r="B8" s="304">
        <v>0</v>
      </c>
      <c r="C8" s="303">
        <v>1</v>
      </c>
      <c r="D8" s="308">
        <v>-1</v>
      </c>
    </row>
    <row r="9" spans="2:4" x14ac:dyDescent="0.25">
      <c r="B9" s="223">
        <v>25</v>
      </c>
      <c r="C9" s="80">
        <v>1</v>
      </c>
      <c r="D9" s="233">
        <v>-1</v>
      </c>
    </row>
    <row r="10" spans="2:4" x14ac:dyDescent="0.25">
      <c r="B10" s="223">
        <v>50</v>
      </c>
      <c r="C10" s="80">
        <v>0.64285714299999996</v>
      </c>
      <c r="D10" s="233">
        <v>-1</v>
      </c>
    </row>
    <row r="11" spans="2:4" x14ac:dyDescent="0.25">
      <c r="B11" s="223">
        <v>60</v>
      </c>
      <c r="C11" s="80">
        <v>0.5</v>
      </c>
      <c r="D11" s="233">
        <v>-0.5</v>
      </c>
    </row>
    <row r="12" spans="2:4" ht="15.75" thickBot="1" x14ac:dyDescent="0.3">
      <c r="B12" s="225">
        <v>120</v>
      </c>
      <c r="C12" s="227">
        <v>0.5</v>
      </c>
      <c r="D12" s="235">
        <v>-0.5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"/>
  <sheetViews>
    <sheetView workbookViewId="0"/>
  </sheetViews>
  <sheetFormatPr baseColWidth="10" defaultRowHeight="15" x14ac:dyDescent="0.25"/>
  <cols>
    <col min="1" max="1" width="5.5703125" customWidth="1"/>
    <col min="2" max="4" width="12.140625" customWidth="1"/>
    <col min="5" max="5" width="8.7109375" customWidth="1"/>
  </cols>
  <sheetData>
    <row r="2" spans="2:4" ht="18.75" x14ac:dyDescent="0.3">
      <c r="B2" s="302" t="s">
        <v>709</v>
      </c>
    </row>
    <row r="4" spans="2:4" ht="15.75" thickBot="1" x14ac:dyDescent="0.3"/>
    <row r="5" spans="2:4" ht="15.75" thickBot="1" x14ac:dyDescent="0.3">
      <c r="B5" s="309" t="s">
        <v>385</v>
      </c>
      <c r="C5" s="309" t="s">
        <v>386</v>
      </c>
      <c r="D5" s="94" t="s">
        <v>387</v>
      </c>
    </row>
    <row r="6" spans="2:4" ht="7.5" customHeight="1" x14ac:dyDescent="0.25"/>
    <row r="7" spans="2:4" ht="19.5" thickBot="1" x14ac:dyDescent="0.35">
      <c r="B7" s="39" t="s">
        <v>903</v>
      </c>
    </row>
    <row r="8" spans="2:4" ht="15.75" thickBot="1" x14ac:dyDescent="0.3">
      <c r="B8" s="309" t="s">
        <v>714</v>
      </c>
      <c r="C8" s="310" t="s">
        <v>715</v>
      </c>
      <c r="D8" s="311" t="s">
        <v>716</v>
      </c>
    </row>
    <row r="9" spans="2:4" x14ac:dyDescent="0.25">
      <c r="B9" s="304">
        <v>1</v>
      </c>
      <c r="C9" s="303">
        <v>1</v>
      </c>
      <c r="D9" s="308">
        <v>0</v>
      </c>
    </row>
    <row r="10" spans="2:4" x14ac:dyDescent="0.25">
      <c r="B10" s="223">
        <v>1.0049999999999999</v>
      </c>
      <c r="C10" s="80">
        <v>1</v>
      </c>
      <c r="D10" s="233">
        <v>0</v>
      </c>
    </row>
    <row r="11" spans="2:4" x14ac:dyDescent="0.25">
      <c r="B11" s="223">
        <v>1.1000000000000001</v>
      </c>
      <c r="C11" s="80">
        <v>1</v>
      </c>
      <c r="D11" s="233">
        <v>-40.340000000000003</v>
      </c>
    </row>
    <row r="12" spans="2:4" x14ac:dyDescent="0.25">
      <c r="B12" s="223">
        <v>1.222</v>
      </c>
      <c r="C12" s="80">
        <v>1</v>
      </c>
      <c r="D12" s="233">
        <v>-80.34</v>
      </c>
    </row>
    <row r="13" spans="2:4" x14ac:dyDescent="0.25">
      <c r="B13" s="223">
        <v>1.375</v>
      </c>
      <c r="C13" s="80">
        <v>1</v>
      </c>
      <c r="D13" s="233">
        <v>-136.11000000000001</v>
      </c>
    </row>
    <row r="14" spans="2:4" x14ac:dyDescent="0.25">
      <c r="B14" s="223">
        <v>1.571</v>
      </c>
      <c r="C14" s="80">
        <v>1</v>
      </c>
      <c r="D14" s="233">
        <v>-216.52</v>
      </c>
    </row>
    <row r="15" spans="2:4" x14ac:dyDescent="0.25">
      <c r="B15" s="223">
        <v>1.833</v>
      </c>
      <c r="C15" s="80">
        <v>1</v>
      </c>
      <c r="D15" s="233">
        <v>-335.19</v>
      </c>
    </row>
    <row r="16" spans="2:4" x14ac:dyDescent="0.25">
      <c r="B16" s="223">
        <v>2.2000000000000002</v>
      </c>
      <c r="C16" s="80">
        <v>1</v>
      </c>
      <c r="D16" s="233">
        <v>-528.77</v>
      </c>
    </row>
    <row r="17" spans="2:4" x14ac:dyDescent="0.25">
      <c r="B17" s="223">
        <v>2.75</v>
      </c>
      <c r="C17" s="80">
        <v>1</v>
      </c>
      <c r="D17" s="233">
        <v>-883.4</v>
      </c>
    </row>
    <row r="18" spans="2:4" x14ac:dyDescent="0.25">
      <c r="B18" s="223">
        <v>4.4000000000000004</v>
      </c>
      <c r="C18" s="80">
        <v>1</v>
      </c>
      <c r="D18" s="233">
        <v>-2462.17</v>
      </c>
    </row>
    <row r="19" spans="2:4" ht="15.75" thickBot="1" x14ac:dyDescent="0.3">
      <c r="B19" s="225">
        <v>11</v>
      </c>
      <c r="C19" s="227">
        <v>1</v>
      </c>
      <c r="D19" s="235">
        <v>-16540.98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workbookViewId="0"/>
  </sheetViews>
  <sheetFormatPr baseColWidth="10" defaultRowHeight="15" x14ac:dyDescent="0.25"/>
  <cols>
    <col min="1" max="1" width="7.7109375" customWidth="1"/>
    <col min="2" max="2" width="20.85546875" customWidth="1"/>
  </cols>
  <sheetData>
    <row r="2" spans="2:5" s="36" customFormat="1" ht="18.75" x14ac:dyDescent="0.3">
      <c r="B2" s="302" t="s">
        <v>906</v>
      </c>
    </row>
    <row r="3" spans="2:5" s="36" customFormat="1" ht="18" x14ac:dyDescent="0.35">
      <c r="B3" s="36" t="s">
        <v>910</v>
      </c>
    </row>
    <row r="4" spans="2:5" s="36" customFormat="1" x14ac:dyDescent="0.25"/>
    <row r="5" spans="2:5" ht="19.5" thickBot="1" x14ac:dyDescent="0.35">
      <c r="B5" s="39" t="s">
        <v>892</v>
      </c>
    </row>
    <row r="6" spans="2:5" ht="15.75" thickBot="1" x14ac:dyDescent="0.3">
      <c r="B6" s="309" t="s">
        <v>888</v>
      </c>
      <c r="C6" s="310" t="s">
        <v>889</v>
      </c>
      <c r="D6" s="310" t="s">
        <v>890</v>
      </c>
      <c r="E6" s="311" t="s">
        <v>891</v>
      </c>
    </row>
    <row r="7" spans="2:5" x14ac:dyDescent="0.25">
      <c r="B7" s="304" t="s">
        <v>574</v>
      </c>
      <c r="C7" s="303">
        <v>1.3526E-2</v>
      </c>
      <c r="D7" s="303">
        <v>1.7746000000000001E-2</v>
      </c>
      <c r="E7" s="308">
        <v>-6.6600000000000003E-4</v>
      </c>
    </row>
    <row r="8" spans="2:5" x14ac:dyDescent="0.25">
      <c r="B8" s="223" t="s">
        <v>575</v>
      </c>
      <c r="C8" s="80">
        <v>1.7125000000000001E-2</v>
      </c>
      <c r="D8" s="80">
        <v>7.2275000000000006E-2</v>
      </c>
      <c r="E8" s="233">
        <v>-4.1479999999999998E-3</v>
      </c>
    </row>
    <row r="9" spans="2:5" x14ac:dyDescent="0.25">
      <c r="B9" s="223" t="s">
        <v>576</v>
      </c>
      <c r="C9" s="80">
        <v>3.4766999999999999E-2</v>
      </c>
      <c r="D9" s="80">
        <v>3.9366999999999999E-2</v>
      </c>
      <c r="E9" s="233">
        <v>-1.897E-3</v>
      </c>
    </row>
    <row r="10" spans="2:5" ht="15.75" thickBot="1" x14ac:dyDescent="0.3">
      <c r="B10" s="225" t="s">
        <v>579</v>
      </c>
      <c r="C10" s="227">
        <v>-7.94E-4</v>
      </c>
      <c r="D10" s="227">
        <v>2.1090000000000001E-2</v>
      </c>
      <c r="E10" s="235">
        <v>-1.09E-3</v>
      </c>
    </row>
    <row r="12" spans="2:5" s="36" customFormat="1" x14ac:dyDescent="0.25"/>
    <row r="13" spans="2:5" ht="19.5" thickBot="1" x14ac:dyDescent="0.35">
      <c r="C13" s="388" t="s">
        <v>913</v>
      </c>
    </row>
    <row r="14" spans="2:5" ht="30.75" thickBot="1" x14ac:dyDescent="0.3">
      <c r="C14" s="386" t="s">
        <v>911</v>
      </c>
      <c r="D14" s="387" t="s">
        <v>912</v>
      </c>
    </row>
    <row r="15" spans="2:5" x14ac:dyDescent="0.25">
      <c r="C15" s="59">
        <v>0</v>
      </c>
      <c r="D15" s="401">
        <f t="shared" ref="D15:D25" si="0">C$8*$C15+D$8*$C15^2+E$8*$C15^3</f>
        <v>0</v>
      </c>
    </row>
    <row r="16" spans="2:5" x14ac:dyDescent="0.25">
      <c r="C16" s="10">
        <v>1</v>
      </c>
      <c r="D16" s="402">
        <f t="shared" si="0"/>
        <v>8.5252000000000008E-2</v>
      </c>
    </row>
    <row r="17" spans="3:4" x14ac:dyDescent="0.25">
      <c r="C17" s="10">
        <v>2</v>
      </c>
      <c r="D17" s="402">
        <f t="shared" si="0"/>
        <v>0.29016600000000004</v>
      </c>
    </row>
    <row r="18" spans="3:4" x14ac:dyDescent="0.25">
      <c r="C18" s="10">
        <v>3</v>
      </c>
      <c r="D18" s="402">
        <f t="shared" si="0"/>
        <v>0.5898540000000001</v>
      </c>
    </row>
    <row r="19" spans="3:4" x14ac:dyDescent="0.25">
      <c r="C19" s="10">
        <v>4</v>
      </c>
      <c r="D19" s="402">
        <f t="shared" si="0"/>
        <v>0.95942800000000017</v>
      </c>
    </row>
    <row r="20" spans="3:4" x14ac:dyDescent="0.25">
      <c r="C20" s="10">
        <v>5</v>
      </c>
      <c r="D20" s="402">
        <f t="shared" si="0"/>
        <v>1.3740000000000003</v>
      </c>
    </row>
    <row r="21" spans="3:4" x14ac:dyDescent="0.25">
      <c r="C21" s="10">
        <v>6</v>
      </c>
      <c r="D21" s="402">
        <f t="shared" si="0"/>
        <v>1.8086820000000001</v>
      </c>
    </row>
    <row r="22" spans="3:4" x14ac:dyDescent="0.25">
      <c r="C22" s="10">
        <v>7</v>
      </c>
      <c r="D22" s="402">
        <f t="shared" si="0"/>
        <v>2.2385860000000002</v>
      </c>
    </row>
    <row r="23" spans="3:4" x14ac:dyDescent="0.25">
      <c r="C23" s="10">
        <v>8</v>
      </c>
      <c r="D23" s="402">
        <f t="shared" si="0"/>
        <v>2.6388240000000009</v>
      </c>
    </row>
    <row r="24" spans="3:4" x14ac:dyDescent="0.25">
      <c r="C24" s="10">
        <v>9</v>
      </c>
      <c r="D24" s="402">
        <f t="shared" si="0"/>
        <v>2.9845079999999999</v>
      </c>
    </row>
    <row r="25" spans="3:4" ht="15.75" thickBot="1" x14ac:dyDescent="0.3">
      <c r="C25" s="60">
        <v>10</v>
      </c>
      <c r="D25" s="403">
        <f t="shared" si="0"/>
        <v>3.2507500000000009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1:O151"/>
  <sheetViews>
    <sheetView topLeftCell="A2" zoomScale="85" zoomScaleNormal="85" workbookViewId="0">
      <selection activeCell="A2" sqref="A2"/>
    </sheetView>
  </sheetViews>
  <sheetFormatPr baseColWidth="10" defaultRowHeight="15" x14ac:dyDescent="0.25"/>
  <cols>
    <col min="1" max="1" width="3.85546875" style="1" customWidth="1"/>
    <col min="2" max="2" width="6.5703125" style="238" customWidth="1"/>
    <col min="3" max="3" width="25.28515625" style="1" bestFit="1" customWidth="1"/>
    <col min="4" max="4" width="31.5703125" style="1" customWidth="1"/>
    <col min="5" max="5" width="58.7109375" style="1" bestFit="1" customWidth="1"/>
    <col min="6" max="6" width="11" style="1" customWidth="1"/>
    <col min="7" max="7" width="8.140625" style="1" customWidth="1"/>
    <col min="8" max="8" width="17.28515625" style="1" customWidth="1"/>
    <col min="9" max="9" width="21.85546875" style="1" customWidth="1"/>
    <col min="10" max="10" width="20" style="239" customWidth="1"/>
    <col min="11" max="11" width="51.28515625" style="37" customWidth="1"/>
    <col min="12" max="12" width="4.7109375" style="240" bestFit="1" customWidth="1"/>
    <col min="13" max="13" width="11.42578125" style="71"/>
    <col min="14" max="14" width="17.42578125" style="74" customWidth="1"/>
    <col min="15" max="15" width="17.5703125" style="1" customWidth="1"/>
    <col min="16" max="16384" width="11.42578125" style="1"/>
  </cols>
  <sheetData>
    <row r="1" spans="2:15" ht="15.75" thickBot="1" x14ac:dyDescent="0.3"/>
    <row r="2" spans="2:15" ht="25.5" customHeight="1" thickBot="1" x14ac:dyDescent="0.35">
      <c r="B2" s="407" t="s">
        <v>280</v>
      </c>
      <c r="C2" s="408"/>
      <c r="D2" s="408"/>
      <c r="E2" s="408"/>
      <c r="F2" s="408"/>
      <c r="G2" s="409"/>
      <c r="H2" s="407" t="s">
        <v>279</v>
      </c>
      <c r="I2" s="408"/>
      <c r="J2" s="408"/>
      <c r="K2" s="408"/>
      <c r="L2" s="409"/>
      <c r="M2" s="331" t="s">
        <v>654</v>
      </c>
      <c r="N2" s="332"/>
      <c r="O2" s="275"/>
    </row>
    <row r="3" spans="2:15" s="237" customFormat="1" x14ac:dyDescent="0.25">
      <c r="B3" s="229" t="s">
        <v>187</v>
      </c>
      <c r="C3" s="230" t="s">
        <v>3</v>
      </c>
      <c r="D3" s="230" t="s">
        <v>477</v>
      </c>
      <c r="E3" s="230" t="s">
        <v>0</v>
      </c>
      <c r="F3" s="230" t="s">
        <v>1</v>
      </c>
      <c r="G3" s="243" t="s">
        <v>10</v>
      </c>
      <c r="H3" s="229" t="s">
        <v>2</v>
      </c>
      <c r="I3" s="244" t="s">
        <v>125</v>
      </c>
      <c r="J3" s="245" t="s">
        <v>580</v>
      </c>
      <c r="K3" s="244" t="s">
        <v>6</v>
      </c>
      <c r="L3" s="246" t="s">
        <v>296</v>
      </c>
      <c r="M3" s="247" t="s">
        <v>449</v>
      </c>
      <c r="N3" s="270" t="s">
        <v>450</v>
      </c>
      <c r="O3" s="248" t="s">
        <v>452</v>
      </c>
    </row>
    <row r="4" spans="2:15" ht="30" x14ac:dyDescent="0.25">
      <c r="B4" s="249" t="s">
        <v>308</v>
      </c>
      <c r="C4" s="2" t="s">
        <v>51</v>
      </c>
      <c r="D4" s="2" t="s">
        <v>481</v>
      </c>
      <c r="E4" s="2" t="s">
        <v>80</v>
      </c>
      <c r="F4" s="2" t="s">
        <v>7</v>
      </c>
      <c r="G4" s="3" t="s">
        <v>12</v>
      </c>
      <c r="H4" s="65" t="s">
        <v>5</v>
      </c>
      <c r="I4" s="3" t="s">
        <v>126</v>
      </c>
      <c r="J4" s="49" t="s">
        <v>95</v>
      </c>
      <c r="K4" s="41" t="s">
        <v>720</v>
      </c>
      <c r="L4" s="52"/>
      <c r="M4" s="70" t="s">
        <v>12</v>
      </c>
      <c r="N4" s="74" t="s">
        <v>12</v>
      </c>
      <c r="O4" s="11"/>
    </row>
    <row r="5" spans="2:15" x14ac:dyDescent="0.25">
      <c r="B5" s="249" t="s">
        <v>309</v>
      </c>
      <c r="C5" s="2" t="s">
        <v>51</v>
      </c>
      <c r="D5" s="2" t="s">
        <v>478</v>
      </c>
      <c r="E5" s="2" t="s">
        <v>81</v>
      </c>
      <c r="F5" s="2" t="s">
        <v>8</v>
      </c>
      <c r="G5" s="3" t="s">
        <v>12</v>
      </c>
      <c r="H5" s="65" t="s">
        <v>4</v>
      </c>
      <c r="I5" s="3" t="s">
        <v>12</v>
      </c>
      <c r="J5" s="49" t="s">
        <v>12</v>
      </c>
      <c r="K5" s="41"/>
      <c r="L5" s="52"/>
      <c r="M5" s="70" t="s">
        <v>12</v>
      </c>
      <c r="N5" s="74" t="s">
        <v>12</v>
      </c>
      <c r="O5" s="11"/>
    </row>
    <row r="6" spans="2:15" x14ac:dyDescent="0.25">
      <c r="B6" s="249" t="s">
        <v>310</v>
      </c>
      <c r="C6" s="2" t="s">
        <v>51</v>
      </c>
      <c r="D6" s="2" t="s">
        <v>479</v>
      </c>
      <c r="E6" s="2" t="s">
        <v>82</v>
      </c>
      <c r="F6" s="2" t="s">
        <v>8</v>
      </c>
      <c r="G6" s="3" t="s">
        <v>12</v>
      </c>
      <c r="H6" s="65" t="s">
        <v>4</v>
      </c>
      <c r="I6" s="3" t="s">
        <v>12</v>
      </c>
      <c r="J6" s="49" t="s">
        <v>12</v>
      </c>
      <c r="K6" s="41"/>
      <c r="L6" s="52"/>
      <c r="M6" s="70" t="s">
        <v>12</v>
      </c>
      <c r="N6" s="74" t="s">
        <v>12</v>
      </c>
      <c r="O6" s="11"/>
    </row>
    <row r="7" spans="2:15" x14ac:dyDescent="0.25">
      <c r="B7" s="249" t="s">
        <v>311</v>
      </c>
      <c r="C7" s="2" t="s">
        <v>51</v>
      </c>
      <c r="D7" s="2" t="s">
        <v>480</v>
      </c>
      <c r="E7" s="2" t="s">
        <v>83</v>
      </c>
      <c r="F7" s="2" t="s">
        <v>8</v>
      </c>
      <c r="G7" s="3" t="s">
        <v>12</v>
      </c>
      <c r="H7" s="65" t="s">
        <v>4</v>
      </c>
      <c r="I7" s="3" t="s">
        <v>12</v>
      </c>
      <c r="J7" s="49" t="s">
        <v>12</v>
      </c>
      <c r="K7" s="41"/>
      <c r="L7" s="52"/>
      <c r="M7" s="70" t="s">
        <v>12</v>
      </c>
      <c r="N7" s="74" t="s">
        <v>12</v>
      </c>
      <c r="O7" s="11"/>
    </row>
    <row r="8" spans="2:15" s="17" customFormat="1" ht="30" x14ac:dyDescent="0.25">
      <c r="B8" s="250" t="s">
        <v>98</v>
      </c>
      <c r="C8" s="25" t="s">
        <v>51</v>
      </c>
      <c r="D8" s="406" t="s">
        <v>507</v>
      </c>
      <c r="E8" s="25" t="s">
        <v>240</v>
      </c>
      <c r="F8" s="25" t="s">
        <v>8</v>
      </c>
      <c r="G8" s="27" t="s">
        <v>12</v>
      </c>
      <c r="H8" s="66" t="s">
        <v>5</v>
      </c>
      <c r="I8" s="27" t="s">
        <v>126</v>
      </c>
      <c r="J8" s="47" t="s">
        <v>276</v>
      </c>
      <c r="K8" s="42"/>
      <c r="L8" s="53"/>
      <c r="M8" s="72" t="s">
        <v>12</v>
      </c>
      <c r="N8" s="74" t="s">
        <v>12</v>
      </c>
      <c r="O8" s="18"/>
    </row>
    <row r="9" spans="2:15" s="17" customFormat="1" ht="30" x14ac:dyDescent="0.25">
      <c r="B9" s="250" t="s">
        <v>99</v>
      </c>
      <c r="C9" s="25" t="s">
        <v>51</v>
      </c>
      <c r="D9" s="406"/>
      <c r="E9" s="25" t="s">
        <v>241</v>
      </c>
      <c r="F9" s="25" t="s">
        <v>8</v>
      </c>
      <c r="G9" s="27" t="s">
        <v>12</v>
      </c>
      <c r="H9" s="66" t="s">
        <v>5</v>
      </c>
      <c r="I9" s="27" t="s">
        <v>126</v>
      </c>
      <c r="J9" s="47" t="s">
        <v>277</v>
      </c>
      <c r="K9" s="42" t="s">
        <v>278</v>
      </c>
      <c r="L9" s="53"/>
      <c r="M9" s="72" t="s">
        <v>12</v>
      </c>
      <c r="N9" s="74" t="s">
        <v>12</v>
      </c>
      <c r="O9" s="18"/>
    </row>
    <row r="10" spans="2:15" s="17" customFormat="1" x14ac:dyDescent="0.25">
      <c r="B10" s="250" t="s">
        <v>100</v>
      </c>
      <c r="C10" s="25" t="s">
        <v>51</v>
      </c>
      <c r="D10" s="406"/>
      <c r="E10" s="25" t="s">
        <v>419</v>
      </c>
      <c r="F10" s="25" t="s">
        <v>8</v>
      </c>
      <c r="G10" s="27" t="s">
        <v>12</v>
      </c>
      <c r="H10" s="66" t="s">
        <v>283</v>
      </c>
      <c r="I10" s="27" t="s">
        <v>12</v>
      </c>
      <c r="J10" s="47" t="s">
        <v>12</v>
      </c>
      <c r="K10" s="42" t="s">
        <v>421</v>
      </c>
      <c r="L10" s="53"/>
      <c r="M10" s="72" t="s">
        <v>12</v>
      </c>
      <c r="N10" s="74" t="s">
        <v>12</v>
      </c>
      <c r="O10" s="18"/>
    </row>
    <row r="11" spans="2:15" s="17" customFormat="1" ht="30" x14ac:dyDescent="0.25">
      <c r="B11" s="250" t="s">
        <v>422</v>
      </c>
      <c r="C11" s="25" t="s">
        <v>51</v>
      </c>
      <c r="D11" s="406"/>
      <c r="E11" s="25" t="s">
        <v>418</v>
      </c>
      <c r="F11" s="25" t="s">
        <v>750</v>
      </c>
      <c r="G11" s="27" t="s">
        <v>12</v>
      </c>
      <c r="H11" s="66" t="s">
        <v>4</v>
      </c>
      <c r="I11" s="27" t="s">
        <v>12</v>
      </c>
      <c r="J11" s="47" t="s">
        <v>12</v>
      </c>
      <c r="K11" s="42" t="s">
        <v>420</v>
      </c>
      <c r="L11" s="53"/>
      <c r="M11" s="72" t="s">
        <v>12</v>
      </c>
      <c r="N11" s="74" t="s">
        <v>12</v>
      </c>
      <c r="O11" s="18"/>
    </row>
    <row r="12" spans="2:15" s="17" customFormat="1" x14ac:dyDescent="0.25">
      <c r="B12" s="250" t="s">
        <v>800</v>
      </c>
      <c r="C12" s="25" t="s">
        <v>51</v>
      </c>
      <c r="D12" s="406"/>
      <c r="E12" s="25" t="s">
        <v>801</v>
      </c>
      <c r="F12" s="25" t="s">
        <v>750</v>
      </c>
      <c r="G12" s="27" t="s">
        <v>12</v>
      </c>
      <c r="H12" s="66" t="s">
        <v>4</v>
      </c>
      <c r="I12" s="27" t="s">
        <v>12</v>
      </c>
      <c r="J12" s="47" t="s">
        <v>12</v>
      </c>
      <c r="K12" s="42" t="s">
        <v>803</v>
      </c>
      <c r="L12" s="53"/>
      <c r="M12" s="73" t="s">
        <v>12</v>
      </c>
      <c r="N12" s="74" t="s">
        <v>12</v>
      </c>
      <c r="O12" s="18"/>
    </row>
    <row r="13" spans="2:15" x14ac:dyDescent="0.25">
      <c r="B13" s="249" t="s">
        <v>101</v>
      </c>
      <c r="C13" s="2" t="s">
        <v>51</v>
      </c>
      <c r="D13" s="2" t="s">
        <v>486</v>
      </c>
      <c r="E13" s="2" t="s">
        <v>288</v>
      </c>
      <c r="F13" s="2" t="s">
        <v>9</v>
      </c>
      <c r="G13" s="3" t="s">
        <v>12</v>
      </c>
      <c r="H13" s="65" t="s">
        <v>5</v>
      </c>
      <c r="I13" s="3" t="s">
        <v>154</v>
      </c>
      <c r="J13" s="49" t="s">
        <v>639</v>
      </c>
      <c r="K13" s="41" t="s">
        <v>161</v>
      </c>
      <c r="L13" s="52"/>
      <c r="M13" s="70" t="s">
        <v>12</v>
      </c>
      <c r="N13" s="74" t="s">
        <v>12</v>
      </c>
      <c r="O13" s="11"/>
    </row>
    <row r="14" spans="2:15" s="17" customFormat="1" x14ac:dyDescent="0.25">
      <c r="B14" s="250" t="s">
        <v>102</v>
      </c>
      <c r="C14" s="25" t="s">
        <v>51</v>
      </c>
      <c r="D14" s="25" t="s">
        <v>189</v>
      </c>
      <c r="E14" s="25" t="s">
        <v>84</v>
      </c>
      <c r="F14" s="25" t="s">
        <v>8</v>
      </c>
      <c r="G14" s="27" t="s">
        <v>12</v>
      </c>
      <c r="H14" s="66" t="s">
        <v>5</v>
      </c>
      <c r="I14" s="27" t="s">
        <v>154</v>
      </c>
      <c r="J14" s="49" t="s">
        <v>639</v>
      </c>
      <c r="K14" s="42" t="s">
        <v>161</v>
      </c>
      <c r="L14" s="53"/>
      <c r="M14" s="72" t="s">
        <v>12</v>
      </c>
      <c r="N14" s="74" t="s">
        <v>12</v>
      </c>
      <c r="O14" s="18"/>
    </row>
    <row r="15" spans="2:15" x14ac:dyDescent="0.25">
      <c r="B15" s="249" t="s">
        <v>312</v>
      </c>
      <c r="C15" s="2" t="s">
        <v>51</v>
      </c>
      <c r="D15" s="2" t="s">
        <v>482</v>
      </c>
      <c r="E15" s="2" t="s">
        <v>13</v>
      </c>
      <c r="F15" s="2" t="s">
        <v>7</v>
      </c>
      <c r="G15" s="3" t="s">
        <v>12</v>
      </c>
      <c r="H15" s="65" t="s">
        <v>4</v>
      </c>
      <c r="I15" s="3" t="s">
        <v>12</v>
      </c>
      <c r="J15" s="49" t="s">
        <v>12</v>
      </c>
      <c r="K15" s="41"/>
      <c r="L15" s="52"/>
      <c r="M15" s="70" t="s">
        <v>12</v>
      </c>
      <c r="N15" s="74" t="s">
        <v>12</v>
      </c>
      <c r="O15" s="11"/>
    </row>
    <row r="16" spans="2:15" x14ac:dyDescent="0.25">
      <c r="B16" s="249" t="s">
        <v>313</v>
      </c>
      <c r="C16" s="2" t="s">
        <v>51</v>
      </c>
      <c r="D16" s="2" t="s">
        <v>483</v>
      </c>
      <c r="E16" s="2" t="s">
        <v>14</v>
      </c>
      <c r="F16" s="2" t="s">
        <v>16</v>
      </c>
      <c r="G16" s="3" t="s">
        <v>11</v>
      </c>
      <c r="H16" s="65" t="s">
        <v>5</v>
      </c>
      <c r="I16" s="3" t="s">
        <v>126</v>
      </c>
      <c r="J16" s="49">
        <v>5</v>
      </c>
      <c r="K16" s="42" t="s">
        <v>289</v>
      </c>
      <c r="L16" s="52" t="s">
        <v>143</v>
      </c>
      <c r="M16" s="70">
        <v>0</v>
      </c>
      <c r="N16" s="74">
        <v>120</v>
      </c>
      <c r="O16" s="11"/>
    </row>
    <row r="17" spans="2:15" x14ac:dyDescent="0.25">
      <c r="B17" s="249" t="s">
        <v>314</v>
      </c>
      <c r="C17" s="2" t="s">
        <v>51</v>
      </c>
      <c r="D17" s="2" t="s">
        <v>484</v>
      </c>
      <c r="E17" s="2" t="s">
        <v>15</v>
      </c>
      <c r="F17" s="2" t="s">
        <v>16</v>
      </c>
      <c r="G17" s="3" t="s">
        <v>17</v>
      </c>
      <c r="H17" s="65" t="s">
        <v>5</v>
      </c>
      <c r="I17" s="3" t="s">
        <v>126</v>
      </c>
      <c r="J17" s="49">
        <v>5</v>
      </c>
      <c r="K17" s="42" t="s">
        <v>289</v>
      </c>
      <c r="L17" s="52" t="s">
        <v>143</v>
      </c>
      <c r="M17" s="70">
        <v>0</v>
      </c>
      <c r="N17" s="74">
        <v>100</v>
      </c>
      <c r="O17" s="11"/>
    </row>
    <row r="18" spans="2:15" x14ac:dyDescent="0.25">
      <c r="B18" s="249" t="s">
        <v>315</v>
      </c>
      <c r="C18" s="2" t="s">
        <v>51</v>
      </c>
      <c r="D18" s="2" t="s">
        <v>485</v>
      </c>
      <c r="E18" s="2" t="s">
        <v>25</v>
      </c>
      <c r="F18" s="2" t="s">
        <v>26</v>
      </c>
      <c r="G18" s="3" t="s">
        <v>17</v>
      </c>
      <c r="H18" s="65" t="s">
        <v>5</v>
      </c>
      <c r="I18" s="3" t="s">
        <v>126</v>
      </c>
      <c r="J18" s="49">
        <v>5</v>
      </c>
      <c r="K18" s="42" t="s">
        <v>289</v>
      </c>
      <c r="L18" s="52" t="s">
        <v>143</v>
      </c>
      <c r="M18" s="70">
        <v>0</v>
      </c>
      <c r="N18" s="74">
        <v>100</v>
      </c>
      <c r="O18" s="11"/>
    </row>
    <row r="19" spans="2:15" ht="30" x14ac:dyDescent="0.25">
      <c r="B19" s="249" t="s">
        <v>104</v>
      </c>
      <c r="C19" s="2" t="s">
        <v>51</v>
      </c>
      <c r="D19" s="2" t="s">
        <v>490</v>
      </c>
      <c r="E19" s="2" t="s">
        <v>423</v>
      </c>
      <c r="F19" s="25" t="s">
        <v>750</v>
      </c>
      <c r="G19" s="3" t="s">
        <v>12</v>
      </c>
      <c r="H19" s="65" t="s">
        <v>4</v>
      </c>
      <c r="I19" s="3" t="s">
        <v>12</v>
      </c>
      <c r="J19" s="49" t="s">
        <v>12</v>
      </c>
      <c r="K19" s="41" t="s">
        <v>424</v>
      </c>
      <c r="L19" s="52"/>
      <c r="M19" s="70" t="s">
        <v>12</v>
      </c>
      <c r="N19" s="74" t="s">
        <v>12</v>
      </c>
      <c r="O19" s="11"/>
    </row>
    <row r="20" spans="2:15" s="17" customFormat="1" x14ac:dyDescent="0.25">
      <c r="B20" s="250" t="s">
        <v>316</v>
      </c>
      <c r="C20" s="25" t="s">
        <v>51</v>
      </c>
      <c r="D20" s="79" t="s">
        <v>491</v>
      </c>
      <c r="E20" s="25" t="s">
        <v>24</v>
      </c>
      <c r="F20" s="25" t="s">
        <v>16</v>
      </c>
      <c r="G20" s="27" t="s">
        <v>11</v>
      </c>
      <c r="H20" s="66" t="s">
        <v>5</v>
      </c>
      <c r="I20" s="27" t="s">
        <v>126</v>
      </c>
      <c r="J20" s="47">
        <v>50</v>
      </c>
      <c r="K20" s="42" t="s">
        <v>289</v>
      </c>
      <c r="L20" s="53" t="s">
        <v>143</v>
      </c>
      <c r="M20" s="73">
        <v>0</v>
      </c>
      <c r="N20" s="74">
        <v>100</v>
      </c>
      <c r="O20" s="18"/>
    </row>
    <row r="21" spans="2:15" s="17" customFormat="1" x14ac:dyDescent="0.25">
      <c r="B21" s="250" t="s">
        <v>317</v>
      </c>
      <c r="C21" s="25" t="s">
        <v>51</v>
      </c>
      <c r="D21" s="79" t="s">
        <v>492</v>
      </c>
      <c r="E21" s="25" t="s">
        <v>18</v>
      </c>
      <c r="F21" s="25" t="s">
        <v>16</v>
      </c>
      <c r="G21" s="27" t="s">
        <v>11</v>
      </c>
      <c r="H21" s="66" t="s">
        <v>5</v>
      </c>
      <c r="I21" s="27" t="s">
        <v>126</v>
      </c>
      <c r="J21" s="47">
        <v>5</v>
      </c>
      <c r="K21" s="42" t="s">
        <v>289</v>
      </c>
      <c r="L21" s="53" t="s">
        <v>143</v>
      </c>
      <c r="M21" s="73">
        <v>0</v>
      </c>
      <c r="N21" s="74">
        <v>20</v>
      </c>
      <c r="O21" s="18"/>
    </row>
    <row r="22" spans="2:15" s="17" customFormat="1" x14ac:dyDescent="0.25">
      <c r="B22" s="250" t="s">
        <v>318</v>
      </c>
      <c r="C22" s="25" t="s">
        <v>51</v>
      </c>
      <c r="D22" s="79" t="s">
        <v>493</v>
      </c>
      <c r="E22" s="25" t="s">
        <v>19</v>
      </c>
      <c r="F22" s="25" t="s">
        <v>16</v>
      </c>
      <c r="G22" s="27" t="s">
        <v>11</v>
      </c>
      <c r="H22" s="66" t="s">
        <v>5</v>
      </c>
      <c r="I22" s="27" t="s">
        <v>126</v>
      </c>
      <c r="J22" s="47">
        <v>5</v>
      </c>
      <c r="K22" s="42" t="s">
        <v>289</v>
      </c>
      <c r="L22" s="53" t="s">
        <v>143</v>
      </c>
      <c r="M22" s="73">
        <v>0</v>
      </c>
      <c r="N22" s="74">
        <v>20</v>
      </c>
      <c r="O22" s="18"/>
    </row>
    <row r="23" spans="2:15" x14ac:dyDescent="0.25">
      <c r="B23" s="249" t="s">
        <v>319</v>
      </c>
      <c r="C23" s="2" t="s">
        <v>51</v>
      </c>
      <c r="D23" s="2" t="s">
        <v>487</v>
      </c>
      <c r="E23" s="2" t="s">
        <v>20</v>
      </c>
      <c r="F23" s="2" t="s">
        <v>7</v>
      </c>
      <c r="G23" s="3" t="s">
        <v>12</v>
      </c>
      <c r="H23" s="65" t="s">
        <v>5</v>
      </c>
      <c r="I23" s="3" t="s">
        <v>126</v>
      </c>
      <c r="J23" s="49" t="s">
        <v>97</v>
      </c>
      <c r="K23" s="42"/>
      <c r="L23" s="53"/>
      <c r="M23" s="70" t="s">
        <v>12</v>
      </c>
      <c r="N23" s="74" t="s">
        <v>12</v>
      </c>
      <c r="O23" s="11"/>
    </row>
    <row r="24" spans="2:15" x14ac:dyDescent="0.25">
      <c r="B24" s="249" t="s">
        <v>320</v>
      </c>
      <c r="C24" s="2" t="s">
        <v>51</v>
      </c>
      <c r="D24" s="2" t="s">
        <v>488</v>
      </c>
      <c r="E24" s="2" t="s">
        <v>21</v>
      </c>
      <c r="F24" s="2" t="s">
        <v>16</v>
      </c>
      <c r="G24" s="3" t="s">
        <v>22</v>
      </c>
      <c r="H24" s="65" t="s">
        <v>5</v>
      </c>
      <c r="I24" s="3" t="s">
        <v>126</v>
      </c>
      <c r="J24" s="49">
        <v>-0.5</v>
      </c>
      <c r="K24" s="47" t="s">
        <v>289</v>
      </c>
      <c r="L24" s="53" t="s">
        <v>143</v>
      </c>
      <c r="M24" s="70">
        <v>-5</v>
      </c>
      <c r="N24" s="75">
        <v>0</v>
      </c>
      <c r="O24" s="11"/>
    </row>
    <row r="25" spans="2:15" x14ac:dyDescent="0.25">
      <c r="B25" s="251" t="s">
        <v>321</v>
      </c>
      <c r="C25" s="4" t="s">
        <v>51</v>
      </c>
      <c r="D25" s="4" t="s">
        <v>489</v>
      </c>
      <c r="E25" s="4" t="s">
        <v>23</v>
      </c>
      <c r="F25" s="4" t="s">
        <v>16</v>
      </c>
      <c r="G25" s="5" t="s">
        <v>11</v>
      </c>
      <c r="H25" s="67" t="s">
        <v>5</v>
      </c>
      <c r="I25" s="5" t="s">
        <v>126</v>
      </c>
      <c r="J25" s="50">
        <v>50</v>
      </c>
      <c r="K25" s="48" t="s">
        <v>289</v>
      </c>
      <c r="L25" s="56" t="s">
        <v>143</v>
      </c>
      <c r="M25" s="76">
        <v>0</v>
      </c>
      <c r="N25" s="78">
        <v>100</v>
      </c>
      <c r="O25" s="241"/>
    </row>
    <row r="26" spans="2:15" s="17" customFormat="1" x14ac:dyDescent="0.25">
      <c r="B26" s="250" t="s">
        <v>322</v>
      </c>
      <c r="C26" s="25" t="s">
        <v>54</v>
      </c>
      <c r="D26" s="414" t="s">
        <v>494</v>
      </c>
      <c r="E26" s="25" t="s">
        <v>64</v>
      </c>
      <c r="F26" s="25" t="s">
        <v>16</v>
      </c>
      <c r="G26" s="27" t="s">
        <v>28</v>
      </c>
      <c r="H26" s="66" t="s">
        <v>283</v>
      </c>
      <c r="I26" s="27" t="s">
        <v>12</v>
      </c>
      <c r="J26" s="47" t="s">
        <v>12</v>
      </c>
      <c r="K26" s="42" t="s">
        <v>281</v>
      </c>
      <c r="L26" s="53"/>
      <c r="M26" s="73" t="s">
        <v>451</v>
      </c>
      <c r="N26" s="74" t="s">
        <v>12</v>
      </c>
      <c r="O26" s="18"/>
    </row>
    <row r="27" spans="2:15" s="17" customFormat="1" x14ac:dyDescent="0.25">
      <c r="B27" s="250" t="s">
        <v>323</v>
      </c>
      <c r="C27" s="25" t="s">
        <v>54</v>
      </c>
      <c r="D27" s="415"/>
      <c r="E27" s="25" t="s">
        <v>65</v>
      </c>
      <c r="F27" s="25" t="s">
        <v>16</v>
      </c>
      <c r="G27" s="27" t="s">
        <v>28</v>
      </c>
      <c r="H27" s="66" t="s">
        <v>283</v>
      </c>
      <c r="I27" s="27" t="s">
        <v>12</v>
      </c>
      <c r="J27" s="47" t="s">
        <v>12</v>
      </c>
      <c r="K27" s="42" t="s">
        <v>281</v>
      </c>
      <c r="L27" s="53"/>
      <c r="M27" s="73" t="s">
        <v>451</v>
      </c>
      <c r="N27" s="74">
        <v>1</v>
      </c>
      <c r="O27" s="18"/>
    </row>
    <row r="28" spans="2:15" s="17" customFormat="1" x14ac:dyDescent="0.25">
      <c r="B28" s="250" t="s">
        <v>324</v>
      </c>
      <c r="C28" s="25" t="s">
        <v>54</v>
      </c>
      <c r="D28" s="415"/>
      <c r="E28" s="25" t="s">
        <v>66</v>
      </c>
      <c r="F28" s="25" t="s">
        <v>16</v>
      </c>
      <c r="G28" s="27" t="s">
        <v>28</v>
      </c>
      <c r="H28" s="66" t="s">
        <v>283</v>
      </c>
      <c r="I28" s="27" t="s">
        <v>12</v>
      </c>
      <c r="J28" s="47" t="s">
        <v>12</v>
      </c>
      <c r="K28" s="42" t="s">
        <v>281</v>
      </c>
      <c r="L28" s="53"/>
      <c r="M28" s="73" t="s">
        <v>451</v>
      </c>
      <c r="N28" s="74">
        <v>1</v>
      </c>
      <c r="O28" s="18"/>
    </row>
    <row r="29" spans="2:15" s="17" customFormat="1" x14ac:dyDescent="0.25">
      <c r="B29" s="250" t="s">
        <v>325</v>
      </c>
      <c r="C29" s="25" t="s">
        <v>54</v>
      </c>
      <c r="D29" s="415"/>
      <c r="E29" s="25" t="s">
        <v>242</v>
      </c>
      <c r="F29" s="25" t="s">
        <v>16</v>
      </c>
      <c r="G29" s="27" t="s">
        <v>34</v>
      </c>
      <c r="H29" s="66" t="s">
        <v>283</v>
      </c>
      <c r="I29" s="27" t="s">
        <v>12</v>
      </c>
      <c r="J29" s="47" t="s">
        <v>12</v>
      </c>
      <c r="K29" s="42" t="s">
        <v>281</v>
      </c>
      <c r="L29" s="53"/>
      <c r="M29" s="73">
        <v>0</v>
      </c>
      <c r="N29" s="74" t="s">
        <v>12</v>
      </c>
      <c r="O29" s="18"/>
    </row>
    <row r="30" spans="2:15" s="17" customFormat="1" x14ac:dyDescent="0.25">
      <c r="B30" s="250" t="s">
        <v>326</v>
      </c>
      <c r="C30" s="25" t="s">
        <v>54</v>
      </c>
      <c r="D30" s="415"/>
      <c r="E30" s="25" t="s">
        <v>243</v>
      </c>
      <c r="F30" s="25" t="s">
        <v>16</v>
      </c>
      <c r="G30" s="27" t="s">
        <v>36</v>
      </c>
      <c r="H30" s="66" t="s">
        <v>283</v>
      </c>
      <c r="I30" s="27" t="s">
        <v>12</v>
      </c>
      <c r="J30" s="47" t="s">
        <v>12</v>
      </c>
      <c r="K30" s="42" t="s">
        <v>281</v>
      </c>
      <c r="L30" s="53"/>
      <c r="M30" s="73">
        <v>0</v>
      </c>
      <c r="N30" s="74">
        <v>100</v>
      </c>
      <c r="O30" s="18"/>
    </row>
    <row r="31" spans="2:15" s="17" customFormat="1" x14ac:dyDescent="0.25">
      <c r="B31" s="252" t="s">
        <v>327</v>
      </c>
      <c r="C31" s="26" t="s">
        <v>54</v>
      </c>
      <c r="D31" s="416"/>
      <c r="E31" s="26" t="s">
        <v>244</v>
      </c>
      <c r="F31" s="26" t="s">
        <v>16</v>
      </c>
      <c r="G31" s="38" t="s">
        <v>36</v>
      </c>
      <c r="H31" s="68" t="s">
        <v>283</v>
      </c>
      <c r="I31" s="38" t="s">
        <v>12</v>
      </c>
      <c r="J31" s="48" t="s">
        <v>12</v>
      </c>
      <c r="K31" s="46" t="s">
        <v>281</v>
      </c>
      <c r="L31" s="56"/>
      <c r="M31" s="77">
        <v>0</v>
      </c>
      <c r="N31" s="78">
        <v>100</v>
      </c>
      <c r="O31" s="242"/>
    </row>
    <row r="32" spans="2:15" x14ac:dyDescent="0.25">
      <c r="B32" s="249" t="s">
        <v>328</v>
      </c>
      <c r="C32" s="2" t="s">
        <v>55</v>
      </c>
      <c r="D32" s="417" t="s">
        <v>494</v>
      </c>
      <c r="E32" s="2" t="s">
        <v>245</v>
      </c>
      <c r="F32" s="2" t="s">
        <v>16</v>
      </c>
      <c r="G32" s="3" t="s">
        <v>31</v>
      </c>
      <c r="H32" s="65" t="s">
        <v>5</v>
      </c>
      <c r="I32" s="3" t="s">
        <v>282</v>
      </c>
      <c r="J32" s="49" t="s">
        <v>12</v>
      </c>
      <c r="K32" s="41"/>
      <c r="L32" s="52"/>
      <c r="M32" s="70">
        <v>0</v>
      </c>
      <c r="N32" s="74" t="s">
        <v>12</v>
      </c>
      <c r="O32" s="11"/>
    </row>
    <row r="33" spans="2:15" x14ac:dyDescent="0.25">
      <c r="B33" s="249" t="s">
        <v>329</v>
      </c>
      <c r="C33" s="2" t="s">
        <v>55</v>
      </c>
      <c r="D33" s="418"/>
      <c r="E33" s="2" t="s">
        <v>246</v>
      </c>
      <c r="F33" s="2" t="s">
        <v>16</v>
      </c>
      <c r="G33" s="3" t="s">
        <v>11</v>
      </c>
      <c r="H33" s="65" t="s">
        <v>5</v>
      </c>
      <c r="I33" s="3" t="s">
        <v>282</v>
      </c>
      <c r="J33" s="49" t="s">
        <v>12</v>
      </c>
      <c r="K33" s="41"/>
      <c r="L33" s="52"/>
      <c r="M33" s="70">
        <v>0</v>
      </c>
      <c r="N33" s="74">
        <v>120</v>
      </c>
      <c r="O33" s="11"/>
    </row>
    <row r="34" spans="2:15" x14ac:dyDescent="0.25">
      <c r="B34" s="249" t="s">
        <v>330</v>
      </c>
      <c r="C34" s="2" t="s">
        <v>55</v>
      </c>
      <c r="D34" s="418"/>
      <c r="E34" s="2" t="s">
        <v>247</v>
      </c>
      <c r="F34" s="2" t="s">
        <v>16</v>
      </c>
      <c r="G34" s="3" t="s">
        <v>42</v>
      </c>
      <c r="H34" s="65" t="s">
        <v>5</v>
      </c>
      <c r="I34" s="3" t="s">
        <v>282</v>
      </c>
      <c r="J34" s="49" t="s">
        <v>12</v>
      </c>
      <c r="K34" s="41"/>
      <c r="L34" s="52"/>
      <c r="M34" s="70">
        <v>-20</v>
      </c>
      <c r="N34" s="74">
        <v>20</v>
      </c>
      <c r="O34" s="11"/>
    </row>
    <row r="35" spans="2:15" x14ac:dyDescent="0.25">
      <c r="B35" s="249" t="s">
        <v>331</v>
      </c>
      <c r="C35" s="2" t="s">
        <v>55</v>
      </c>
      <c r="D35" s="418"/>
      <c r="E35" s="2" t="s">
        <v>248</v>
      </c>
      <c r="F35" s="2" t="s">
        <v>26</v>
      </c>
      <c r="G35" s="3" t="s">
        <v>17</v>
      </c>
      <c r="H35" s="65" t="s">
        <v>5</v>
      </c>
      <c r="I35" s="3" t="s">
        <v>282</v>
      </c>
      <c r="J35" s="49" t="s">
        <v>12</v>
      </c>
      <c r="K35" s="41"/>
      <c r="L35" s="52"/>
      <c r="M35" s="70" t="s">
        <v>451</v>
      </c>
      <c r="N35" s="74">
        <v>1000</v>
      </c>
      <c r="O35" s="11"/>
    </row>
    <row r="36" spans="2:15" s="17" customFormat="1" x14ac:dyDescent="0.25">
      <c r="B36" s="250" t="s">
        <v>105</v>
      </c>
      <c r="C36" s="25" t="s">
        <v>55</v>
      </c>
      <c r="D36" s="418"/>
      <c r="E36" s="25" t="s">
        <v>249</v>
      </c>
      <c r="F36" s="25" t="s">
        <v>16</v>
      </c>
      <c r="G36" s="27" t="s">
        <v>36</v>
      </c>
      <c r="H36" s="66" t="s">
        <v>283</v>
      </c>
      <c r="I36" s="27" t="s">
        <v>12</v>
      </c>
      <c r="J36" s="47" t="s">
        <v>12</v>
      </c>
      <c r="K36" s="42" t="s">
        <v>281</v>
      </c>
      <c r="L36" s="53"/>
      <c r="M36" s="73">
        <v>0</v>
      </c>
      <c r="N36" s="74">
        <v>50</v>
      </c>
      <c r="O36" s="18"/>
    </row>
    <row r="37" spans="2:15" s="17" customFormat="1" x14ac:dyDescent="0.25">
      <c r="B37" s="250" t="s">
        <v>433</v>
      </c>
      <c r="C37" s="25" t="s">
        <v>55</v>
      </c>
      <c r="D37" s="418"/>
      <c r="E37" s="25" t="s">
        <v>425</v>
      </c>
      <c r="F37" s="25" t="s">
        <v>16</v>
      </c>
      <c r="G37" s="27" t="s">
        <v>17</v>
      </c>
      <c r="H37" s="66" t="s">
        <v>283</v>
      </c>
      <c r="I37" s="27" t="s">
        <v>12</v>
      </c>
      <c r="J37" s="47" t="s">
        <v>12</v>
      </c>
      <c r="K37" s="42" t="s">
        <v>281</v>
      </c>
      <c r="L37" s="53"/>
      <c r="M37" s="73">
        <v>0</v>
      </c>
      <c r="N37" s="74" t="s">
        <v>12</v>
      </c>
      <c r="O37" s="18"/>
    </row>
    <row r="38" spans="2:15" s="17" customFormat="1" x14ac:dyDescent="0.25">
      <c r="B38" s="250" t="s">
        <v>434</v>
      </c>
      <c r="C38" s="25" t="s">
        <v>55</v>
      </c>
      <c r="D38" s="418"/>
      <c r="E38" s="25" t="s">
        <v>262</v>
      </c>
      <c r="F38" s="25" t="s">
        <v>16</v>
      </c>
      <c r="G38" s="27" t="s">
        <v>34</v>
      </c>
      <c r="H38" s="66" t="s">
        <v>283</v>
      </c>
      <c r="I38" s="27" t="s">
        <v>12</v>
      </c>
      <c r="J38" s="47" t="s">
        <v>12</v>
      </c>
      <c r="K38" s="42" t="s">
        <v>281</v>
      </c>
      <c r="L38" s="53"/>
      <c r="M38" s="73">
        <v>0</v>
      </c>
      <c r="N38" s="74">
        <v>5000</v>
      </c>
      <c r="O38" s="18"/>
    </row>
    <row r="39" spans="2:15" s="17" customFormat="1" x14ac:dyDescent="0.25">
      <c r="B39" s="250" t="s">
        <v>435</v>
      </c>
      <c r="C39" s="25" t="s">
        <v>55</v>
      </c>
      <c r="D39" s="418"/>
      <c r="E39" s="25" t="s">
        <v>426</v>
      </c>
      <c r="F39" s="25" t="s">
        <v>26</v>
      </c>
      <c r="G39" s="27" t="s">
        <v>28</v>
      </c>
      <c r="H39" s="66" t="s">
        <v>283</v>
      </c>
      <c r="I39" s="27" t="s">
        <v>12</v>
      </c>
      <c r="J39" s="47" t="s">
        <v>12</v>
      </c>
      <c r="K39" s="42" t="s">
        <v>281</v>
      </c>
      <c r="L39" s="53"/>
      <c r="M39" s="73">
        <v>0</v>
      </c>
      <c r="N39" s="74">
        <v>30</v>
      </c>
      <c r="O39" s="18"/>
    </row>
    <row r="40" spans="2:15" s="17" customFormat="1" x14ac:dyDescent="0.25">
      <c r="B40" s="250" t="s">
        <v>436</v>
      </c>
      <c r="C40" s="25" t="s">
        <v>55</v>
      </c>
      <c r="D40" s="418"/>
      <c r="E40" s="25" t="s">
        <v>427</v>
      </c>
      <c r="F40" s="25" t="s">
        <v>16</v>
      </c>
      <c r="G40" s="27" t="s">
        <v>36</v>
      </c>
      <c r="H40" s="66" t="s">
        <v>283</v>
      </c>
      <c r="I40" s="27" t="s">
        <v>12</v>
      </c>
      <c r="J40" s="47" t="s">
        <v>12</v>
      </c>
      <c r="K40" s="42" t="s">
        <v>281</v>
      </c>
      <c r="L40" s="53"/>
      <c r="M40" s="73">
        <v>0</v>
      </c>
      <c r="N40" s="74">
        <v>100</v>
      </c>
      <c r="O40" s="18"/>
    </row>
    <row r="41" spans="2:15" s="17" customFormat="1" x14ac:dyDescent="0.25">
      <c r="B41" s="250" t="s">
        <v>437</v>
      </c>
      <c r="C41" s="25" t="s">
        <v>55</v>
      </c>
      <c r="D41" s="418"/>
      <c r="E41" s="25" t="s">
        <v>428</v>
      </c>
      <c r="F41" s="25" t="s">
        <v>16</v>
      </c>
      <c r="G41" s="27" t="s">
        <v>11</v>
      </c>
      <c r="H41" s="66" t="s">
        <v>283</v>
      </c>
      <c r="I41" s="27" t="s">
        <v>12</v>
      </c>
      <c r="J41" s="47" t="s">
        <v>12</v>
      </c>
      <c r="K41" s="42" t="s">
        <v>281</v>
      </c>
      <c r="L41" s="53"/>
      <c r="M41" s="73">
        <v>0</v>
      </c>
      <c r="N41" s="74">
        <v>50</v>
      </c>
      <c r="O41" s="18"/>
    </row>
    <row r="42" spans="2:15" s="17" customFormat="1" x14ac:dyDescent="0.25">
      <c r="B42" s="250" t="s">
        <v>438</v>
      </c>
      <c r="C42" s="25" t="s">
        <v>55</v>
      </c>
      <c r="D42" s="418"/>
      <c r="E42" s="25" t="s">
        <v>429</v>
      </c>
      <c r="F42" s="25" t="s">
        <v>16</v>
      </c>
      <c r="G42" s="27" t="s">
        <v>432</v>
      </c>
      <c r="H42" s="66" t="s">
        <v>283</v>
      </c>
      <c r="I42" s="27" t="s">
        <v>12</v>
      </c>
      <c r="J42" s="47" t="s">
        <v>12</v>
      </c>
      <c r="K42" s="42" t="s">
        <v>281</v>
      </c>
      <c r="L42" s="53"/>
      <c r="M42" s="73">
        <v>-180</v>
      </c>
      <c r="N42" s="74">
        <v>360</v>
      </c>
      <c r="O42" s="18"/>
    </row>
    <row r="43" spans="2:15" s="17" customFormat="1" x14ac:dyDescent="0.25">
      <c r="B43" s="250" t="s">
        <v>439</v>
      </c>
      <c r="C43" s="25" t="s">
        <v>55</v>
      </c>
      <c r="D43" s="418"/>
      <c r="E43" s="25" t="s">
        <v>430</v>
      </c>
      <c r="F43" s="25" t="s">
        <v>16</v>
      </c>
      <c r="G43" s="27" t="s">
        <v>36</v>
      </c>
      <c r="H43" s="66" t="s">
        <v>283</v>
      </c>
      <c r="I43" s="27" t="s">
        <v>12</v>
      </c>
      <c r="J43" s="47" t="s">
        <v>12</v>
      </c>
      <c r="K43" s="42" t="s">
        <v>281</v>
      </c>
      <c r="L43" s="53"/>
      <c r="M43" s="73">
        <v>-1000</v>
      </c>
      <c r="N43" s="74">
        <v>1000</v>
      </c>
      <c r="O43" s="18"/>
    </row>
    <row r="44" spans="2:15" s="17" customFormat="1" x14ac:dyDescent="0.25">
      <c r="B44" s="252" t="s">
        <v>440</v>
      </c>
      <c r="C44" s="26" t="s">
        <v>55</v>
      </c>
      <c r="D44" s="419"/>
      <c r="E44" s="26" t="s">
        <v>431</v>
      </c>
      <c r="F44" s="26" t="s">
        <v>16</v>
      </c>
      <c r="G44" s="38" t="s">
        <v>57</v>
      </c>
      <c r="H44" s="68" t="s">
        <v>283</v>
      </c>
      <c r="I44" s="38" t="s">
        <v>12</v>
      </c>
      <c r="J44" s="48" t="s">
        <v>12</v>
      </c>
      <c r="K44" s="46" t="s">
        <v>281</v>
      </c>
      <c r="L44" s="56"/>
      <c r="M44" s="77">
        <v>-10000</v>
      </c>
      <c r="N44" s="78">
        <v>10000</v>
      </c>
      <c r="O44" s="242"/>
    </row>
    <row r="45" spans="2:15" s="17" customFormat="1" x14ac:dyDescent="0.25">
      <c r="B45" s="250" t="s">
        <v>332</v>
      </c>
      <c r="C45" s="25" t="s">
        <v>63</v>
      </c>
      <c r="D45" s="414" t="s">
        <v>494</v>
      </c>
      <c r="E45" s="25" t="s">
        <v>250</v>
      </c>
      <c r="F45" s="25" t="s">
        <v>16</v>
      </c>
      <c r="G45" s="27" t="s">
        <v>11</v>
      </c>
      <c r="H45" s="66" t="s">
        <v>5</v>
      </c>
      <c r="I45" s="27" t="s">
        <v>282</v>
      </c>
      <c r="J45" s="47" t="s">
        <v>899</v>
      </c>
      <c r="K45" s="42"/>
      <c r="L45" s="53"/>
      <c r="M45" s="73">
        <v>0</v>
      </c>
      <c r="N45" s="74">
        <v>120</v>
      </c>
      <c r="O45" s="18"/>
    </row>
    <row r="46" spans="2:15" s="17" customFormat="1" x14ac:dyDescent="0.25">
      <c r="B46" s="250" t="s">
        <v>333</v>
      </c>
      <c r="C46" s="25" t="s">
        <v>63</v>
      </c>
      <c r="D46" s="415"/>
      <c r="E46" s="25" t="s">
        <v>251</v>
      </c>
      <c r="F46" s="25" t="s">
        <v>16</v>
      </c>
      <c r="G46" s="27" t="s">
        <v>22</v>
      </c>
      <c r="H46" s="66" t="s">
        <v>5</v>
      </c>
      <c r="I46" s="27" t="s">
        <v>282</v>
      </c>
      <c r="J46" s="47" t="s">
        <v>899</v>
      </c>
      <c r="K46" s="42"/>
      <c r="L46" s="53"/>
      <c r="M46" s="73">
        <v>0.05</v>
      </c>
      <c r="N46" s="74" t="s">
        <v>12</v>
      </c>
      <c r="O46" s="18"/>
    </row>
    <row r="47" spans="2:15" s="17" customFormat="1" x14ac:dyDescent="0.25">
      <c r="B47" s="252" t="s">
        <v>334</v>
      </c>
      <c r="C47" s="26" t="s">
        <v>63</v>
      </c>
      <c r="D47" s="416"/>
      <c r="E47" s="26" t="s">
        <v>252</v>
      </c>
      <c r="F47" s="26" t="s">
        <v>16</v>
      </c>
      <c r="G47" s="38" t="s">
        <v>22</v>
      </c>
      <c r="H47" s="68" t="s">
        <v>5</v>
      </c>
      <c r="I47" s="38" t="s">
        <v>282</v>
      </c>
      <c r="J47" s="48" t="s">
        <v>899</v>
      </c>
      <c r="K47" s="46"/>
      <c r="L47" s="56"/>
      <c r="M47" s="77">
        <v>-0.05</v>
      </c>
      <c r="N47" s="78" t="s">
        <v>12</v>
      </c>
      <c r="O47" s="242"/>
    </row>
    <row r="48" spans="2:15" ht="30" x14ac:dyDescent="0.25">
      <c r="B48" s="249" t="s">
        <v>106</v>
      </c>
      <c r="C48" s="2" t="s">
        <v>50</v>
      </c>
      <c r="D48" s="2" t="s">
        <v>496</v>
      </c>
      <c r="E48" s="2" t="s">
        <v>159</v>
      </c>
      <c r="F48" s="25" t="s">
        <v>750</v>
      </c>
      <c r="G48" s="3" t="s">
        <v>12</v>
      </c>
      <c r="H48" s="65" t="s">
        <v>4</v>
      </c>
      <c r="I48" s="3" t="s">
        <v>12</v>
      </c>
      <c r="J48" s="49" t="s">
        <v>12</v>
      </c>
      <c r="K48" s="41" t="s">
        <v>284</v>
      </c>
      <c r="L48" s="52"/>
      <c r="M48" s="70" t="s">
        <v>12</v>
      </c>
      <c r="N48" s="74" t="s">
        <v>12</v>
      </c>
      <c r="O48" s="11"/>
    </row>
    <row r="49" spans="2:15" x14ac:dyDescent="0.25">
      <c r="B49" s="249" t="s">
        <v>107</v>
      </c>
      <c r="C49" s="2" t="s">
        <v>50</v>
      </c>
      <c r="D49" s="2" t="s">
        <v>506</v>
      </c>
      <c r="E49" s="2" t="s">
        <v>85</v>
      </c>
      <c r="F49" s="25" t="s">
        <v>750</v>
      </c>
      <c r="G49" s="3" t="s">
        <v>12</v>
      </c>
      <c r="H49" s="65" t="s">
        <v>4</v>
      </c>
      <c r="I49" s="3" t="s">
        <v>12</v>
      </c>
      <c r="J49" s="49" t="s">
        <v>12</v>
      </c>
      <c r="K49" s="41" t="s">
        <v>285</v>
      </c>
      <c r="L49" s="52"/>
      <c r="M49" s="70" t="s">
        <v>12</v>
      </c>
      <c r="N49" s="74" t="s">
        <v>12</v>
      </c>
      <c r="O49" s="11"/>
    </row>
    <row r="50" spans="2:15" x14ac:dyDescent="0.25">
      <c r="B50" s="249" t="s">
        <v>335</v>
      </c>
      <c r="C50" s="2" t="s">
        <v>50</v>
      </c>
      <c r="D50" s="2" t="s">
        <v>497</v>
      </c>
      <c r="E50" s="2" t="s">
        <v>290</v>
      </c>
      <c r="F50" s="2" t="s">
        <v>16</v>
      </c>
      <c r="G50" s="3" t="s">
        <v>27</v>
      </c>
      <c r="H50" s="65" t="s">
        <v>4</v>
      </c>
      <c r="I50" s="3" t="s">
        <v>12</v>
      </c>
      <c r="J50" s="49" t="s">
        <v>12</v>
      </c>
      <c r="K50" s="41"/>
      <c r="L50" s="52"/>
      <c r="M50" s="70" t="s">
        <v>456</v>
      </c>
      <c r="N50" s="74">
        <v>40000</v>
      </c>
      <c r="O50" s="410" t="s">
        <v>453</v>
      </c>
    </row>
    <row r="51" spans="2:15" x14ac:dyDescent="0.25">
      <c r="B51" s="249" t="s">
        <v>108</v>
      </c>
      <c r="C51" s="2" t="s">
        <v>50</v>
      </c>
      <c r="D51" s="2" t="s">
        <v>498</v>
      </c>
      <c r="E51" s="2" t="s">
        <v>67</v>
      </c>
      <c r="F51" s="2" t="s">
        <v>16</v>
      </c>
      <c r="G51" s="3" t="s">
        <v>27</v>
      </c>
      <c r="H51" s="65" t="s">
        <v>5</v>
      </c>
      <c r="I51" s="3" t="s">
        <v>287</v>
      </c>
      <c r="J51" s="49" t="s">
        <v>639</v>
      </c>
      <c r="K51" s="41" t="s">
        <v>158</v>
      </c>
      <c r="L51" s="52"/>
      <c r="M51" s="70">
        <v>0</v>
      </c>
      <c r="N51" s="74">
        <v>40000</v>
      </c>
      <c r="O51" s="410"/>
    </row>
    <row r="52" spans="2:15" ht="30" x14ac:dyDescent="0.25">
      <c r="B52" s="249" t="s">
        <v>109</v>
      </c>
      <c r="C52" s="2" t="s">
        <v>50</v>
      </c>
      <c r="D52" s="2" t="s">
        <v>499</v>
      </c>
      <c r="E52" s="2" t="s">
        <v>723</v>
      </c>
      <c r="F52" s="2" t="s">
        <v>16</v>
      </c>
      <c r="G52" s="3" t="s">
        <v>27</v>
      </c>
      <c r="H52" s="65" t="s">
        <v>5</v>
      </c>
      <c r="I52" s="3" t="s">
        <v>287</v>
      </c>
      <c r="J52" s="49" t="s">
        <v>724</v>
      </c>
      <c r="K52" s="41" t="s">
        <v>158</v>
      </c>
      <c r="L52" s="52"/>
      <c r="M52" s="70">
        <v>0</v>
      </c>
      <c r="N52" s="74">
        <v>40000</v>
      </c>
      <c r="O52" s="410"/>
    </row>
    <row r="53" spans="2:15" x14ac:dyDescent="0.25">
      <c r="B53" s="249" t="s">
        <v>336</v>
      </c>
      <c r="C53" s="2" t="s">
        <v>50</v>
      </c>
      <c r="D53" s="2" t="s">
        <v>500</v>
      </c>
      <c r="E53" s="2" t="s">
        <v>68</v>
      </c>
      <c r="F53" s="2" t="s">
        <v>16</v>
      </c>
      <c r="G53" s="3" t="s">
        <v>286</v>
      </c>
      <c r="H53" s="65" t="s">
        <v>4</v>
      </c>
      <c r="I53" s="3" t="s">
        <v>12</v>
      </c>
      <c r="J53" s="49" t="s">
        <v>12</v>
      </c>
      <c r="K53" s="41"/>
      <c r="L53" s="52"/>
      <c r="M53" s="70" t="s">
        <v>456</v>
      </c>
      <c r="N53" s="74">
        <v>40000</v>
      </c>
      <c r="O53" s="410"/>
    </row>
    <row r="54" spans="2:15" ht="30" x14ac:dyDescent="0.25">
      <c r="B54" s="249" t="s">
        <v>835</v>
      </c>
      <c r="C54" s="2" t="s">
        <v>50</v>
      </c>
      <c r="D54" s="2" t="s">
        <v>837</v>
      </c>
      <c r="E54" s="2" t="s">
        <v>839</v>
      </c>
      <c r="F54" s="2" t="s">
        <v>16</v>
      </c>
      <c r="G54" s="3" t="s">
        <v>28</v>
      </c>
      <c r="H54" s="65" t="s">
        <v>4</v>
      </c>
      <c r="I54" s="3" t="s">
        <v>12</v>
      </c>
      <c r="J54" s="49" t="s">
        <v>12</v>
      </c>
      <c r="K54" s="41" t="s">
        <v>505</v>
      </c>
      <c r="L54" s="52"/>
      <c r="M54" s="70" t="s">
        <v>456</v>
      </c>
      <c r="N54" s="74">
        <v>1.5</v>
      </c>
      <c r="O54" s="340"/>
    </row>
    <row r="55" spans="2:15" x14ac:dyDescent="0.25">
      <c r="B55" s="249" t="s">
        <v>836</v>
      </c>
      <c r="C55" s="2" t="s">
        <v>50</v>
      </c>
      <c r="D55" s="2" t="s">
        <v>838</v>
      </c>
      <c r="E55" s="2" t="s">
        <v>840</v>
      </c>
      <c r="F55" s="2" t="s">
        <v>16</v>
      </c>
      <c r="G55" s="3" t="s">
        <v>28</v>
      </c>
      <c r="H55" s="65" t="s">
        <v>4</v>
      </c>
      <c r="I55" s="3" t="s">
        <v>12</v>
      </c>
      <c r="J55" s="49" t="s">
        <v>12</v>
      </c>
      <c r="K55" s="41" t="s">
        <v>295</v>
      </c>
      <c r="L55" s="52"/>
      <c r="M55" s="70" t="s">
        <v>456</v>
      </c>
      <c r="N55" s="74">
        <v>1.5</v>
      </c>
      <c r="O55" s="340"/>
    </row>
    <row r="56" spans="2:15" x14ac:dyDescent="0.25">
      <c r="B56" s="249" t="s">
        <v>110</v>
      </c>
      <c r="C56" s="2" t="s">
        <v>50</v>
      </c>
      <c r="D56" s="405" t="s">
        <v>508</v>
      </c>
      <c r="E56" s="2" t="s">
        <v>253</v>
      </c>
      <c r="F56" s="2" t="s">
        <v>16</v>
      </c>
      <c r="G56" s="3" t="s">
        <v>28</v>
      </c>
      <c r="H56" s="65" t="s">
        <v>5</v>
      </c>
      <c r="I56" s="3" t="s">
        <v>287</v>
      </c>
      <c r="J56" s="49" t="s">
        <v>639</v>
      </c>
      <c r="K56" s="41" t="s">
        <v>158</v>
      </c>
      <c r="L56" s="52"/>
      <c r="M56" s="70" t="s">
        <v>456</v>
      </c>
      <c r="N56" s="74">
        <v>1</v>
      </c>
      <c r="O56" s="11" t="s">
        <v>455</v>
      </c>
    </row>
    <row r="57" spans="2:15" s="17" customFormat="1" x14ac:dyDescent="0.25">
      <c r="B57" s="250" t="s">
        <v>341</v>
      </c>
      <c r="C57" s="25" t="s">
        <v>50</v>
      </c>
      <c r="D57" s="405"/>
      <c r="E57" s="25" t="s">
        <v>254</v>
      </c>
      <c r="F57" s="25" t="s">
        <v>7</v>
      </c>
      <c r="G57" s="27" t="s">
        <v>12</v>
      </c>
      <c r="H57" s="66" t="s">
        <v>4</v>
      </c>
      <c r="I57" s="27" t="s">
        <v>12</v>
      </c>
      <c r="J57" s="47" t="s">
        <v>12</v>
      </c>
      <c r="K57" s="47"/>
      <c r="L57" s="53"/>
      <c r="M57" s="72" t="s">
        <v>12</v>
      </c>
      <c r="N57" s="74" t="s">
        <v>12</v>
      </c>
      <c r="O57" s="18"/>
    </row>
    <row r="58" spans="2:15" x14ac:dyDescent="0.25">
      <c r="B58" s="249" t="s">
        <v>342</v>
      </c>
      <c r="C58" s="2" t="s">
        <v>50</v>
      </c>
      <c r="D58" s="405"/>
      <c r="E58" s="2" t="s">
        <v>255</v>
      </c>
      <c r="F58" s="2" t="s">
        <v>16</v>
      </c>
      <c r="G58" s="3" t="s">
        <v>28</v>
      </c>
      <c r="H58" s="65" t="s">
        <v>4</v>
      </c>
      <c r="I58" s="3" t="s">
        <v>12</v>
      </c>
      <c r="J58" s="49" t="s">
        <v>12</v>
      </c>
      <c r="K58" s="47"/>
      <c r="L58" s="52"/>
      <c r="M58" s="70" t="s">
        <v>456</v>
      </c>
      <c r="N58" s="74">
        <v>0.01</v>
      </c>
      <c r="O58" s="11"/>
    </row>
    <row r="59" spans="2:15" x14ac:dyDescent="0.25">
      <c r="B59" s="249" t="s">
        <v>343</v>
      </c>
      <c r="C59" s="2" t="s">
        <v>50</v>
      </c>
      <c r="D59" s="405"/>
      <c r="E59" s="2" t="s">
        <v>256</v>
      </c>
      <c r="F59" s="2" t="s">
        <v>16</v>
      </c>
      <c r="G59" s="3" t="s">
        <v>37</v>
      </c>
      <c r="H59" s="65" t="s">
        <v>4</v>
      </c>
      <c r="I59" s="3" t="s">
        <v>12</v>
      </c>
      <c r="J59" s="49" t="s">
        <v>12</v>
      </c>
      <c r="K59" s="41"/>
      <c r="L59" s="52"/>
      <c r="M59" s="70" t="s">
        <v>456</v>
      </c>
      <c r="N59" s="74">
        <v>100000</v>
      </c>
      <c r="O59" s="11"/>
    </row>
    <row r="60" spans="2:15" s="17" customFormat="1" x14ac:dyDescent="0.25">
      <c r="B60" s="250" t="s">
        <v>160</v>
      </c>
      <c r="C60" s="25" t="s">
        <v>50</v>
      </c>
      <c r="D60" s="405"/>
      <c r="E60" s="25" t="s">
        <v>445</v>
      </c>
      <c r="F60" s="25" t="s">
        <v>750</v>
      </c>
      <c r="G60" s="27" t="s">
        <v>12</v>
      </c>
      <c r="H60" s="66" t="s">
        <v>4</v>
      </c>
      <c r="I60" s="27" t="s">
        <v>12</v>
      </c>
      <c r="J60" s="47" t="s">
        <v>643</v>
      </c>
      <c r="K60" s="42" t="s">
        <v>300</v>
      </c>
      <c r="L60" s="53"/>
      <c r="M60" s="72" t="s">
        <v>12</v>
      </c>
      <c r="N60" s="74" t="s">
        <v>12</v>
      </c>
      <c r="O60" s="18"/>
    </row>
    <row r="61" spans="2:15" s="17" customFormat="1" x14ac:dyDescent="0.25">
      <c r="B61" s="250" t="s">
        <v>111</v>
      </c>
      <c r="C61" s="25" t="s">
        <v>50</v>
      </c>
      <c r="D61" s="405"/>
      <c r="E61" s="25" t="s">
        <v>444</v>
      </c>
      <c r="F61" s="25" t="s">
        <v>16</v>
      </c>
      <c r="G61" s="27" t="s">
        <v>30</v>
      </c>
      <c r="H61" s="66" t="s">
        <v>5</v>
      </c>
      <c r="I61" s="27" t="s">
        <v>160</v>
      </c>
      <c r="J61" s="47" t="s">
        <v>643</v>
      </c>
      <c r="K61" s="42" t="s">
        <v>162</v>
      </c>
      <c r="L61" s="53"/>
      <c r="M61" s="73" t="s">
        <v>456</v>
      </c>
      <c r="N61" s="74">
        <v>100</v>
      </c>
      <c r="O61" s="11"/>
    </row>
    <row r="62" spans="2:15" s="17" customFormat="1" x14ac:dyDescent="0.25">
      <c r="B62" s="250" t="s">
        <v>112</v>
      </c>
      <c r="C62" s="25" t="s">
        <v>50</v>
      </c>
      <c r="D62" s="25" t="s">
        <v>509</v>
      </c>
      <c r="E62" s="25" t="s">
        <v>442</v>
      </c>
      <c r="F62" s="25" t="s">
        <v>16</v>
      </c>
      <c r="G62" s="27" t="s">
        <v>441</v>
      </c>
      <c r="H62" s="66" t="s">
        <v>5</v>
      </c>
      <c r="I62" s="27" t="s">
        <v>413</v>
      </c>
      <c r="J62" s="47" t="s">
        <v>643</v>
      </c>
      <c r="K62" s="42" t="s">
        <v>412</v>
      </c>
      <c r="L62" s="53"/>
      <c r="M62" s="73">
        <v>100</v>
      </c>
      <c r="N62" s="74">
        <v>700</v>
      </c>
      <c r="O62" s="18"/>
    </row>
    <row r="63" spans="2:15" ht="45" x14ac:dyDescent="0.25">
      <c r="B63" s="249" t="s">
        <v>344</v>
      </c>
      <c r="C63" s="2" t="s">
        <v>50</v>
      </c>
      <c r="D63" s="2" t="s">
        <v>511</v>
      </c>
      <c r="E63" s="2" t="s">
        <v>32</v>
      </c>
      <c r="F63" s="25" t="s">
        <v>750</v>
      </c>
      <c r="G63" s="3" t="s">
        <v>12</v>
      </c>
      <c r="H63" s="65" t="s">
        <v>5</v>
      </c>
      <c r="I63" s="3" t="s">
        <v>126</v>
      </c>
      <c r="J63" s="49" t="s">
        <v>297</v>
      </c>
      <c r="K63" s="41" t="s">
        <v>779</v>
      </c>
      <c r="L63" s="52"/>
      <c r="M63" s="70" t="s">
        <v>12</v>
      </c>
      <c r="N63" s="74" t="s">
        <v>12</v>
      </c>
      <c r="O63" s="11"/>
    </row>
    <row r="64" spans="2:15" x14ac:dyDescent="0.25">
      <c r="B64" s="249" t="s">
        <v>113</v>
      </c>
      <c r="C64" s="2" t="s">
        <v>50</v>
      </c>
      <c r="D64" s="2" t="s">
        <v>512</v>
      </c>
      <c r="E64" s="2" t="s">
        <v>86</v>
      </c>
      <c r="F64" s="2" t="s">
        <v>8</v>
      </c>
      <c r="G64" s="3" t="s">
        <v>12</v>
      </c>
      <c r="H64" s="65" t="s">
        <v>5</v>
      </c>
      <c r="I64" s="3" t="s">
        <v>126</v>
      </c>
      <c r="J64" s="47" t="s">
        <v>302</v>
      </c>
      <c r="K64" s="41" t="s">
        <v>298</v>
      </c>
      <c r="L64" s="52" t="s">
        <v>143</v>
      </c>
      <c r="M64" s="70" t="s">
        <v>12</v>
      </c>
      <c r="N64" s="74" t="s">
        <v>12</v>
      </c>
      <c r="O64" s="11"/>
    </row>
    <row r="65" spans="2:15" ht="30" x14ac:dyDescent="0.25">
      <c r="B65" s="249" t="s">
        <v>345</v>
      </c>
      <c r="C65" s="2" t="s">
        <v>50</v>
      </c>
      <c r="D65" s="2" t="s">
        <v>513</v>
      </c>
      <c r="E65" s="2" t="s">
        <v>33</v>
      </c>
      <c r="F65" s="25" t="s">
        <v>750</v>
      </c>
      <c r="G65" s="3" t="s">
        <v>12</v>
      </c>
      <c r="H65" s="65" t="s">
        <v>4</v>
      </c>
      <c r="I65" s="3" t="s">
        <v>12</v>
      </c>
      <c r="J65" s="49" t="s">
        <v>12</v>
      </c>
      <c r="K65" s="41" t="s">
        <v>299</v>
      </c>
      <c r="L65" s="52"/>
      <c r="M65" s="70" t="s">
        <v>12</v>
      </c>
      <c r="N65" s="74" t="s">
        <v>12</v>
      </c>
      <c r="O65" s="11"/>
    </row>
    <row r="66" spans="2:15" x14ac:dyDescent="0.25">
      <c r="B66" s="249" t="s">
        <v>346</v>
      </c>
      <c r="C66" s="2" t="s">
        <v>50</v>
      </c>
      <c r="D66" s="2" t="s">
        <v>514</v>
      </c>
      <c r="E66" s="2" t="s">
        <v>69</v>
      </c>
      <c r="F66" s="2" t="s">
        <v>16</v>
      </c>
      <c r="G66" s="3" t="s">
        <v>28</v>
      </c>
      <c r="H66" s="65" t="s">
        <v>4</v>
      </c>
      <c r="I66" s="40" t="s">
        <v>12</v>
      </c>
      <c r="J66" s="55" t="s">
        <v>12</v>
      </c>
      <c r="K66" s="44"/>
      <c r="L66" s="52"/>
      <c r="M66" s="70" t="s">
        <v>451</v>
      </c>
      <c r="N66" s="74" t="s">
        <v>12</v>
      </c>
      <c r="O66" s="11"/>
    </row>
    <row r="67" spans="2:15" x14ac:dyDescent="0.25">
      <c r="B67" s="249" t="s">
        <v>347</v>
      </c>
      <c r="C67" s="2" t="s">
        <v>50</v>
      </c>
      <c r="D67" s="2" t="s">
        <v>515</v>
      </c>
      <c r="E67" s="2" t="s">
        <v>87</v>
      </c>
      <c r="F67" s="2" t="s">
        <v>8</v>
      </c>
      <c r="G67" s="3" t="s">
        <v>12</v>
      </c>
      <c r="H67" s="65" t="s">
        <v>4</v>
      </c>
      <c r="I67" s="40" t="s">
        <v>12</v>
      </c>
      <c r="J67" s="55" t="s">
        <v>12</v>
      </c>
      <c r="K67" s="44"/>
      <c r="L67" s="52"/>
      <c r="M67" s="70" t="s">
        <v>12</v>
      </c>
      <c r="N67" s="74" t="s">
        <v>12</v>
      </c>
      <c r="O67" s="11"/>
    </row>
    <row r="68" spans="2:15" x14ac:dyDescent="0.25">
      <c r="B68" s="251" t="s">
        <v>411</v>
      </c>
      <c r="C68" s="26" t="s">
        <v>50</v>
      </c>
      <c r="D68" s="26" t="s">
        <v>510</v>
      </c>
      <c r="E68" s="4" t="s">
        <v>414</v>
      </c>
      <c r="F68" s="26" t="s">
        <v>750</v>
      </c>
      <c r="G68" s="5" t="s">
        <v>12</v>
      </c>
      <c r="H68" s="67" t="s">
        <v>4</v>
      </c>
      <c r="I68" s="38" t="s">
        <v>12</v>
      </c>
      <c r="J68" s="50" t="s">
        <v>12</v>
      </c>
      <c r="K68" s="43"/>
      <c r="L68" s="54"/>
      <c r="M68" s="76" t="s">
        <v>12</v>
      </c>
      <c r="N68" s="78" t="s">
        <v>12</v>
      </c>
      <c r="O68" s="241"/>
    </row>
    <row r="69" spans="2:15" x14ac:dyDescent="0.25">
      <c r="B69" s="249" t="s">
        <v>348</v>
      </c>
      <c r="C69" s="2" t="s">
        <v>56</v>
      </c>
      <c r="D69" s="417" t="s">
        <v>494</v>
      </c>
      <c r="E69" s="2" t="s">
        <v>246</v>
      </c>
      <c r="F69" s="2" t="s">
        <v>16</v>
      </c>
      <c r="G69" s="3" t="s">
        <v>11</v>
      </c>
      <c r="H69" s="65" t="s">
        <v>5</v>
      </c>
      <c r="I69" s="27" t="s">
        <v>282</v>
      </c>
      <c r="J69" s="49" t="s">
        <v>12</v>
      </c>
      <c r="K69" s="41"/>
      <c r="L69" s="52"/>
      <c r="M69" s="70">
        <v>0</v>
      </c>
      <c r="N69" s="74">
        <v>120</v>
      </c>
      <c r="O69" s="11"/>
    </row>
    <row r="70" spans="2:15" x14ac:dyDescent="0.25">
      <c r="B70" s="251" t="s">
        <v>349</v>
      </c>
      <c r="C70" s="4" t="s">
        <v>56</v>
      </c>
      <c r="D70" s="419"/>
      <c r="E70" s="4" t="s">
        <v>257</v>
      </c>
      <c r="F70" s="4" t="s">
        <v>16</v>
      </c>
      <c r="G70" s="5" t="s">
        <v>28</v>
      </c>
      <c r="H70" s="67" t="s">
        <v>5</v>
      </c>
      <c r="I70" s="38" t="s">
        <v>282</v>
      </c>
      <c r="J70" s="50" t="s">
        <v>12</v>
      </c>
      <c r="K70" s="43"/>
      <c r="L70" s="54"/>
      <c r="M70" s="76" t="s">
        <v>451</v>
      </c>
      <c r="N70" s="78">
        <v>10</v>
      </c>
      <c r="O70" s="241"/>
    </row>
    <row r="71" spans="2:15" x14ac:dyDescent="0.25">
      <c r="B71" s="249" t="s">
        <v>350</v>
      </c>
      <c r="C71" s="2" t="s">
        <v>443</v>
      </c>
      <c r="D71" s="417" t="s">
        <v>494</v>
      </c>
      <c r="E71" s="2" t="s">
        <v>258</v>
      </c>
      <c r="F71" s="2" t="s">
        <v>16</v>
      </c>
      <c r="G71" s="3" t="s">
        <v>34</v>
      </c>
      <c r="H71" s="66" t="s">
        <v>4</v>
      </c>
      <c r="I71" s="27" t="s">
        <v>12</v>
      </c>
      <c r="J71" s="47" t="s">
        <v>12</v>
      </c>
      <c r="K71" s="44"/>
      <c r="L71" s="52"/>
      <c r="M71" s="70">
        <v>0</v>
      </c>
      <c r="N71" s="74" t="s">
        <v>12</v>
      </c>
      <c r="O71" s="11"/>
    </row>
    <row r="72" spans="2:15" x14ac:dyDescent="0.25">
      <c r="B72" s="251" t="s">
        <v>351</v>
      </c>
      <c r="C72" s="4" t="s">
        <v>443</v>
      </c>
      <c r="D72" s="419"/>
      <c r="E72" s="4" t="s">
        <v>259</v>
      </c>
      <c r="F72" s="4" t="s">
        <v>16</v>
      </c>
      <c r="G72" s="5" t="s">
        <v>57</v>
      </c>
      <c r="H72" s="68" t="s">
        <v>4</v>
      </c>
      <c r="I72" s="38" t="s">
        <v>12</v>
      </c>
      <c r="J72" s="48" t="s">
        <v>12</v>
      </c>
      <c r="K72" s="45"/>
      <c r="L72" s="54"/>
      <c r="M72" s="76">
        <v>0</v>
      </c>
      <c r="N72" s="78">
        <v>500</v>
      </c>
      <c r="O72" s="241"/>
    </row>
    <row r="73" spans="2:15" x14ac:dyDescent="0.25">
      <c r="B73" s="249" t="s">
        <v>352</v>
      </c>
      <c r="C73" s="2" t="s">
        <v>52</v>
      </c>
      <c r="D73" s="2" t="s">
        <v>516</v>
      </c>
      <c r="E73" s="2" t="s">
        <v>88</v>
      </c>
      <c r="F73" s="2" t="s">
        <v>8</v>
      </c>
      <c r="G73" s="3" t="s">
        <v>12</v>
      </c>
      <c r="H73" s="65" t="s">
        <v>4</v>
      </c>
      <c r="I73" s="3" t="s">
        <v>12</v>
      </c>
      <c r="J73" s="49" t="s">
        <v>12</v>
      </c>
      <c r="K73" s="41"/>
      <c r="L73" s="52"/>
      <c r="M73" s="70" t="s">
        <v>12</v>
      </c>
      <c r="N73" s="74" t="s">
        <v>12</v>
      </c>
      <c r="O73" s="11"/>
    </row>
    <row r="74" spans="2:15" x14ac:dyDescent="0.25">
      <c r="B74" s="249" t="s">
        <v>114</v>
      </c>
      <c r="C74" s="2" t="s">
        <v>52</v>
      </c>
      <c r="D74" s="2" t="s">
        <v>517</v>
      </c>
      <c r="E74" s="2" t="s">
        <v>70</v>
      </c>
      <c r="F74" s="2" t="s">
        <v>16</v>
      </c>
      <c r="G74" s="3" t="s">
        <v>35</v>
      </c>
      <c r="H74" s="65" t="s">
        <v>4</v>
      </c>
      <c r="I74" s="3" t="s">
        <v>12</v>
      </c>
      <c r="J74" s="49" t="s">
        <v>12</v>
      </c>
      <c r="K74" s="41"/>
      <c r="L74" s="52"/>
      <c r="M74" s="70">
        <v>1000</v>
      </c>
      <c r="N74" s="74">
        <v>20000</v>
      </c>
      <c r="O74" s="11"/>
    </row>
    <row r="75" spans="2:15" x14ac:dyDescent="0.25">
      <c r="B75" s="249" t="s">
        <v>115</v>
      </c>
      <c r="C75" s="2" t="s">
        <v>52</v>
      </c>
      <c r="D75" s="2" t="s">
        <v>41</v>
      </c>
      <c r="E75" s="2" t="s">
        <v>673</v>
      </c>
      <c r="F75" s="2" t="s">
        <v>16</v>
      </c>
      <c r="G75" s="3" t="s">
        <v>30</v>
      </c>
      <c r="H75" s="65" t="s">
        <v>5</v>
      </c>
      <c r="I75" s="3" t="s">
        <v>114</v>
      </c>
      <c r="J75" s="88" t="s">
        <v>917</v>
      </c>
      <c r="K75" s="41" t="s">
        <v>163</v>
      </c>
      <c r="L75" s="52"/>
      <c r="M75" s="70" t="s">
        <v>456</v>
      </c>
      <c r="N75" s="74" t="s">
        <v>459</v>
      </c>
      <c r="O75" s="11"/>
    </row>
    <row r="76" spans="2:15" x14ac:dyDescent="0.25">
      <c r="B76" s="249" t="s">
        <v>353</v>
      </c>
      <c r="C76" s="2" t="s">
        <v>52</v>
      </c>
      <c r="D76" s="2" t="s">
        <v>518</v>
      </c>
      <c r="E76" s="2" t="s">
        <v>71</v>
      </c>
      <c r="F76" s="2" t="s">
        <v>16</v>
      </c>
      <c r="G76" s="3" t="s">
        <v>34</v>
      </c>
      <c r="H76" s="65" t="s">
        <v>4</v>
      </c>
      <c r="I76" s="3" t="s">
        <v>12</v>
      </c>
      <c r="J76" s="49" t="s">
        <v>12</v>
      </c>
      <c r="K76" s="41"/>
      <c r="L76" s="52"/>
      <c r="M76" s="70">
        <v>400</v>
      </c>
      <c r="N76" s="74">
        <v>1000</v>
      </c>
      <c r="O76" s="11"/>
    </row>
    <row r="77" spans="2:15" x14ac:dyDescent="0.25">
      <c r="B77" s="249" t="s">
        <v>825</v>
      </c>
      <c r="C77" s="2" t="s">
        <v>52</v>
      </c>
      <c r="D77" s="333" t="s">
        <v>826</v>
      </c>
      <c r="E77" s="2" t="s">
        <v>827</v>
      </c>
      <c r="F77" s="2" t="s">
        <v>8</v>
      </c>
      <c r="G77" s="3" t="s">
        <v>12</v>
      </c>
      <c r="H77" s="65" t="s">
        <v>4</v>
      </c>
      <c r="I77" s="3" t="s">
        <v>12</v>
      </c>
      <c r="J77" s="49" t="s">
        <v>12</v>
      </c>
      <c r="K77" s="41"/>
      <c r="L77" s="52"/>
      <c r="M77" s="70" t="s">
        <v>12</v>
      </c>
      <c r="N77" s="74" t="s">
        <v>12</v>
      </c>
      <c r="O77" s="11"/>
    </row>
    <row r="78" spans="2:15" x14ac:dyDescent="0.25">
      <c r="B78" s="249" t="s">
        <v>356</v>
      </c>
      <c r="C78" s="2" t="s">
        <v>52</v>
      </c>
      <c r="D78" s="2" t="s">
        <v>520</v>
      </c>
      <c r="E78" s="2" t="s">
        <v>89</v>
      </c>
      <c r="F78" s="2" t="s">
        <v>8</v>
      </c>
      <c r="G78" s="3" t="s">
        <v>12</v>
      </c>
      <c r="H78" s="65" t="s">
        <v>4</v>
      </c>
      <c r="I78" s="3" t="s">
        <v>12</v>
      </c>
      <c r="J78" s="49" t="s">
        <v>12</v>
      </c>
      <c r="K78" s="41"/>
      <c r="L78" s="52"/>
      <c r="M78" s="70" t="s">
        <v>12</v>
      </c>
      <c r="N78" s="74" t="s">
        <v>12</v>
      </c>
      <c r="O78" s="11"/>
    </row>
    <row r="79" spans="2:15" s="17" customFormat="1" x14ac:dyDescent="0.25">
      <c r="B79" s="250" t="s">
        <v>357</v>
      </c>
      <c r="C79" s="25" t="s">
        <v>52</v>
      </c>
      <c r="D79" s="25" t="s">
        <v>521</v>
      </c>
      <c r="E79" s="25" t="s">
        <v>177</v>
      </c>
      <c r="F79" s="25" t="s">
        <v>16</v>
      </c>
      <c r="G79" s="27" t="s">
        <v>178</v>
      </c>
      <c r="H79" s="66" t="s">
        <v>4</v>
      </c>
      <c r="I79" s="27" t="s">
        <v>12</v>
      </c>
      <c r="J79" s="47" t="s">
        <v>12</v>
      </c>
      <c r="K79" s="42"/>
      <c r="L79" s="53"/>
      <c r="M79" s="73" t="s">
        <v>451</v>
      </c>
      <c r="N79" s="74" t="s">
        <v>458</v>
      </c>
      <c r="O79" s="420" t="s">
        <v>457</v>
      </c>
    </row>
    <row r="80" spans="2:15" s="17" customFormat="1" x14ac:dyDescent="0.25">
      <c r="B80" s="250" t="s">
        <v>358</v>
      </c>
      <c r="C80" s="25" t="s">
        <v>52</v>
      </c>
      <c r="D80" s="25" t="s">
        <v>522</v>
      </c>
      <c r="E80" s="25" t="s">
        <v>179</v>
      </c>
      <c r="F80" s="25" t="s">
        <v>16</v>
      </c>
      <c r="G80" s="27" t="s">
        <v>178</v>
      </c>
      <c r="H80" s="66" t="s">
        <v>4</v>
      </c>
      <c r="I80" s="27" t="s">
        <v>12</v>
      </c>
      <c r="J80" s="47" t="s">
        <v>12</v>
      </c>
      <c r="K80" s="42"/>
      <c r="L80" s="53"/>
      <c r="M80" s="73" t="s">
        <v>451</v>
      </c>
      <c r="N80" s="74" t="s">
        <v>458</v>
      </c>
      <c r="O80" s="420"/>
    </row>
    <row r="81" spans="2:15" s="17" customFormat="1" x14ac:dyDescent="0.25">
      <c r="B81" s="252" t="s">
        <v>359</v>
      </c>
      <c r="C81" s="26" t="s">
        <v>52</v>
      </c>
      <c r="D81" s="26" t="s">
        <v>523</v>
      </c>
      <c r="E81" s="26" t="s">
        <v>180</v>
      </c>
      <c r="F81" s="26" t="s">
        <v>16</v>
      </c>
      <c r="G81" s="38" t="s">
        <v>178</v>
      </c>
      <c r="H81" s="68" t="s">
        <v>4</v>
      </c>
      <c r="I81" s="38" t="s">
        <v>12</v>
      </c>
      <c r="J81" s="48" t="s">
        <v>12</v>
      </c>
      <c r="K81" s="46"/>
      <c r="L81" s="56"/>
      <c r="M81" s="77" t="s">
        <v>451</v>
      </c>
      <c r="N81" s="78" t="s">
        <v>458</v>
      </c>
      <c r="O81" s="421"/>
    </row>
    <row r="82" spans="2:15" x14ac:dyDescent="0.25">
      <c r="B82" s="249" t="s">
        <v>360</v>
      </c>
      <c r="C82" s="2" t="s">
        <v>58</v>
      </c>
      <c r="D82" s="417" t="s">
        <v>494</v>
      </c>
      <c r="E82" s="2" t="s">
        <v>262</v>
      </c>
      <c r="F82" s="2" t="s">
        <v>16</v>
      </c>
      <c r="G82" s="3" t="s">
        <v>34</v>
      </c>
      <c r="H82" s="65" t="s">
        <v>4</v>
      </c>
      <c r="I82" s="3" t="s">
        <v>12</v>
      </c>
      <c r="J82" s="49" t="s">
        <v>12</v>
      </c>
      <c r="K82" s="41"/>
      <c r="L82" s="52"/>
      <c r="M82" s="70">
        <v>0</v>
      </c>
      <c r="N82" s="74">
        <v>5000</v>
      </c>
      <c r="O82" s="11"/>
    </row>
    <row r="83" spans="2:15" x14ac:dyDescent="0.25">
      <c r="B83" s="249" t="s">
        <v>361</v>
      </c>
      <c r="C83" s="2" t="s">
        <v>58</v>
      </c>
      <c r="D83" s="418"/>
      <c r="E83" s="6" t="s">
        <v>263</v>
      </c>
      <c r="F83" s="2" t="s">
        <v>16</v>
      </c>
      <c r="G83" s="3" t="s">
        <v>57</v>
      </c>
      <c r="H83" s="65" t="s">
        <v>4</v>
      </c>
      <c r="I83" s="3" t="s">
        <v>12</v>
      </c>
      <c r="J83" s="49" t="s">
        <v>12</v>
      </c>
      <c r="K83" s="41"/>
      <c r="L83" s="52"/>
      <c r="M83" s="70">
        <v>0</v>
      </c>
      <c r="N83" s="74" t="s">
        <v>461</v>
      </c>
      <c r="O83" s="11"/>
    </row>
    <row r="84" spans="2:15" x14ac:dyDescent="0.25">
      <c r="B84" s="249" t="s">
        <v>362</v>
      </c>
      <c r="C84" s="2" t="s">
        <v>58</v>
      </c>
      <c r="D84" s="418"/>
      <c r="E84" s="2" t="s">
        <v>264</v>
      </c>
      <c r="F84" s="2" t="s">
        <v>16</v>
      </c>
      <c r="G84" s="3" t="s">
        <v>57</v>
      </c>
      <c r="H84" s="65" t="s">
        <v>4</v>
      </c>
      <c r="I84" s="3" t="s">
        <v>12</v>
      </c>
      <c r="J84" s="49" t="s">
        <v>12</v>
      </c>
      <c r="K84" s="41"/>
      <c r="L84" s="52"/>
      <c r="M84" s="70">
        <v>-10000</v>
      </c>
      <c r="N84" s="74" t="s">
        <v>460</v>
      </c>
      <c r="O84" s="11"/>
    </row>
    <row r="85" spans="2:15" s="17" customFormat="1" x14ac:dyDescent="0.25">
      <c r="B85" s="252" t="s">
        <v>116</v>
      </c>
      <c r="C85" s="26" t="s">
        <v>58</v>
      </c>
      <c r="D85" s="419"/>
      <c r="E85" s="26" t="s">
        <v>265</v>
      </c>
      <c r="F85" s="26" t="s">
        <v>16</v>
      </c>
      <c r="G85" s="38" t="s">
        <v>17</v>
      </c>
      <c r="H85" s="68" t="s">
        <v>5</v>
      </c>
      <c r="I85" s="38" t="s">
        <v>126</v>
      </c>
      <c r="J85" s="48" t="s">
        <v>640</v>
      </c>
      <c r="K85" s="46" t="s">
        <v>674</v>
      </c>
      <c r="L85" s="56"/>
      <c r="M85" s="77">
        <v>0</v>
      </c>
      <c r="N85" s="78" t="s">
        <v>462</v>
      </c>
      <c r="O85" s="242"/>
    </row>
    <row r="86" spans="2:15" x14ac:dyDescent="0.25">
      <c r="B86" s="249" t="s">
        <v>363</v>
      </c>
      <c r="C86" s="2" t="s">
        <v>59</v>
      </c>
      <c r="D86" s="417" t="s">
        <v>494</v>
      </c>
      <c r="E86" s="2" t="s">
        <v>262</v>
      </c>
      <c r="F86" s="2" t="s">
        <v>16</v>
      </c>
      <c r="G86" s="3" t="s">
        <v>34</v>
      </c>
      <c r="H86" s="65" t="s">
        <v>4</v>
      </c>
      <c r="I86" s="3" t="s">
        <v>12</v>
      </c>
      <c r="J86" s="49" t="s">
        <v>12</v>
      </c>
      <c r="K86" s="41"/>
      <c r="L86" s="52"/>
      <c r="M86" s="70">
        <v>0</v>
      </c>
      <c r="N86" s="74">
        <v>5000</v>
      </c>
      <c r="O86" s="11"/>
    </row>
    <row r="87" spans="2:15" x14ac:dyDescent="0.25">
      <c r="B87" s="249" t="s">
        <v>364</v>
      </c>
      <c r="C87" s="2" t="s">
        <v>59</v>
      </c>
      <c r="D87" s="418"/>
      <c r="E87" s="6" t="s">
        <v>266</v>
      </c>
      <c r="F87" s="2" t="s">
        <v>16</v>
      </c>
      <c r="G87" s="3" t="s">
        <v>57</v>
      </c>
      <c r="H87" s="65" t="s">
        <v>4</v>
      </c>
      <c r="I87" s="3" t="s">
        <v>12</v>
      </c>
      <c r="J87" s="49" t="s">
        <v>12</v>
      </c>
      <c r="K87" s="41"/>
      <c r="L87" s="52"/>
      <c r="M87" s="70">
        <v>0</v>
      </c>
      <c r="N87" s="74" t="s">
        <v>12</v>
      </c>
      <c r="O87" s="11"/>
    </row>
    <row r="88" spans="2:15" x14ac:dyDescent="0.25">
      <c r="B88" s="251" t="s">
        <v>365</v>
      </c>
      <c r="C88" s="4" t="s">
        <v>59</v>
      </c>
      <c r="D88" s="419"/>
      <c r="E88" s="4" t="s">
        <v>267</v>
      </c>
      <c r="F88" s="4" t="s">
        <v>16</v>
      </c>
      <c r="G88" s="5" t="s">
        <v>60</v>
      </c>
      <c r="H88" s="67" t="s">
        <v>4</v>
      </c>
      <c r="I88" s="5" t="s">
        <v>12</v>
      </c>
      <c r="J88" s="50" t="s">
        <v>12</v>
      </c>
      <c r="K88" s="43"/>
      <c r="L88" s="54"/>
      <c r="M88" s="76">
        <v>0</v>
      </c>
      <c r="N88" s="78" t="s">
        <v>12</v>
      </c>
      <c r="O88" s="241"/>
    </row>
    <row r="89" spans="2:15" x14ac:dyDescent="0.25">
      <c r="B89" s="249" t="s">
        <v>366</v>
      </c>
      <c r="C89" s="2" t="s">
        <v>53</v>
      </c>
      <c r="D89" s="2" t="s">
        <v>516</v>
      </c>
      <c r="E89" s="2" t="s">
        <v>88</v>
      </c>
      <c r="F89" s="2" t="s">
        <v>8</v>
      </c>
      <c r="G89" s="3" t="s">
        <v>12</v>
      </c>
      <c r="H89" s="69" t="s">
        <v>4</v>
      </c>
      <c r="I89" s="9" t="s">
        <v>12</v>
      </c>
      <c r="J89" s="51" t="s">
        <v>12</v>
      </c>
      <c r="K89" s="41"/>
      <c r="L89" s="52"/>
      <c r="M89" s="70" t="s">
        <v>12</v>
      </c>
      <c r="N89" s="74" t="s">
        <v>12</v>
      </c>
      <c r="O89" s="11"/>
    </row>
    <row r="90" spans="2:15" ht="60" x14ac:dyDescent="0.25">
      <c r="B90" s="249" t="s">
        <v>117</v>
      </c>
      <c r="C90" s="2" t="s">
        <v>53</v>
      </c>
      <c r="D90" s="2" t="s">
        <v>534</v>
      </c>
      <c r="E90" s="2" t="s">
        <v>38</v>
      </c>
      <c r="F90" s="25" t="s">
        <v>750</v>
      </c>
      <c r="G90" s="3" t="s">
        <v>12</v>
      </c>
      <c r="H90" s="65" t="s">
        <v>4</v>
      </c>
      <c r="I90" s="3" t="s">
        <v>12</v>
      </c>
      <c r="J90" s="49" t="s">
        <v>12</v>
      </c>
      <c r="K90" s="57" t="s">
        <v>301</v>
      </c>
      <c r="L90" s="52"/>
      <c r="M90" s="70" t="s">
        <v>12</v>
      </c>
      <c r="N90" s="74" t="s">
        <v>12</v>
      </c>
      <c r="O90" s="11"/>
    </row>
    <row r="91" spans="2:15" ht="30" customHeight="1" x14ac:dyDescent="0.25">
      <c r="B91" s="249" t="s">
        <v>368</v>
      </c>
      <c r="C91" s="25" t="s">
        <v>53</v>
      </c>
      <c r="D91" s="406" t="s">
        <v>832</v>
      </c>
      <c r="E91" s="25" t="s">
        <v>395</v>
      </c>
      <c r="F91" s="25" t="s">
        <v>16</v>
      </c>
      <c r="G91" s="27" t="s">
        <v>28</v>
      </c>
      <c r="H91" s="66" t="s">
        <v>4</v>
      </c>
      <c r="I91" s="27" t="s">
        <v>12</v>
      </c>
      <c r="J91" s="47" t="s">
        <v>12</v>
      </c>
      <c r="K91" s="42" t="s">
        <v>526</v>
      </c>
      <c r="L91" s="52"/>
      <c r="M91" s="70" t="s">
        <v>451</v>
      </c>
      <c r="N91" s="74" t="s">
        <v>656</v>
      </c>
      <c r="O91" s="11"/>
    </row>
    <row r="92" spans="2:15" x14ac:dyDescent="0.25">
      <c r="B92" s="249" t="s">
        <v>369</v>
      </c>
      <c r="C92" s="25" t="s">
        <v>53</v>
      </c>
      <c r="D92" s="406"/>
      <c r="E92" s="25" t="s">
        <v>396</v>
      </c>
      <c r="F92" s="25" t="s">
        <v>40</v>
      </c>
      <c r="G92" s="64" t="s">
        <v>39</v>
      </c>
      <c r="H92" s="66" t="s">
        <v>4</v>
      </c>
      <c r="I92" s="27" t="s">
        <v>12</v>
      </c>
      <c r="J92" s="47" t="s">
        <v>12</v>
      </c>
      <c r="K92" s="42" t="s">
        <v>526</v>
      </c>
      <c r="L92" s="52"/>
      <c r="M92" s="70" t="s">
        <v>451</v>
      </c>
      <c r="N92" s="74">
        <v>1</v>
      </c>
      <c r="O92" s="11" t="s">
        <v>463</v>
      </c>
    </row>
    <row r="93" spans="2:15" ht="15" customHeight="1" x14ac:dyDescent="0.25">
      <c r="B93" s="249" t="s">
        <v>367</v>
      </c>
      <c r="C93" s="25" t="s">
        <v>53</v>
      </c>
      <c r="D93" s="406"/>
      <c r="E93" s="25" t="s">
        <v>268</v>
      </c>
      <c r="F93" s="25" t="s">
        <v>7</v>
      </c>
      <c r="G93" s="27" t="s">
        <v>12</v>
      </c>
      <c r="H93" s="66" t="s">
        <v>283</v>
      </c>
      <c r="I93" s="27" t="s">
        <v>12</v>
      </c>
      <c r="J93" s="47" t="s">
        <v>12</v>
      </c>
      <c r="K93" s="42" t="s">
        <v>304</v>
      </c>
      <c r="L93" s="52"/>
      <c r="M93" s="70" t="s">
        <v>12</v>
      </c>
      <c r="N93" s="74" t="s">
        <v>12</v>
      </c>
      <c r="O93" s="11"/>
    </row>
    <row r="94" spans="2:15" s="17" customFormat="1" x14ac:dyDescent="0.25">
      <c r="B94" s="250" t="s">
        <v>371</v>
      </c>
      <c r="C94" s="25" t="s">
        <v>53</v>
      </c>
      <c r="D94" s="406"/>
      <c r="E94" s="25" t="s">
        <v>525</v>
      </c>
      <c r="F94" s="25" t="s">
        <v>8</v>
      </c>
      <c r="G94" s="27" t="s">
        <v>12</v>
      </c>
      <c r="H94" s="66" t="s">
        <v>5</v>
      </c>
      <c r="I94" s="27" t="s">
        <v>126</v>
      </c>
      <c r="J94" s="47" t="s">
        <v>302</v>
      </c>
      <c r="K94" s="42" t="s">
        <v>303</v>
      </c>
      <c r="L94" s="53"/>
      <c r="M94" s="72" t="s">
        <v>12</v>
      </c>
      <c r="N94" s="74" t="s">
        <v>12</v>
      </c>
      <c r="O94" s="18"/>
    </row>
    <row r="95" spans="2:15" s="346" customFormat="1" ht="30" x14ac:dyDescent="0.25">
      <c r="B95" s="362" t="s">
        <v>829</v>
      </c>
      <c r="C95" s="349" t="s">
        <v>53</v>
      </c>
      <c r="D95" s="406"/>
      <c r="E95" s="349" t="s">
        <v>831</v>
      </c>
      <c r="F95" s="349" t="s">
        <v>8</v>
      </c>
      <c r="G95" s="350" t="s">
        <v>12</v>
      </c>
      <c r="H95" s="358" t="s">
        <v>4</v>
      </c>
      <c r="I95" s="350" t="s">
        <v>12</v>
      </c>
      <c r="J95" s="353" t="s">
        <v>12</v>
      </c>
      <c r="K95" s="352" t="s">
        <v>834</v>
      </c>
      <c r="L95" s="356"/>
      <c r="M95" s="359"/>
      <c r="N95" s="360"/>
      <c r="O95" s="347"/>
    </row>
    <row r="96" spans="2:15" s="17" customFormat="1" x14ac:dyDescent="0.25">
      <c r="B96" s="250" t="s">
        <v>370</v>
      </c>
      <c r="C96" s="25" t="s">
        <v>53</v>
      </c>
      <c r="D96" s="25" t="s">
        <v>41</v>
      </c>
      <c r="E96" s="25" t="s">
        <v>41</v>
      </c>
      <c r="F96" s="25" t="s">
        <v>16</v>
      </c>
      <c r="G96" s="27" t="s">
        <v>30</v>
      </c>
      <c r="H96" s="66" t="s">
        <v>5</v>
      </c>
      <c r="I96" s="27" t="s">
        <v>126</v>
      </c>
      <c r="J96" s="47">
        <v>0</v>
      </c>
      <c r="K96" s="47"/>
      <c r="L96" s="53"/>
      <c r="M96" s="73">
        <v>0</v>
      </c>
      <c r="N96" s="74" t="s">
        <v>459</v>
      </c>
      <c r="O96" s="18"/>
    </row>
    <row r="97" spans="2:15" s="17" customFormat="1" x14ac:dyDescent="0.25">
      <c r="B97" s="250" t="s">
        <v>188</v>
      </c>
      <c r="C97" s="25" t="s">
        <v>53</v>
      </c>
      <c r="D97" s="25" t="s">
        <v>524</v>
      </c>
      <c r="E97" s="25" t="s">
        <v>73</v>
      </c>
      <c r="F97" s="25" t="s">
        <v>16</v>
      </c>
      <c r="G97" s="27" t="s">
        <v>17</v>
      </c>
      <c r="H97" s="66" t="s">
        <v>5</v>
      </c>
      <c r="I97" s="27" t="s">
        <v>117</v>
      </c>
      <c r="J97" s="47" t="s">
        <v>644</v>
      </c>
      <c r="K97" s="42" t="s">
        <v>124</v>
      </c>
      <c r="L97" s="53" t="s">
        <v>143</v>
      </c>
      <c r="M97" s="73">
        <v>0</v>
      </c>
      <c r="N97" s="74" t="s">
        <v>464</v>
      </c>
      <c r="O97" s="18"/>
    </row>
    <row r="98" spans="2:15" s="17" customFormat="1" x14ac:dyDescent="0.25">
      <c r="B98" s="250" t="s">
        <v>118</v>
      </c>
      <c r="C98" s="25" t="s">
        <v>53</v>
      </c>
      <c r="D98" s="25" t="s">
        <v>530</v>
      </c>
      <c r="E98" s="25" t="s">
        <v>90</v>
      </c>
      <c r="F98" s="25" t="s">
        <v>7</v>
      </c>
      <c r="G98" s="27" t="s">
        <v>12</v>
      </c>
      <c r="H98" s="66" t="s">
        <v>5</v>
      </c>
      <c r="I98" s="27" t="s">
        <v>117</v>
      </c>
      <c r="J98" s="47" t="s">
        <v>644</v>
      </c>
      <c r="K98" s="42" t="s">
        <v>124</v>
      </c>
      <c r="L98" s="53"/>
      <c r="M98" s="72" t="s">
        <v>12</v>
      </c>
      <c r="N98" s="74" t="s">
        <v>12</v>
      </c>
      <c r="O98" s="18"/>
    </row>
    <row r="99" spans="2:15" s="17" customFormat="1" x14ac:dyDescent="0.25">
      <c r="B99" s="250" t="s">
        <v>119</v>
      </c>
      <c r="C99" s="25" t="s">
        <v>53</v>
      </c>
      <c r="D99" s="25" t="s">
        <v>528</v>
      </c>
      <c r="E99" s="25" t="s">
        <v>91</v>
      </c>
      <c r="F99" s="25" t="s">
        <v>7</v>
      </c>
      <c r="G99" s="27" t="s">
        <v>12</v>
      </c>
      <c r="H99" s="66" t="s">
        <v>5</v>
      </c>
      <c r="I99" s="27" t="s">
        <v>117</v>
      </c>
      <c r="J99" s="47" t="s">
        <v>644</v>
      </c>
      <c r="K99" s="42" t="s">
        <v>124</v>
      </c>
      <c r="L99" s="53"/>
      <c r="M99" s="72" t="s">
        <v>12</v>
      </c>
      <c r="N99" s="74" t="s">
        <v>12</v>
      </c>
      <c r="O99" s="18"/>
    </row>
    <row r="100" spans="2:15" s="17" customFormat="1" x14ac:dyDescent="0.25">
      <c r="B100" s="250" t="s">
        <v>372</v>
      </c>
      <c r="C100" s="25" t="s">
        <v>53</v>
      </c>
      <c r="D100" s="25" t="s">
        <v>527</v>
      </c>
      <c r="E100" s="25" t="s">
        <v>74</v>
      </c>
      <c r="F100" s="25" t="s">
        <v>16</v>
      </c>
      <c r="G100" s="27" t="s">
        <v>42</v>
      </c>
      <c r="H100" s="66" t="s">
        <v>5</v>
      </c>
      <c r="I100" s="27" t="s">
        <v>126</v>
      </c>
      <c r="J100" s="47">
        <v>20</v>
      </c>
      <c r="K100" s="47" t="s">
        <v>289</v>
      </c>
      <c r="L100" s="53" t="s">
        <v>143</v>
      </c>
      <c r="M100" s="73">
        <v>0</v>
      </c>
      <c r="N100" s="74" t="s">
        <v>465</v>
      </c>
      <c r="O100" s="18"/>
    </row>
    <row r="101" spans="2:15" s="17" customFormat="1" x14ac:dyDescent="0.25">
      <c r="B101" s="250" t="s">
        <v>373</v>
      </c>
      <c r="C101" s="25" t="s">
        <v>53</v>
      </c>
      <c r="D101" s="25" t="s">
        <v>529</v>
      </c>
      <c r="E101" s="25" t="s">
        <v>75</v>
      </c>
      <c r="F101" s="25" t="s">
        <v>26</v>
      </c>
      <c r="G101" s="27" t="s">
        <v>17</v>
      </c>
      <c r="H101" s="66" t="s">
        <v>5</v>
      </c>
      <c r="I101" s="27" t="s">
        <v>126</v>
      </c>
      <c r="J101" s="47">
        <v>2</v>
      </c>
      <c r="K101" s="47" t="s">
        <v>289</v>
      </c>
      <c r="L101" s="53" t="s">
        <v>143</v>
      </c>
      <c r="M101" s="73" t="s">
        <v>468</v>
      </c>
      <c r="N101" s="74" t="s">
        <v>466</v>
      </c>
      <c r="O101" s="18"/>
    </row>
    <row r="102" spans="2:15" s="17" customFormat="1" x14ac:dyDescent="0.25">
      <c r="B102" s="250" t="s">
        <v>374</v>
      </c>
      <c r="C102" s="25" t="s">
        <v>53</v>
      </c>
      <c r="D102" s="25" t="s">
        <v>532</v>
      </c>
      <c r="E102" s="25" t="s">
        <v>76</v>
      </c>
      <c r="F102" s="25" t="s">
        <v>16</v>
      </c>
      <c r="G102" s="27" t="s">
        <v>43</v>
      </c>
      <c r="H102" s="66" t="s">
        <v>5</v>
      </c>
      <c r="I102" s="27" t="s">
        <v>126</v>
      </c>
      <c r="J102" s="47">
        <v>2</v>
      </c>
      <c r="K102" s="47" t="s">
        <v>289</v>
      </c>
      <c r="L102" s="53" t="s">
        <v>143</v>
      </c>
      <c r="M102" s="73" t="s">
        <v>468</v>
      </c>
      <c r="N102" s="74" t="s">
        <v>466</v>
      </c>
      <c r="O102" s="18"/>
    </row>
    <row r="103" spans="2:15" s="17" customFormat="1" x14ac:dyDescent="0.25">
      <c r="B103" s="250" t="s">
        <v>375</v>
      </c>
      <c r="C103" s="25" t="s">
        <v>53</v>
      </c>
      <c r="D103" s="25" t="s">
        <v>533</v>
      </c>
      <c r="E103" s="25" t="s">
        <v>77</v>
      </c>
      <c r="F103" s="25" t="s">
        <v>16</v>
      </c>
      <c r="G103" s="27" t="s">
        <v>22</v>
      </c>
      <c r="H103" s="66" t="s">
        <v>5</v>
      </c>
      <c r="I103" s="27" t="s">
        <v>126</v>
      </c>
      <c r="J103" s="47">
        <v>0.6</v>
      </c>
      <c r="K103" s="47" t="s">
        <v>289</v>
      </c>
      <c r="L103" s="53" t="s">
        <v>143</v>
      </c>
      <c r="M103" s="73" t="s">
        <v>468</v>
      </c>
      <c r="N103" s="74" t="s">
        <v>467</v>
      </c>
      <c r="O103" s="18"/>
    </row>
    <row r="104" spans="2:15" s="17" customFormat="1" x14ac:dyDescent="0.25">
      <c r="B104" s="250" t="s">
        <v>376</v>
      </c>
      <c r="C104" s="25" t="s">
        <v>53</v>
      </c>
      <c r="D104" s="25" t="s">
        <v>531</v>
      </c>
      <c r="E104" s="25" t="s">
        <v>78</v>
      </c>
      <c r="F104" s="25" t="s">
        <v>16</v>
      </c>
      <c r="G104" s="27" t="s">
        <v>42</v>
      </c>
      <c r="H104" s="66" t="s">
        <v>5</v>
      </c>
      <c r="I104" s="27" t="s">
        <v>126</v>
      </c>
      <c r="J104" s="47">
        <v>20</v>
      </c>
      <c r="K104" s="47" t="s">
        <v>289</v>
      </c>
      <c r="L104" s="53" t="s">
        <v>143</v>
      </c>
      <c r="M104" s="73">
        <v>0</v>
      </c>
      <c r="N104" s="74" t="s">
        <v>465</v>
      </c>
      <c r="O104" s="18"/>
    </row>
    <row r="105" spans="2:15" s="17" customFormat="1" x14ac:dyDescent="0.25">
      <c r="B105" s="250" t="s">
        <v>120</v>
      </c>
      <c r="C105" s="25" t="s">
        <v>53</v>
      </c>
      <c r="D105" s="25" t="s">
        <v>535</v>
      </c>
      <c r="E105" s="25" t="s">
        <v>92</v>
      </c>
      <c r="F105" s="25" t="s">
        <v>7</v>
      </c>
      <c r="G105" s="27" t="s">
        <v>12</v>
      </c>
      <c r="H105" s="66" t="s">
        <v>5</v>
      </c>
      <c r="I105" s="27" t="s">
        <v>117</v>
      </c>
      <c r="J105" s="47" t="s">
        <v>644</v>
      </c>
      <c r="K105" s="42" t="s">
        <v>304</v>
      </c>
      <c r="L105" s="53"/>
      <c r="M105" s="72" t="s">
        <v>12</v>
      </c>
      <c r="N105" s="74" t="s">
        <v>12</v>
      </c>
      <c r="O105" s="18"/>
    </row>
    <row r="106" spans="2:15" x14ac:dyDescent="0.25">
      <c r="B106" s="249" t="s">
        <v>377</v>
      </c>
      <c r="C106" s="2" t="s">
        <v>53</v>
      </c>
      <c r="D106" s="25" t="s">
        <v>536</v>
      </c>
      <c r="E106" s="2" t="s">
        <v>44</v>
      </c>
      <c r="F106" s="2" t="s">
        <v>8</v>
      </c>
      <c r="G106" s="3" t="s">
        <v>12</v>
      </c>
      <c r="H106" s="65" t="s">
        <v>4</v>
      </c>
      <c r="I106" s="3" t="s">
        <v>12</v>
      </c>
      <c r="J106" s="49" t="s">
        <v>12</v>
      </c>
      <c r="K106" s="41" t="s">
        <v>304</v>
      </c>
      <c r="L106" s="52"/>
      <c r="M106" s="70" t="s">
        <v>12</v>
      </c>
      <c r="N106" s="74" t="s">
        <v>12</v>
      </c>
      <c r="O106" s="11"/>
    </row>
    <row r="107" spans="2:15" x14ac:dyDescent="0.25">
      <c r="B107" s="249" t="s">
        <v>378</v>
      </c>
      <c r="C107" s="2" t="s">
        <v>53</v>
      </c>
      <c r="D107" s="25" t="s">
        <v>537</v>
      </c>
      <c r="E107" s="2" t="s">
        <v>45</v>
      </c>
      <c r="F107" s="2" t="s">
        <v>16</v>
      </c>
      <c r="G107" s="3" t="s">
        <v>34</v>
      </c>
      <c r="H107" s="65" t="s">
        <v>4</v>
      </c>
      <c r="I107" s="3" t="s">
        <v>12</v>
      </c>
      <c r="J107" s="49" t="s">
        <v>12</v>
      </c>
      <c r="K107" s="41" t="s">
        <v>304</v>
      </c>
      <c r="L107" s="52"/>
      <c r="M107" s="70" t="s">
        <v>451</v>
      </c>
      <c r="N107" s="74" t="s">
        <v>12</v>
      </c>
      <c r="O107" s="412" t="s">
        <v>469</v>
      </c>
    </row>
    <row r="108" spans="2:15" x14ac:dyDescent="0.25">
      <c r="B108" s="251" t="s">
        <v>447</v>
      </c>
      <c r="C108" s="4" t="s">
        <v>53</v>
      </c>
      <c r="D108" s="26" t="s">
        <v>538</v>
      </c>
      <c r="E108" s="4" t="s">
        <v>446</v>
      </c>
      <c r="F108" s="4" t="s">
        <v>16</v>
      </c>
      <c r="G108" s="5" t="s">
        <v>30</v>
      </c>
      <c r="H108" s="67" t="s">
        <v>4</v>
      </c>
      <c r="I108" s="5" t="s">
        <v>12</v>
      </c>
      <c r="J108" s="50" t="s">
        <v>12</v>
      </c>
      <c r="K108" s="43"/>
      <c r="L108" s="54"/>
      <c r="M108" s="76">
        <v>0</v>
      </c>
      <c r="N108" s="78">
        <v>10</v>
      </c>
      <c r="O108" s="413"/>
    </row>
    <row r="109" spans="2:15" x14ac:dyDescent="0.25">
      <c r="B109" s="249" t="s">
        <v>379</v>
      </c>
      <c r="C109" s="2" t="s">
        <v>61</v>
      </c>
      <c r="D109" s="417" t="s">
        <v>494</v>
      </c>
      <c r="E109" s="2" t="s">
        <v>269</v>
      </c>
      <c r="F109" s="2" t="s">
        <v>16</v>
      </c>
      <c r="G109" s="3" t="s">
        <v>57</v>
      </c>
      <c r="H109" s="65" t="s">
        <v>5</v>
      </c>
      <c r="I109" s="3" t="s">
        <v>305</v>
      </c>
      <c r="J109" s="49" t="s">
        <v>12</v>
      </c>
      <c r="K109" s="41" t="s">
        <v>573</v>
      </c>
      <c r="L109" s="52"/>
      <c r="M109" s="70" t="s">
        <v>12</v>
      </c>
      <c r="N109" s="74" t="s">
        <v>12</v>
      </c>
      <c r="O109" s="11"/>
    </row>
    <row r="110" spans="2:15" x14ac:dyDescent="0.25">
      <c r="B110" s="249" t="s">
        <v>380</v>
      </c>
      <c r="C110" s="2" t="s">
        <v>61</v>
      </c>
      <c r="D110" s="418"/>
      <c r="E110" s="2" t="s">
        <v>270</v>
      </c>
      <c r="F110" s="2" t="s">
        <v>16</v>
      </c>
      <c r="G110" s="3" t="s">
        <v>34</v>
      </c>
      <c r="H110" s="65" t="s">
        <v>5</v>
      </c>
      <c r="I110" s="3" t="s">
        <v>305</v>
      </c>
      <c r="J110" s="49" t="s">
        <v>12</v>
      </c>
      <c r="K110" s="41" t="s">
        <v>573</v>
      </c>
      <c r="L110" s="52"/>
      <c r="M110" s="70">
        <v>0</v>
      </c>
      <c r="N110" s="74">
        <v>5000</v>
      </c>
      <c r="O110" s="11"/>
    </row>
    <row r="111" spans="2:15" x14ac:dyDescent="0.25">
      <c r="B111" s="251" t="s">
        <v>381</v>
      </c>
      <c r="C111" s="4" t="s">
        <v>61</v>
      </c>
      <c r="D111" s="419"/>
      <c r="E111" s="4" t="s">
        <v>271</v>
      </c>
      <c r="F111" s="4" t="s">
        <v>16</v>
      </c>
      <c r="G111" s="5" t="s">
        <v>34</v>
      </c>
      <c r="H111" s="67" t="s">
        <v>5</v>
      </c>
      <c r="I111" s="5" t="s">
        <v>305</v>
      </c>
      <c r="J111" s="50" t="s">
        <v>12</v>
      </c>
      <c r="K111" s="43" t="s">
        <v>573</v>
      </c>
      <c r="L111" s="54"/>
      <c r="M111" s="76">
        <v>0</v>
      </c>
      <c r="N111" s="78">
        <v>5000</v>
      </c>
      <c r="O111" s="241"/>
    </row>
    <row r="112" spans="2:15" x14ac:dyDescent="0.25">
      <c r="B112" s="249" t="s">
        <v>382</v>
      </c>
      <c r="C112" s="2" t="s">
        <v>655</v>
      </c>
      <c r="D112" s="417" t="s">
        <v>494</v>
      </c>
      <c r="E112" s="2" t="s">
        <v>272</v>
      </c>
      <c r="F112" s="2" t="s">
        <v>16</v>
      </c>
      <c r="G112" s="3" t="s">
        <v>34</v>
      </c>
      <c r="H112" s="65" t="s">
        <v>4</v>
      </c>
      <c r="I112" s="3" t="s">
        <v>12</v>
      </c>
      <c r="J112" s="49" t="s">
        <v>12</v>
      </c>
      <c r="K112" s="41"/>
      <c r="L112" s="52"/>
      <c r="M112" s="70">
        <v>0</v>
      </c>
      <c r="N112" s="74" t="s">
        <v>12</v>
      </c>
      <c r="O112" s="11"/>
    </row>
    <row r="113" spans="2:15" x14ac:dyDescent="0.25">
      <c r="B113" s="249" t="s">
        <v>383</v>
      </c>
      <c r="C113" s="2" t="s">
        <v>655</v>
      </c>
      <c r="D113" s="418"/>
      <c r="E113" s="2" t="s">
        <v>273</v>
      </c>
      <c r="F113" s="2" t="s">
        <v>16</v>
      </c>
      <c r="G113" s="3" t="s">
        <v>57</v>
      </c>
      <c r="H113" s="65" t="s">
        <v>4</v>
      </c>
      <c r="I113" s="3" t="s">
        <v>12</v>
      </c>
      <c r="J113" s="49" t="s">
        <v>12</v>
      </c>
      <c r="K113" s="41"/>
      <c r="L113" s="52"/>
      <c r="M113" s="70" t="s">
        <v>470</v>
      </c>
      <c r="N113" s="74" t="s">
        <v>468</v>
      </c>
      <c r="O113" s="11"/>
    </row>
    <row r="114" spans="2:15" x14ac:dyDescent="0.25">
      <c r="B114" s="251" t="s">
        <v>384</v>
      </c>
      <c r="C114" s="4" t="s">
        <v>655</v>
      </c>
      <c r="D114" s="419"/>
      <c r="E114" s="4" t="s">
        <v>274</v>
      </c>
      <c r="F114" s="4" t="s">
        <v>16</v>
      </c>
      <c r="G114" s="5" t="s">
        <v>57</v>
      </c>
      <c r="H114" s="67" t="s">
        <v>4</v>
      </c>
      <c r="I114" s="5" t="s">
        <v>12</v>
      </c>
      <c r="J114" s="50" t="s">
        <v>12</v>
      </c>
      <c r="K114" s="43"/>
      <c r="L114" s="54"/>
      <c r="M114" s="76">
        <v>0</v>
      </c>
      <c r="N114" s="78" t="s">
        <v>12</v>
      </c>
      <c r="O114" s="241"/>
    </row>
    <row r="115" spans="2:15" x14ac:dyDescent="0.25">
      <c r="B115" s="249" t="s">
        <v>385</v>
      </c>
      <c r="C115" s="2" t="s">
        <v>62</v>
      </c>
      <c r="D115" s="417" t="s">
        <v>494</v>
      </c>
      <c r="E115" s="2" t="s">
        <v>712</v>
      </c>
      <c r="F115" s="2" t="s">
        <v>16</v>
      </c>
      <c r="G115" s="3" t="s">
        <v>28</v>
      </c>
      <c r="H115" s="65" t="s">
        <v>4</v>
      </c>
      <c r="I115" s="3" t="s">
        <v>126</v>
      </c>
      <c r="J115" s="49" t="s">
        <v>710</v>
      </c>
      <c r="K115" s="42" t="s">
        <v>711</v>
      </c>
      <c r="L115" s="52"/>
      <c r="M115" s="70">
        <v>0</v>
      </c>
      <c r="N115" s="74">
        <v>1</v>
      </c>
      <c r="O115" s="411" t="s">
        <v>471</v>
      </c>
    </row>
    <row r="116" spans="2:15" x14ac:dyDescent="0.25">
      <c r="B116" s="249" t="s">
        <v>386</v>
      </c>
      <c r="C116" s="2" t="s">
        <v>62</v>
      </c>
      <c r="D116" s="418"/>
      <c r="E116" s="2" t="s">
        <v>713</v>
      </c>
      <c r="F116" s="2" t="s">
        <v>16</v>
      </c>
      <c r="G116" s="3" t="s">
        <v>28</v>
      </c>
      <c r="H116" s="65" t="s">
        <v>4</v>
      </c>
      <c r="I116" s="3" t="s">
        <v>126</v>
      </c>
      <c r="J116" s="49" t="s">
        <v>710</v>
      </c>
      <c r="K116" s="42" t="s">
        <v>711</v>
      </c>
      <c r="L116" s="52"/>
      <c r="M116" s="70">
        <v>1</v>
      </c>
      <c r="N116" s="74" t="s">
        <v>466</v>
      </c>
      <c r="O116" s="412"/>
    </row>
    <row r="117" spans="2:15" x14ac:dyDescent="0.25">
      <c r="B117" s="251" t="s">
        <v>387</v>
      </c>
      <c r="C117" s="4" t="s">
        <v>62</v>
      </c>
      <c r="D117" s="419"/>
      <c r="E117" s="4" t="s">
        <v>275</v>
      </c>
      <c r="F117" s="4" t="s">
        <v>16</v>
      </c>
      <c r="G117" s="5" t="s">
        <v>57</v>
      </c>
      <c r="H117" s="67" t="s">
        <v>4</v>
      </c>
      <c r="I117" s="5" t="s">
        <v>126</v>
      </c>
      <c r="J117" s="50" t="s">
        <v>710</v>
      </c>
      <c r="K117" s="46" t="s">
        <v>711</v>
      </c>
      <c r="L117" s="54"/>
      <c r="M117" s="76">
        <v>0</v>
      </c>
      <c r="N117" s="78" t="s">
        <v>451</v>
      </c>
      <c r="O117" s="413"/>
    </row>
    <row r="118" spans="2:15" s="17" customFormat="1" x14ac:dyDescent="0.25">
      <c r="B118" s="250" t="s">
        <v>388</v>
      </c>
      <c r="C118" s="25" t="s">
        <v>448</v>
      </c>
      <c r="D118" s="25" t="s">
        <v>539</v>
      </c>
      <c r="E118" s="25" t="s">
        <v>93</v>
      </c>
      <c r="F118" s="25" t="s">
        <v>16</v>
      </c>
      <c r="G118" s="27" t="s">
        <v>46</v>
      </c>
      <c r="H118" s="66" t="s">
        <v>5</v>
      </c>
      <c r="I118" s="27" t="s">
        <v>126</v>
      </c>
      <c r="J118" s="47">
        <v>1.1879999999999999</v>
      </c>
      <c r="K118" s="47"/>
      <c r="L118" s="53" t="s">
        <v>143</v>
      </c>
      <c r="M118" s="73" t="s">
        <v>472</v>
      </c>
      <c r="N118" s="74" t="s">
        <v>473</v>
      </c>
      <c r="O118" s="18"/>
    </row>
    <row r="119" spans="2:15" s="17" customFormat="1" x14ac:dyDescent="0.25">
      <c r="B119" s="250" t="s">
        <v>389</v>
      </c>
      <c r="C119" s="25" t="s">
        <v>448</v>
      </c>
      <c r="D119" s="25" t="s">
        <v>547</v>
      </c>
      <c r="E119" s="25" t="s">
        <v>94</v>
      </c>
      <c r="F119" s="25" t="s">
        <v>16</v>
      </c>
      <c r="G119" s="27" t="s">
        <v>47</v>
      </c>
      <c r="H119" s="66" t="s">
        <v>5</v>
      </c>
      <c r="I119" s="27" t="s">
        <v>126</v>
      </c>
      <c r="J119" s="47">
        <v>0.83199999999999996</v>
      </c>
      <c r="K119" s="47"/>
      <c r="L119" s="53" t="s">
        <v>143</v>
      </c>
      <c r="M119" s="73" t="s">
        <v>475</v>
      </c>
      <c r="N119" s="74" t="s">
        <v>474</v>
      </c>
      <c r="O119" s="18"/>
    </row>
    <row r="120" spans="2:15" s="17" customFormat="1" x14ac:dyDescent="0.25">
      <c r="B120" s="250" t="s">
        <v>390</v>
      </c>
      <c r="C120" s="25" t="s">
        <v>448</v>
      </c>
      <c r="D120" s="25" t="s">
        <v>548</v>
      </c>
      <c r="E120" s="25" t="s">
        <v>79</v>
      </c>
      <c r="F120" s="25" t="s">
        <v>16</v>
      </c>
      <c r="G120" s="27" t="s">
        <v>28</v>
      </c>
      <c r="H120" s="66" t="s">
        <v>5</v>
      </c>
      <c r="I120" s="27" t="s">
        <v>126</v>
      </c>
      <c r="J120" s="47">
        <v>3.16</v>
      </c>
      <c r="K120" s="47"/>
      <c r="L120" s="53" t="s">
        <v>143</v>
      </c>
      <c r="M120" s="73" t="s">
        <v>464</v>
      </c>
      <c r="N120" s="74" t="s">
        <v>476</v>
      </c>
      <c r="O120" s="18"/>
    </row>
    <row r="121" spans="2:15" x14ac:dyDescent="0.25">
      <c r="B121" s="249" t="s">
        <v>561</v>
      </c>
      <c r="C121" s="25" t="s">
        <v>448</v>
      </c>
      <c r="D121" s="2" t="s">
        <v>544</v>
      </c>
      <c r="E121" s="2" t="s">
        <v>556</v>
      </c>
      <c r="F121" s="2" t="s">
        <v>16</v>
      </c>
      <c r="G121" s="3" t="s">
        <v>553</v>
      </c>
      <c r="H121" s="65" t="s">
        <v>4</v>
      </c>
      <c r="I121" s="3" t="s">
        <v>12</v>
      </c>
      <c r="J121" s="49" t="s">
        <v>12</v>
      </c>
      <c r="K121" s="41"/>
      <c r="L121" s="52"/>
      <c r="M121" s="70">
        <v>0</v>
      </c>
      <c r="N121" s="74" t="s">
        <v>458</v>
      </c>
      <c r="O121" s="11"/>
    </row>
    <row r="122" spans="2:15" x14ac:dyDescent="0.25">
      <c r="B122" s="249" t="s">
        <v>562</v>
      </c>
      <c r="C122" s="25" t="s">
        <v>448</v>
      </c>
      <c r="D122" s="2" t="s">
        <v>549</v>
      </c>
      <c r="E122" s="2" t="s">
        <v>559</v>
      </c>
      <c r="F122" s="2" t="s">
        <v>8</v>
      </c>
      <c r="G122" s="3" t="s">
        <v>12</v>
      </c>
      <c r="H122" s="65" t="s">
        <v>4</v>
      </c>
      <c r="I122" s="3" t="s">
        <v>12</v>
      </c>
      <c r="J122" s="49" t="s">
        <v>12</v>
      </c>
      <c r="K122" s="41"/>
      <c r="L122" s="52"/>
      <c r="M122" s="70" t="s">
        <v>12</v>
      </c>
      <c r="N122" s="74" t="s">
        <v>12</v>
      </c>
      <c r="O122" s="11"/>
    </row>
    <row r="123" spans="2:15" x14ac:dyDescent="0.25">
      <c r="B123" s="249" t="s">
        <v>563</v>
      </c>
      <c r="C123" s="25" t="s">
        <v>448</v>
      </c>
      <c r="D123" s="2" t="s">
        <v>550</v>
      </c>
      <c r="E123" s="2" t="s">
        <v>571</v>
      </c>
      <c r="F123" s="2" t="s">
        <v>8</v>
      </c>
      <c r="G123" s="3" t="s">
        <v>12</v>
      </c>
      <c r="H123" s="65" t="s">
        <v>4</v>
      </c>
      <c r="I123" s="3" t="s">
        <v>12</v>
      </c>
      <c r="J123" s="49" t="s">
        <v>12</v>
      </c>
      <c r="K123" s="41"/>
      <c r="L123" s="52"/>
      <c r="M123" s="70" t="s">
        <v>12</v>
      </c>
      <c r="N123" s="74" t="s">
        <v>12</v>
      </c>
      <c r="O123" s="11"/>
    </row>
    <row r="124" spans="2:15" x14ac:dyDescent="0.25">
      <c r="B124" s="249" t="s">
        <v>391</v>
      </c>
      <c r="C124" s="2" t="s">
        <v>495</v>
      </c>
      <c r="D124" s="2" t="s">
        <v>542</v>
      </c>
      <c r="E124" s="2" t="s">
        <v>48</v>
      </c>
      <c r="F124" s="2" t="s">
        <v>7</v>
      </c>
      <c r="G124" s="3" t="s">
        <v>12</v>
      </c>
      <c r="H124" s="65" t="s">
        <v>5</v>
      </c>
      <c r="I124" s="3" t="s">
        <v>126</v>
      </c>
      <c r="J124" s="49" t="s">
        <v>97</v>
      </c>
      <c r="K124" s="41"/>
      <c r="L124" s="52"/>
      <c r="M124" s="70" t="s">
        <v>12</v>
      </c>
      <c r="N124" s="74" t="s">
        <v>12</v>
      </c>
      <c r="O124" s="11"/>
    </row>
    <row r="125" spans="2:15" x14ac:dyDescent="0.25">
      <c r="B125" s="249" t="s">
        <v>392</v>
      </c>
      <c r="C125" s="2" t="s">
        <v>495</v>
      </c>
      <c r="D125" s="2" t="s">
        <v>543</v>
      </c>
      <c r="E125" s="2" t="s">
        <v>49</v>
      </c>
      <c r="F125" s="2" t="s">
        <v>7</v>
      </c>
      <c r="G125" s="3" t="s">
        <v>12</v>
      </c>
      <c r="H125" s="65" t="s">
        <v>5</v>
      </c>
      <c r="I125" s="3" t="s">
        <v>126</v>
      </c>
      <c r="J125" s="49" t="s">
        <v>95</v>
      </c>
      <c r="K125" s="41"/>
      <c r="L125" s="52"/>
      <c r="M125" s="70" t="s">
        <v>12</v>
      </c>
      <c r="N125" s="74" t="s">
        <v>12</v>
      </c>
      <c r="O125" s="11"/>
    </row>
    <row r="126" spans="2:15" x14ac:dyDescent="0.25">
      <c r="B126" s="249" t="s">
        <v>564</v>
      </c>
      <c r="C126" s="2" t="s">
        <v>495</v>
      </c>
      <c r="D126" s="2" t="s">
        <v>552</v>
      </c>
      <c r="E126" s="2" t="s">
        <v>570</v>
      </c>
      <c r="F126" s="2" t="s">
        <v>7</v>
      </c>
      <c r="G126" s="3" t="s">
        <v>12</v>
      </c>
      <c r="H126" s="65" t="s">
        <v>4</v>
      </c>
      <c r="I126" s="3" t="s">
        <v>12</v>
      </c>
      <c r="J126" s="49" t="s">
        <v>12</v>
      </c>
      <c r="K126" s="41"/>
      <c r="L126" s="52"/>
      <c r="M126" s="70" t="s">
        <v>12</v>
      </c>
      <c r="N126" s="74" t="s">
        <v>12</v>
      </c>
      <c r="O126" s="11"/>
    </row>
    <row r="127" spans="2:15" x14ac:dyDescent="0.25">
      <c r="B127" s="249" t="s">
        <v>565</v>
      </c>
      <c r="C127" s="2" t="s">
        <v>495</v>
      </c>
      <c r="D127" s="2" t="s">
        <v>540</v>
      </c>
      <c r="E127" s="2" t="s">
        <v>554</v>
      </c>
      <c r="F127" s="2" t="s">
        <v>7</v>
      </c>
      <c r="G127" s="3" t="s">
        <v>12</v>
      </c>
      <c r="H127" s="65" t="s">
        <v>5</v>
      </c>
      <c r="I127" s="3" t="s">
        <v>126</v>
      </c>
      <c r="J127" s="49" t="s">
        <v>95</v>
      </c>
      <c r="K127" s="41"/>
      <c r="L127" s="52"/>
      <c r="M127" s="70" t="s">
        <v>12</v>
      </c>
      <c r="N127" s="74" t="s">
        <v>12</v>
      </c>
      <c r="O127" s="11"/>
    </row>
    <row r="128" spans="2:15" x14ac:dyDescent="0.25">
      <c r="B128" s="249" t="s">
        <v>566</v>
      </c>
      <c r="C128" s="2" t="s">
        <v>495</v>
      </c>
      <c r="D128" s="2" t="s">
        <v>541</v>
      </c>
      <c r="E128" s="2" t="s">
        <v>555</v>
      </c>
      <c r="F128" s="2" t="s">
        <v>7</v>
      </c>
      <c r="G128" s="3" t="s">
        <v>12</v>
      </c>
      <c r="H128" s="65" t="s">
        <v>4</v>
      </c>
      <c r="I128" s="3" t="s">
        <v>12</v>
      </c>
      <c r="J128" s="49" t="s">
        <v>12</v>
      </c>
      <c r="K128" s="41"/>
      <c r="L128" s="52"/>
      <c r="M128" s="70" t="s">
        <v>12</v>
      </c>
      <c r="N128" s="74" t="s">
        <v>12</v>
      </c>
      <c r="O128" s="11"/>
    </row>
    <row r="129" spans="2:15" x14ac:dyDescent="0.25">
      <c r="B129" s="249" t="s">
        <v>567</v>
      </c>
      <c r="C129" s="2" t="s">
        <v>495</v>
      </c>
      <c r="D129" s="2" t="s">
        <v>545</v>
      </c>
      <c r="E129" s="2" t="s">
        <v>557</v>
      </c>
      <c r="F129" s="2" t="s">
        <v>8</v>
      </c>
      <c r="G129" s="3" t="s">
        <v>12</v>
      </c>
      <c r="H129" s="65" t="s">
        <v>4</v>
      </c>
      <c r="I129" s="3" t="s">
        <v>12</v>
      </c>
      <c r="J129" s="49" t="s">
        <v>12</v>
      </c>
      <c r="K129" s="41"/>
      <c r="L129" s="52"/>
      <c r="M129" s="70" t="s">
        <v>12</v>
      </c>
      <c r="N129" s="74" t="s">
        <v>12</v>
      </c>
      <c r="O129" s="11"/>
    </row>
    <row r="130" spans="2:15" x14ac:dyDescent="0.25">
      <c r="B130" s="249" t="s">
        <v>568</v>
      </c>
      <c r="C130" s="2" t="s">
        <v>495</v>
      </c>
      <c r="D130" s="2" t="s">
        <v>546</v>
      </c>
      <c r="E130" s="2" t="s">
        <v>558</v>
      </c>
      <c r="F130" s="2" t="s">
        <v>7</v>
      </c>
      <c r="G130" s="3" t="s">
        <v>12</v>
      </c>
      <c r="H130" s="65" t="s">
        <v>4</v>
      </c>
      <c r="I130" s="3" t="s">
        <v>12</v>
      </c>
      <c r="J130" s="49" t="s">
        <v>12</v>
      </c>
      <c r="K130" s="41"/>
      <c r="L130" s="52"/>
      <c r="M130" s="70" t="s">
        <v>12</v>
      </c>
      <c r="N130" s="74" t="s">
        <v>12</v>
      </c>
      <c r="O130" s="11"/>
    </row>
    <row r="131" spans="2:15" x14ac:dyDescent="0.25">
      <c r="B131" s="251" t="s">
        <v>569</v>
      </c>
      <c r="C131" s="26" t="s">
        <v>560</v>
      </c>
      <c r="D131" s="4" t="s">
        <v>551</v>
      </c>
      <c r="E131" s="4" t="s">
        <v>572</v>
      </c>
      <c r="F131" s="4" t="s">
        <v>7</v>
      </c>
      <c r="G131" s="5" t="s">
        <v>12</v>
      </c>
      <c r="H131" s="67" t="s">
        <v>283</v>
      </c>
      <c r="I131" s="5" t="s">
        <v>12</v>
      </c>
      <c r="J131" s="50" t="s">
        <v>12</v>
      </c>
      <c r="K131" s="43"/>
      <c r="L131" s="54"/>
      <c r="M131" s="76" t="s">
        <v>12</v>
      </c>
      <c r="N131" s="78" t="s">
        <v>12</v>
      </c>
      <c r="O131" s="241"/>
    </row>
    <row r="132" spans="2:15" ht="30" x14ac:dyDescent="0.25">
      <c r="B132" s="249" t="s">
        <v>154</v>
      </c>
      <c r="C132" s="2" t="s">
        <v>157</v>
      </c>
      <c r="D132" s="2" t="s">
        <v>12</v>
      </c>
      <c r="E132" s="2" t="s">
        <v>155</v>
      </c>
      <c r="F132" s="2" t="s">
        <v>8</v>
      </c>
      <c r="G132" s="3" t="s">
        <v>12</v>
      </c>
      <c r="H132" s="65" t="s">
        <v>5</v>
      </c>
      <c r="I132" s="3" t="s">
        <v>153</v>
      </c>
      <c r="J132" s="49" t="s">
        <v>12</v>
      </c>
      <c r="K132" s="41" t="s">
        <v>307</v>
      </c>
      <c r="L132" s="52"/>
      <c r="M132" s="70" t="s">
        <v>12</v>
      </c>
      <c r="N132" s="74" t="s">
        <v>12</v>
      </c>
      <c r="O132" s="11"/>
    </row>
    <row r="133" spans="2:15" x14ac:dyDescent="0.25">
      <c r="B133" s="249" t="s">
        <v>393</v>
      </c>
      <c r="C133" s="2" t="s">
        <v>157</v>
      </c>
      <c r="D133" s="2" t="s">
        <v>12</v>
      </c>
      <c r="E133" s="2" t="s">
        <v>72</v>
      </c>
      <c r="F133" s="2" t="s">
        <v>16</v>
      </c>
      <c r="G133" s="3" t="s">
        <v>34</v>
      </c>
      <c r="H133" s="65" t="s">
        <v>5</v>
      </c>
      <c r="I133" s="3" t="s">
        <v>305</v>
      </c>
      <c r="J133" s="49" t="s">
        <v>12</v>
      </c>
      <c r="K133" s="41" t="s">
        <v>573</v>
      </c>
      <c r="L133" s="52"/>
      <c r="M133" s="70" t="s">
        <v>12</v>
      </c>
      <c r="N133" s="74" t="s">
        <v>12</v>
      </c>
      <c r="O133" s="11"/>
    </row>
    <row r="134" spans="2:15" x14ac:dyDescent="0.25">
      <c r="B134" s="249" t="s">
        <v>181</v>
      </c>
      <c r="C134" s="2" t="s">
        <v>157</v>
      </c>
      <c r="D134" s="2" t="s">
        <v>12</v>
      </c>
      <c r="E134" s="2" t="s">
        <v>184</v>
      </c>
      <c r="F134" s="2" t="s">
        <v>16</v>
      </c>
      <c r="G134" s="3" t="s">
        <v>28</v>
      </c>
      <c r="H134" s="65" t="s">
        <v>5</v>
      </c>
      <c r="I134" s="3" t="s">
        <v>101</v>
      </c>
      <c r="J134" s="49" t="s">
        <v>12</v>
      </c>
      <c r="K134" s="41" t="s">
        <v>306</v>
      </c>
      <c r="L134" s="52"/>
      <c r="M134" s="70" t="s">
        <v>12</v>
      </c>
      <c r="N134" s="74" t="s">
        <v>12</v>
      </c>
      <c r="O134" s="11"/>
    </row>
    <row r="135" spans="2:15" x14ac:dyDescent="0.25">
      <c r="B135" s="249" t="s">
        <v>182</v>
      </c>
      <c r="C135" s="2" t="s">
        <v>157</v>
      </c>
      <c r="D135" s="2" t="s">
        <v>12</v>
      </c>
      <c r="E135" s="2" t="s">
        <v>185</v>
      </c>
      <c r="F135" s="2" t="s">
        <v>16</v>
      </c>
      <c r="G135" s="3" t="s">
        <v>28</v>
      </c>
      <c r="H135" s="65" t="s">
        <v>5</v>
      </c>
      <c r="I135" s="3" t="s">
        <v>101</v>
      </c>
      <c r="J135" s="49" t="s">
        <v>12</v>
      </c>
      <c r="K135" s="41" t="s">
        <v>306</v>
      </c>
      <c r="L135" s="52"/>
      <c r="M135" s="70" t="s">
        <v>12</v>
      </c>
      <c r="N135" s="74" t="s">
        <v>12</v>
      </c>
      <c r="O135" s="11"/>
    </row>
    <row r="136" spans="2:15" x14ac:dyDescent="0.25">
      <c r="B136" s="249" t="s">
        <v>183</v>
      </c>
      <c r="C136" s="2" t="s">
        <v>157</v>
      </c>
      <c r="D136" s="2" t="s">
        <v>12</v>
      </c>
      <c r="E136" s="2" t="s">
        <v>186</v>
      </c>
      <c r="F136" s="2" t="s">
        <v>16</v>
      </c>
      <c r="G136" s="3" t="s">
        <v>28</v>
      </c>
      <c r="H136" s="65" t="s">
        <v>5</v>
      </c>
      <c r="I136" s="3" t="s">
        <v>101</v>
      </c>
      <c r="J136" s="49" t="s">
        <v>12</v>
      </c>
      <c r="K136" s="41" t="s">
        <v>306</v>
      </c>
      <c r="L136" s="52"/>
      <c r="M136" s="70" t="s">
        <v>12</v>
      </c>
      <c r="N136" s="74" t="s">
        <v>12</v>
      </c>
      <c r="O136" s="11"/>
    </row>
    <row r="137" spans="2:15" x14ac:dyDescent="0.25">
      <c r="B137" s="249" t="s">
        <v>103</v>
      </c>
      <c r="C137" s="2" t="s">
        <v>157</v>
      </c>
      <c r="D137" s="2" t="s">
        <v>12</v>
      </c>
      <c r="E137" s="2" t="s">
        <v>394</v>
      </c>
      <c r="F137" s="2" t="s">
        <v>7</v>
      </c>
      <c r="G137" s="3" t="s">
        <v>12</v>
      </c>
      <c r="H137" s="65" t="s">
        <v>5</v>
      </c>
      <c r="I137" s="3" t="s">
        <v>104</v>
      </c>
      <c r="J137" s="49" t="s">
        <v>12</v>
      </c>
      <c r="K137" s="41" t="s">
        <v>156</v>
      </c>
      <c r="L137" s="52"/>
      <c r="M137" s="70" t="s">
        <v>12</v>
      </c>
      <c r="N137" s="74" t="s">
        <v>12</v>
      </c>
      <c r="O137" s="11"/>
    </row>
    <row r="138" spans="2:15" ht="30" x14ac:dyDescent="0.25">
      <c r="B138" s="249" t="s">
        <v>688</v>
      </c>
      <c r="C138" s="2" t="s">
        <v>157</v>
      </c>
      <c r="D138" s="2" t="s">
        <v>12</v>
      </c>
      <c r="E138" s="2" t="s">
        <v>689</v>
      </c>
      <c r="F138" s="2" t="s">
        <v>16</v>
      </c>
      <c r="G138" s="3" t="s">
        <v>28</v>
      </c>
      <c r="H138" s="65" t="s">
        <v>5</v>
      </c>
      <c r="I138" s="292" t="s">
        <v>708</v>
      </c>
      <c r="J138" s="49" t="s">
        <v>707</v>
      </c>
      <c r="K138" s="41"/>
      <c r="L138" s="52"/>
      <c r="M138" s="70"/>
      <c r="O138" s="11"/>
    </row>
    <row r="139" spans="2:15" x14ac:dyDescent="0.25">
      <c r="B139" s="261" t="s">
        <v>646</v>
      </c>
      <c r="C139" s="262" t="s">
        <v>645</v>
      </c>
      <c r="D139" s="262" t="s">
        <v>12</v>
      </c>
      <c r="E139" s="262" t="s">
        <v>647</v>
      </c>
      <c r="F139" s="262" t="s">
        <v>16</v>
      </c>
      <c r="G139" s="263" t="s">
        <v>28</v>
      </c>
      <c r="H139" s="264" t="s">
        <v>5</v>
      </c>
      <c r="I139" s="263" t="s">
        <v>126</v>
      </c>
      <c r="J139" s="265">
        <v>5.5500000000000002E-3</v>
      </c>
      <c r="K139" s="266"/>
      <c r="L139" s="267"/>
      <c r="M139" s="268" t="s">
        <v>12</v>
      </c>
      <c r="N139" s="271" t="s">
        <v>12</v>
      </c>
      <c r="O139" s="269"/>
    </row>
    <row r="140" spans="2:15" x14ac:dyDescent="0.25">
      <c r="B140" s="249" t="s">
        <v>649</v>
      </c>
      <c r="C140" s="2" t="s">
        <v>645</v>
      </c>
      <c r="D140" s="2" t="s">
        <v>12</v>
      </c>
      <c r="E140" s="2" t="s">
        <v>648</v>
      </c>
      <c r="F140" s="2" t="s">
        <v>16</v>
      </c>
      <c r="G140" s="3" t="s">
        <v>37</v>
      </c>
      <c r="H140" s="65" t="s">
        <v>5</v>
      </c>
      <c r="I140" s="3" t="s">
        <v>126</v>
      </c>
      <c r="J140" s="49">
        <v>37500</v>
      </c>
      <c r="K140" s="41"/>
      <c r="L140" s="52"/>
      <c r="M140" s="70" t="s">
        <v>12</v>
      </c>
      <c r="N140" s="74" t="s">
        <v>12</v>
      </c>
      <c r="O140" s="11"/>
    </row>
    <row r="141" spans="2:15" x14ac:dyDescent="0.25">
      <c r="B141" s="249" t="s">
        <v>666</v>
      </c>
      <c r="C141" s="2" t="s">
        <v>645</v>
      </c>
      <c r="D141" s="2" t="s">
        <v>12</v>
      </c>
      <c r="E141" s="2" t="s">
        <v>667</v>
      </c>
      <c r="F141" s="2" t="s">
        <v>8</v>
      </c>
      <c r="G141" s="3" t="s">
        <v>12</v>
      </c>
      <c r="H141" s="65" t="s">
        <v>5</v>
      </c>
      <c r="I141" s="3" t="s">
        <v>126</v>
      </c>
      <c r="J141" s="49" t="s">
        <v>582</v>
      </c>
      <c r="K141" s="41"/>
      <c r="L141" s="52"/>
      <c r="M141" s="70"/>
      <c r="O141" s="11"/>
    </row>
    <row r="142" spans="2:15" x14ac:dyDescent="0.25">
      <c r="B142" s="249" t="s">
        <v>650</v>
      </c>
      <c r="C142" s="2" t="s">
        <v>645</v>
      </c>
      <c r="D142" s="2" t="s">
        <v>12</v>
      </c>
      <c r="E142" s="2" t="s">
        <v>651</v>
      </c>
      <c r="F142" s="2" t="s">
        <v>16</v>
      </c>
      <c r="G142" s="3" t="s">
        <v>43</v>
      </c>
      <c r="H142" s="65" t="s">
        <v>5</v>
      </c>
      <c r="I142" s="3" t="s">
        <v>126</v>
      </c>
      <c r="J142" s="49">
        <v>3</v>
      </c>
      <c r="K142" s="41"/>
      <c r="L142" s="52"/>
      <c r="M142" s="70" t="s">
        <v>12</v>
      </c>
      <c r="N142" s="74" t="s">
        <v>12</v>
      </c>
      <c r="O142" s="11"/>
    </row>
    <row r="143" spans="2:15" ht="15.75" thickBot="1" x14ac:dyDescent="0.3">
      <c r="B143" s="253" t="s">
        <v>653</v>
      </c>
      <c r="C143" s="254" t="s">
        <v>645</v>
      </c>
      <c r="D143" s="254" t="s">
        <v>12</v>
      </c>
      <c r="E143" s="254" t="s">
        <v>652</v>
      </c>
      <c r="F143" s="254" t="s">
        <v>16</v>
      </c>
      <c r="G143" s="255" t="s">
        <v>28</v>
      </c>
      <c r="H143" s="256" t="s">
        <v>5</v>
      </c>
      <c r="I143" s="255" t="s">
        <v>126</v>
      </c>
      <c r="J143" s="257">
        <v>0.7</v>
      </c>
      <c r="K143" s="258"/>
      <c r="L143" s="259"/>
      <c r="M143" s="260" t="s">
        <v>12</v>
      </c>
      <c r="N143" s="272" t="s">
        <v>12</v>
      </c>
      <c r="O143" s="61"/>
    </row>
    <row r="145" spans="2:15" ht="19.5" thickBot="1" x14ac:dyDescent="0.35">
      <c r="B145" s="338" t="s">
        <v>828</v>
      </c>
    </row>
    <row r="146" spans="2:15" x14ac:dyDescent="0.25">
      <c r="B146" s="337" t="s">
        <v>354</v>
      </c>
      <c r="C146" s="336" t="s">
        <v>52</v>
      </c>
      <c r="D146" s="404" t="s">
        <v>519</v>
      </c>
      <c r="E146" s="336" t="s">
        <v>260</v>
      </c>
      <c r="F146" s="336" t="s">
        <v>8</v>
      </c>
      <c r="G146" s="335" t="s">
        <v>12</v>
      </c>
      <c r="H146" s="334" t="s">
        <v>4</v>
      </c>
      <c r="I146" s="336" t="s">
        <v>12</v>
      </c>
      <c r="J146" s="369" t="s">
        <v>12</v>
      </c>
      <c r="K146" s="370"/>
      <c r="L146" s="339"/>
      <c r="M146" s="378" t="s">
        <v>12</v>
      </c>
      <c r="N146" s="371" t="s">
        <v>12</v>
      </c>
      <c r="O146" s="348"/>
    </row>
    <row r="147" spans="2:15" x14ac:dyDescent="0.25">
      <c r="B147" s="361" t="s">
        <v>355</v>
      </c>
      <c r="C147" s="342" t="s">
        <v>52</v>
      </c>
      <c r="D147" s="405"/>
      <c r="E147" s="342" t="s">
        <v>261</v>
      </c>
      <c r="F147" s="342" t="s">
        <v>8</v>
      </c>
      <c r="G147" s="343" t="s">
        <v>12</v>
      </c>
      <c r="H147" s="357" t="s">
        <v>4</v>
      </c>
      <c r="I147" s="342" t="s">
        <v>12</v>
      </c>
      <c r="J147" s="372" t="s">
        <v>12</v>
      </c>
      <c r="K147" s="344"/>
      <c r="L147" s="355"/>
      <c r="M147" s="379" t="s">
        <v>12</v>
      </c>
      <c r="N147" s="373" t="s">
        <v>12</v>
      </c>
      <c r="O147" s="345"/>
    </row>
    <row r="148" spans="2:15" s="341" customFormat="1" ht="30" x14ac:dyDescent="0.25">
      <c r="B148" s="361" t="s">
        <v>337</v>
      </c>
      <c r="C148" s="342" t="s">
        <v>50</v>
      </c>
      <c r="D148" s="342" t="s">
        <v>501</v>
      </c>
      <c r="E148" s="342" t="s">
        <v>292</v>
      </c>
      <c r="F148" s="342" t="s">
        <v>16</v>
      </c>
      <c r="G148" s="343" t="s">
        <v>28</v>
      </c>
      <c r="H148" s="357" t="s">
        <v>4</v>
      </c>
      <c r="I148" s="343" t="s">
        <v>12</v>
      </c>
      <c r="J148" s="354" t="s">
        <v>12</v>
      </c>
      <c r="K148" s="351" t="s">
        <v>505</v>
      </c>
      <c r="L148" s="355"/>
      <c r="M148" s="379" t="s">
        <v>456</v>
      </c>
      <c r="N148" s="373">
        <v>1.5</v>
      </c>
      <c r="O148" s="340" t="s">
        <v>454</v>
      </c>
    </row>
    <row r="149" spans="2:15" ht="30" x14ac:dyDescent="0.25">
      <c r="B149" s="361" t="s">
        <v>338</v>
      </c>
      <c r="C149" s="342" t="s">
        <v>50</v>
      </c>
      <c r="D149" s="342" t="s">
        <v>502</v>
      </c>
      <c r="E149" s="342" t="s">
        <v>291</v>
      </c>
      <c r="F149" s="342" t="s">
        <v>16</v>
      </c>
      <c r="G149" s="343" t="s">
        <v>29</v>
      </c>
      <c r="H149" s="357" t="s">
        <v>4</v>
      </c>
      <c r="I149" s="342" t="s">
        <v>12</v>
      </c>
      <c r="J149" s="372" t="s">
        <v>12</v>
      </c>
      <c r="K149" s="344" t="s">
        <v>505</v>
      </c>
      <c r="L149" s="355"/>
      <c r="M149" s="379" t="s">
        <v>456</v>
      </c>
      <c r="N149" s="373">
        <v>20</v>
      </c>
      <c r="O149" s="340"/>
    </row>
    <row r="150" spans="2:15" s="341" customFormat="1" x14ac:dyDescent="0.25">
      <c r="B150" s="361" t="s">
        <v>339</v>
      </c>
      <c r="C150" s="342" t="s">
        <v>50</v>
      </c>
      <c r="D150" s="342" t="s">
        <v>503</v>
      </c>
      <c r="E150" s="342" t="s">
        <v>293</v>
      </c>
      <c r="F150" s="342" t="s">
        <v>16</v>
      </c>
      <c r="G150" s="343" t="s">
        <v>28</v>
      </c>
      <c r="H150" s="357" t="s">
        <v>4</v>
      </c>
      <c r="I150" s="343" t="s">
        <v>12</v>
      </c>
      <c r="J150" s="354" t="s">
        <v>12</v>
      </c>
      <c r="K150" s="351" t="s">
        <v>295</v>
      </c>
      <c r="L150" s="355"/>
      <c r="M150" s="379" t="s">
        <v>456</v>
      </c>
      <c r="N150" s="373">
        <v>1.5</v>
      </c>
      <c r="O150" s="340"/>
    </row>
    <row r="151" spans="2:15" ht="15.75" thickBot="1" x14ac:dyDescent="0.3">
      <c r="B151" s="363" t="s">
        <v>340</v>
      </c>
      <c r="C151" s="364" t="s">
        <v>50</v>
      </c>
      <c r="D151" s="364" t="s">
        <v>504</v>
      </c>
      <c r="E151" s="364" t="s">
        <v>294</v>
      </c>
      <c r="F151" s="364" t="s">
        <v>16</v>
      </c>
      <c r="G151" s="365" t="s">
        <v>29</v>
      </c>
      <c r="H151" s="366" t="s">
        <v>4</v>
      </c>
      <c r="I151" s="364" t="s">
        <v>12</v>
      </c>
      <c r="J151" s="374" t="s">
        <v>12</v>
      </c>
      <c r="K151" s="375" t="s">
        <v>295</v>
      </c>
      <c r="L151" s="367"/>
      <c r="M151" s="380" t="s">
        <v>456</v>
      </c>
      <c r="N151" s="376">
        <v>20</v>
      </c>
      <c r="O151" s="377"/>
    </row>
  </sheetData>
  <mergeCells count="20">
    <mergeCell ref="O50:O53"/>
    <mergeCell ref="O115:O117"/>
    <mergeCell ref="D26:D31"/>
    <mergeCell ref="D32:D44"/>
    <mergeCell ref="D45:D47"/>
    <mergeCell ref="D115:D117"/>
    <mergeCell ref="D112:D114"/>
    <mergeCell ref="D109:D111"/>
    <mergeCell ref="D86:D88"/>
    <mergeCell ref="D82:D85"/>
    <mergeCell ref="D71:D72"/>
    <mergeCell ref="D69:D70"/>
    <mergeCell ref="D56:D61"/>
    <mergeCell ref="O79:O81"/>
    <mergeCell ref="O107:O108"/>
    <mergeCell ref="D146:D147"/>
    <mergeCell ref="D91:D95"/>
    <mergeCell ref="D8:D12"/>
    <mergeCell ref="B2:G2"/>
    <mergeCell ref="H2:L2"/>
  </mergeCells>
  <conditionalFormatting sqref="H94 H96:H139 H4:H90 H145:H1022">
    <cfRule type="expression" dxfId="5" priority="9">
      <formula>$H4="Generic"</formula>
    </cfRule>
  </conditionalFormatting>
  <conditionalFormatting sqref="H91:H93">
    <cfRule type="expression" dxfId="4" priority="7">
      <formula>$F91="Generic"</formula>
    </cfRule>
  </conditionalFormatting>
  <conditionalFormatting sqref="H140:H141">
    <cfRule type="expression" dxfId="3" priority="5">
      <formula>$H140="Generic"</formula>
    </cfRule>
  </conditionalFormatting>
  <conditionalFormatting sqref="H142">
    <cfRule type="expression" dxfId="2" priority="4">
      <formula>$H142="Generic"</formula>
    </cfRule>
  </conditionalFormatting>
  <conditionalFormatting sqref="H143:H144">
    <cfRule type="expression" dxfId="1" priority="3">
      <formula>$H143="Generic"</formula>
    </cfRule>
  </conditionalFormatting>
  <conditionalFormatting sqref="H95">
    <cfRule type="expression" dxfId="0" priority="2">
      <formula>$F95="Generic"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B1:AU32"/>
  <sheetViews>
    <sheetView zoomScaleNormal="100" workbookViewId="0"/>
  </sheetViews>
  <sheetFormatPr baseColWidth="10" defaultRowHeight="15" x14ac:dyDescent="0.25"/>
  <cols>
    <col min="1" max="1" width="2.140625" customWidth="1"/>
    <col min="2" max="2" width="10.5703125" style="36" customWidth="1"/>
    <col min="3" max="3" width="7.42578125" style="36" customWidth="1"/>
    <col min="4" max="4" width="15.140625" customWidth="1"/>
    <col min="5" max="5" width="8" bestFit="1" customWidth="1"/>
    <col min="6" max="7" width="11.85546875" style="15" customWidth="1"/>
    <col min="8" max="8" width="6.140625" customWidth="1"/>
    <col min="9" max="9" width="10.85546875" style="15" customWidth="1"/>
    <col min="10" max="10" width="17.28515625" bestFit="1" customWidth="1"/>
    <col min="11" max="11" width="17.28515625" style="36" bestFit="1" customWidth="1"/>
    <col min="12" max="15" width="11.42578125" style="36"/>
    <col min="16" max="25" width="10.85546875" customWidth="1"/>
    <col min="36" max="45" width="11.42578125" style="15"/>
    <col min="46" max="46" width="5.140625" style="36" customWidth="1"/>
    <col min="47" max="47" width="28.42578125" style="36" customWidth="1"/>
  </cols>
  <sheetData>
    <row r="1" spans="2:47" ht="10.5" customHeight="1" thickBot="1" x14ac:dyDescent="0.3"/>
    <row r="2" spans="2:47" s="97" customFormat="1" ht="15.75" thickBot="1" x14ac:dyDescent="0.3">
      <c r="B2" s="313" t="s">
        <v>738</v>
      </c>
      <c r="C2" s="7"/>
      <c r="D2" s="7" t="s">
        <v>106</v>
      </c>
      <c r="E2" s="7" t="s">
        <v>107</v>
      </c>
      <c r="F2" s="422" t="s">
        <v>336</v>
      </c>
      <c r="G2" s="423"/>
      <c r="H2" s="278" t="s">
        <v>154</v>
      </c>
      <c r="I2" s="278" t="s">
        <v>102</v>
      </c>
      <c r="J2" s="422" t="s">
        <v>113</v>
      </c>
      <c r="K2" s="423"/>
      <c r="L2" s="422" t="s">
        <v>110</v>
      </c>
      <c r="M2" s="424"/>
      <c r="N2" s="424"/>
      <c r="O2" s="423"/>
      <c r="P2" s="422" t="s">
        <v>101</v>
      </c>
      <c r="Q2" s="424"/>
      <c r="R2" s="424"/>
      <c r="S2" s="424"/>
      <c r="T2" s="424"/>
      <c r="U2" s="424"/>
      <c r="V2" s="424"/>
      <c r="W2" s="424"/>
      <c r="X2" s="424"/>
      <c r="Y2" s="423"/>
      <c r="Z2" s="425" t="s">
        <v>108</v>
      </c>
      <c r="AA2" s="426"/>
      <c r="AB2" s="426"/>
      <c r="AC2" s="426"/>
      <c r="AD2" s="426"/>
      <c r="AE2" s="426"/>
      <c r="AF2" s="426"/>
      <c r="AG2" s="426"/>
      <c r="AH2" s="426"/>
      <c r="AI2" s="427"/>
      <c r="AJ2" s="422" t="s">
        <v>109</v>
      </c>
      <c r="AK2" s="424"/>
      <c r="AL2" s="424"/>
      <c r="AM2" s="424"/>
      <c r="AN2" s="424"/>
      <c r="AO2" s="424"/>
      <c r="AP2" s="424"/>
      <c r="AQ2" s="424"/>
      <c r="AR2" s="424"/>
      <c r="AS2" s="423"/>
      <c r="AT2" s="279"/>
      <c r="AU2" s="279"/>
    </row>
    <row r="3" spans="2:47" ht="15.75" thickBot="1" x14ac:dyDescent="0.3">
      <c r="B3" s="313" t="s">
        <v>737</v>
      </c>
      <c r="C3" s="314">
        <v>0</v>
      </c>
      <c r="D3" s="314">
        <v>1</v>
      </c>
      <c r="E3" s="314">
        <v>2</v>
      </c>
      <c r="F3" s="315">
        <v>3</v>
      </c>
      <c r="G3" s="316">
        <v>4</v>
      </c>
      <c r="H3" s="317">
        <v>5</v>
      </c>
      <c r="I3" s="317">
        <v>6</v>
      </c>
      <c r="J3" s="315">
        <v>7</v>
      </c>
      <c r="K3" s="316">
        <v>8</v>
      </c>
      <c r="L3" s="315">
        <v>9</v>
      </c>
      <c r="M3" s="318">
        <v>10</v>
      </c>
      <c r="N3" s="319">
        <v>11</v>
      </c>
      <c r="O3" s="316">
        <v>12</v>
      </c>
      <c r="P3" s="315">
        <v>13</v>
      </c>
      <c r="Q3" s="320">
        <v>14</v>
      </c>
      <c r="R3" s="320">
        <v>15</v>
      </c>
      <c r="S3" s="320">
        <v>16</v>
      </c>
      <c r="T3" s="320">
        <v>17</v>
      </c>
      <c r="U3" s="320">
        <v>18</v>
      </c>
      <c r="V3" s="320">
        <v>19</v>
      </c>
      <c r="W3" s="320">
        <v>20</v>
      </c>
      <c r="X3" s="320">
        <v>21</v>
      </c>
      <c r="Y3" s="320">
        <v>22</v>
      </c>
      <c r="Z3" s="321">
        <v>23</v>
      </c>
      <c r="AA3" s="322">
        <v>24</v>
      </c>
      <c r="AB3" s="322">
        <v>25</v>
      </c>
      <c r="AC3" s="322">
        <v>26</v>
      </c>
      <c r="AD3" s="322">
        <v>27</v>
      </c>
      <c r="AE3" s="322">
        <v>28</v>
      </c>
      <c r="AF3" s="322">
        <v>29</v>
      </c>
      <c r="AG3" s="322">
        <v>30</v>
      </c>
      <c r="AH3" s="322">
        <v>31</v>
      </c>
      <c r="AI3" s="323">
        <v>32</v>
      </c>
      <c r="AJ3" s="315">
        <v>33</v>
      </c>
      <c r="AK3" s="320">
        <v>34</v>
      </c>
      <c r="AL3" s="320">
        <v>35</v>
      </c>
      <c r="AM3" s="320">
        <v>36</v>
      </c>
      <c r="AN3" s="320">
        <v>37</v>
      </c>
      <c r="AO3" s="320">
        <v>38</v>
      </c>
      <c r="AP3" s="320">
        <v>39</v>
      </c>
      <c r="AQ3" s="320">
        <v>40</v>
      </c>
      <c r="AR3" s="320">
        <v>41</v>
      </c>
      <c r="AS3" s="316">
        <v>42</v>
      </c>
      <c r="AT3"/>
      <c r="AU3"/>
    </row>
    <row r="4" spans="2:47" s="471" customFormat="1" ht="13.5" thickBot="1" x14ac:dyDescent="0.25">
      <c r="B4" s="460"/>
      <c r="C4" s="461" t="s">
        <v>12</v>
      </c>
      <c r="D4" s="461" t="s">
        <v>12</v>
      </c>
      <c r="E4" s="461" t="s">
        <v>12</v>
      </c>
      <c r="F4" s="462" t="s">
        <v>286</v>
      </c>
      <c r="G4" s="463" t="s">
        <v>286</v>
      </c>
      <c r="H4" s="464" t="s">
        <v>12</v>
      </c>
      <c r="I4" s="464" t="s">
        <v>12</v>
      </c>
      <c r="J4" s="462" t="s">
        <v>12</v>
      </c>
      <c r="K4" s="463" t="s">
        <v>12</v>
      </c>
      <c r="L4" s="462" t="s">
        <v>12</v>
      </c>
      <c r="M4" s="465" t="s">
        <v>12</v>
      </c>
      <c r="N4" s="466" t="s">
        <v>12</v>
      </c>
      <c r="O4" s="463" t="s">
        <v>12</v>
      </c>
      <c r="P4" s="462" t="s">
        <v>12</v>
      </c>
      <c r="Q4" s="467" t="s">
        <v>12</v>
      </c>
      <c r="R4" s="467" t="s">
        <v>12</v>
      </c>
      <c r="S4" s="467" t="s">
        <v>12</v>
      </c>
      <c r="T4" s="467" t="s">
        <v>12</v>
      </c>
      <c r="U4" s="467" t="s">
        <v>12</v>
      </c>
      <c r="V4" s="467" t="s">
        <v>12</v>
      </c>
      <c r="W4" s="467" t="s">
        <v>12</v>
      </c>
      <c r="X4" s="467" t="s">
        <v>12</v>
      </c>
      <c r="Y4" s="467" t="s">
        <v>12</v>
      </c>
      <c r="Z4" s="468" t="s">
        <v>27</v>
      </c>
      <c r="AA4" s="469" t="s">
        <v>27</v>
      </c>
      <c r="AB4" s="469" t="s">
        <v>27</v>
      </c>
      <c r="AC4" s="469" t="s">
        <v>27</v>
      </c>
      <c r="AD4" s="469" t="s">
        <v>27</v>
      </c>
      <c r="AE4" s="469" t="s">
        <v>27</v>
      </c>
      <c r="AF4" s="469" t="s">
        <v>27</v>
      </c>
      <c r="AG4" s="469" t="s">
        <v>27</v>
      </c>
      <c r="AH4" s="469" t="s">
        <v>27</v>
      </c>
      <c r="AI4" s="470" t="s">
        <v>27</v>
      </c>
      <c r="AJ4" s="462" t="s">
        <v>27</v>
      </c>
      <c r="AK4" s="467" t="s">
        <v>27</v>
      </c>
      <c r="AL4" s="467" t="s">
        <v>27</v>
      </c>
      <c r="AM4" s="467" t="s">
        <v>27</v>
      </c>
      <c r="AN4" s="467" t="s">
        <v>27</v>
      </c>
      <c r="AO4" s="467" t="s">
        <v>27</v>
      </c>
      <c r="AP4" s="467" t="s">
        <v>27</v>
      </c>
      <c r="AQ4" s="467" t="s">
        <v>27</v>
      </c>
      <c r="AR4" s="467" t="s">
        <v>27</v>
      </c>
      <c r="AS4" s="463" t="s">
        <v>27</v>
      </c>
    </row>
    <row r="5" spans="2:47" ht="4.5" customHeight="1" x14ac:dyDescent="0.25">
      <c r="F5"/>
      <c r="G5"/>
      <c r="I5"/>
      <c r="K5"/>
      <c r="L5"/>
      <c r="M5"/>
      <c r="N5"/>
      <c r="O5"/>
      <c r="AJ5"/>
      <c r="AK5"/>
      <c r="AL5"/>
      <c r="AM5"/>
      <c r="AN5"/>
      <c r="AO5"/>
      <c r="AP5"/>
      <c r="AQ5"/>
      <c r="AR5"/>
      <c r="AS5"/>
      <c r="AT5"/>
      <c r="AU5"/>
    </row>
    <row r="6" spans="2:47" s="36" customFormat="1" ht="21.75" customHeight="1" thickBot="1" x14ac:dyDescent="0.35">
      <c r="C6" s="39" t="s">
        <v>415</v>
      </c>
    </row>
    <row r="7" spans="2:47" ht="45.75" thickBot="1" x14ac:dyDescent="0.3">
      <c r="C7" s="23" t="s">
        <v>172</v>
      </c>
      <c r="D7" s="23" t="s">
        <v>159</v>
      </c>
      <c r="E7" s="93" t="s">
        <v>621</v>
      </c>
      <c r="F7" s="94" t="s">
        <v>170</v>
      </c>
      <c r="G7" s="87" t="s">
        <v>171</v>
      </c>
      <c r="H7" s="93" t="s">
        <v>155</v>
      </c>
      <c r="I7" s="92" t="s">
        <v>622</v>
      </c>
      <c r="J7" s="95" t="s">
        <v>635</v>
      </c>
      <c r="K7" s="96" t="s">
        <v>636</v>
      </c>
      <c r="L7" s="23" t="s">
        <v>633</v>
      </c>
      <c r="M7" s="96" t="s">
        <v>634</v>
      </c>
      <c r="N7" s="95" t="s">
        <v>416</v>
      </c>
      <c r="O7" s="96" t="s">
        <v>417</v>
      </c>
      <c r="P7" s="23" t="s">
        <v>134</v>
      </c>
      <c r="Q7" s="95" t="s">
        <v>135</v>
      </c>
      <c r="R7" s="95" t="s">
        <v>136</v>
      </c>
      <c r="S7" s="95" t="s">
        <v>137</v>
      </c>
      <c r="T7" s="95" t="s">
        <v>138</v>
      </c>
      <c r="U7" s="95" t="s">
        <v>139</v>
      </c>
      <c r="V7" s="95" t="s">
        <v>140</v>
      </c>
      <c r="W7" s="95" t="s">
        <v>141</v>
      </c>
      <c r="X7" s="95" t="s">
        <v>142</v>
      </c>
      <c r="Y7" s="96" t="s">
        <v>122</v>
      </c>
      <c r="Z7" s="23" t="s">
        <v>623</v>
      </c>
      <c r="AA7" s="95" t="s">
        <v>624</v>
      </c>
      <c r="AB7" s="95" t="s">
        <v>625</v>
      </c>
      <c r="AC7" s="95" t="s">
        <v>626</v>
      </c>
      <c r="AD7" s="95" t="s">
        <v>627</v>
      </c>
      <c r="AE7" s="95" t="s">
        <v>628</v>
      </c>
      <c r="AF7" s="95" t="s">
        <v>629</v>
      </c>
      <c r="AG7" s="95" t="s">
        <v>630</v>
      </c>
      <c r="AH7" s="95" t="s">
        <v>631</v>
      </c>
      <c r="AI7" s="96" t="s">
        <v>632</v>
      </c>
      <c r="AJ7" s="23" t="s">
        <v>725</v>
      </c>
      <c r="AK7" s="95" t="s">
        <v>726</v>
      </c>
      <c r="AL7" s="95" t="s">
        <v>727</v>
      </c>
      <c r="AM7" s="95" t="s">
        <v>728</v>
      </c>
      <c r="AN7" s="95" t="s">
        <v>729</v>
      </c>
      <c r="AO7" s="95" t="s">
        <v>730</v>
      </c>
      <c r="AP7" s="95" t="s">
        <v>731</v>
      </c>
      <c r="AQ7" s="95" t="s">
        <v>732</v>
      </c>
      <c r="AR7" s="95" t="s">
        <v>733</v>
      </c>
      <c r="AS7" s="96" t="s">
        <v>734</v>
      </c>
    </row>
    <row r="8" spans="2:47" ht="15.75" thickBot="1" x14ac:dyDescent="0.3">
      <c r="C8" s="33">
        <v>0</v>
      </c>
      <c r="D8" s="33" t="s">
        <v>165</v>
      </c>
      <c r="E8" s="33" t="s">
        <v>127</v>
      </c>
      <c r="F8" s="33">
        <v>0</v>
      </c>
      <c r="G8" s="33">
        <v>7.5</v>
      </c>
      <c r="H8" s="34">
        <v>0</v>
      </c>
      <c r="I8" s="207" t="s">
        <v>190</v>
      </c>
      <c r="J8" s="63" t="s">
        <v>12</v>
      </c>
      <c r="K8" s="63" t="s">
        <v>574</v>
      </c>
      <c r="L8" s="208" t="s">
        <v>12</v>
      </c>
      <c r="M8" s="209" t="s">
        <v>12</v>
      </c>
      <c r="N8" s="208" t="s">
        <v>12</v>
      </c>
      <c r="O8" s="209" t="s">
        <v>12</v>
      </c>
      <c r="P8" s="210">
        <v>0</v>
      </c>
      <c r="Q8" s="211">
        <v>1</v>
      </c>
      <c r="R8" s="211">
        <v>1</v>
      </c>
      <c r="S8" s="212">
        <v>0</v>
      </c>
      <c r="T8" s="212">
        <v>0</v>
      </c>
      <c r="U8" s="212">
        <v>0</v>
      </c>
      <c r="V8" s="212">
        <v>0</v>
      </c>
      <c r="W8" s="212">
        <v>0</v>
      </c>
      <c r="X8" s="212">
        <v>0</v>
      </c>
      <c r="Y8" s="213">
        <v>0</v>
      </c>
      <c r="Z8" s="208" t="s">
        <v>12</v>
      </c>
      <c r="AA8" s="214" t="s">
        <v>96</v>
      </c>
      <c r="AB8" s="214" t="s">
        <v>96</v>
      </c>
      <c r="AC8" s="215" t="s">
        <v>12</v>
      </c>
      <c r="AD8" s="215" t="s">
        <v>12</v>
      </c>
      <c r="AE8" s="215" t="s">
        <v>12</v>
      </c>
      <c r="AF8" s="215" t="s">
        <v>12</v>
      </c>
      <c r="AG8" s="215" t="s">
        <v>12</v>
      </c>
      <c r="AH8" s="215" t="s">
        <v>12</v>
      </c>
      <c r="AI8" s="209" t="s">
        <v>12</v>
      </c>
      <c r="AJ8" s="208" t="s">
        <v>12</v>
      </c>
      <c r="AK8" s="214" t="s">
        <v>96</v>
      </c>
      <c r="AL8" s="214" t="s">
        <v>96</v>
      </c>
      <c r="AM8" s="215" t="s">
        <v>12</v>
      </c>
      <c r="AN8" s="215" t="s">
        <v>12</v>
      </c>
      <c r="AO8" s="215" t="s">
        <v>12</v>
      </c>
      <c r="AP8" s="215" t="s">
        <v>12</v>
      </c>
      <c r="AQ8" s="215" t="s">
        <v>12</v>
      </c>
      <c r="AR8" s="215" t="s">
        <v>12</v>
      </c>
      <c r="AS8" s="209" t="s">
        <v>12</v>
      </c>
    </row>
    <row r="9" spans="2:47" x14ac:dyDescent="0.25">
      <c r="C9" s="204">
        <v>1</v>
      </c>
      <c r="D9" s="204" t="s">
        <v>165</v>
      </c>
      <c r="E9" s="204" t="s">
        <v>127</v>
      </c>
      <c r="F9" s="204">
        <v>7.5</v>
      </c>
      <c r="G9" s="204">
        <v>10</v>
      </c>
      <c r="H9" s="201">
        <v>1</v>
      </c>
      <c r="I9" s="198" t="s">
        <v>190</v>
      </c>
      <c r="J9" s="172" t="s">
        <v>12</v>
      </c>
      <c r="K9" s="172" t="s">
        <v>574</v>
      </c>
      <c r="L9" s="127" t="s">
        <v>12</v>
      </c>
      <c r="M9" s="177" t="s">
        <v>175</v>
      </c>
      <c r="N9" s="183" t="s">
        <v>12</v>
      </c>
      <c r="O9" s="184" t="s">
        <v>12</v>
      </c>
      <c r="P9" s="164">
        <v>0</v>
      </c>
      <c r="Q9" s="152">
        <v>1</v>
      </c>
      <c r="R9" s="152">
        <v>1</v>
      </c>
      <c r="S9" s="153">
        <v>0</v>
      </c>
      <c r="T9" s="153">
        <v>0</v>
      </c>
      <c r="U9" s="153">
        <v>0</v>
      </c>
      <c r="V9" s="153">
        <v>0</v>
      </c>
      <c r="W9" s="153">
        <v>0</v>
      </c>
      <c r="X9" s="153">
        <v>0</v>
      </c>
      <c r="Y9" s="154">
        <v>0</v>
      </c>
      <c r="Z9" s="127" t="s">
        <v>12</v>
      </c>
      <c r="AA9" s="128">
        <v>1600</v>
      </c>
      <c r="AB9" s="128">
        <v>1600</v>
      </c>
      <c r="AC9" s="128" t="s">
        <v>12</v>
      </c>
      <c r="AD9" s="128" t="s">
        <v>12</v>
      </c>
      <c r="AE9" s="128" t="s">
        <v>12</v>
      </c>
      <c r="AF9" s="128" t="s">
        <v>12</v>
      </c>
      <c r="AG9" s="128" t="s">
        <v>12</v>
      </c>
      <c r="AH9" s="128" t="s">
        <v>12</v>
      </c>
      <c r="AI9" s="129" t="s">
        <v>12</v>
      </c>
      <c r="AJ9" s="127" t="s">
        <v>12</v>
      </c>
      <c r="AK9" s="218" t="s">
        <v>173</v>
      </c>
      <c r="AL9" s="218" t="s">
        <v>173</v>
      </c>
      <c r="AM9" s="128" t="s">
        <v>12</v>
      </c>
      <c r="AN9" s="128" t="s">
        <v>12</v>
      </c>
      <c r="AO9" s="128" t="s">
        <v>12</v>
      </c>
      <c r="AP9" s="128" t="s">
        <v>12</v>
      </c>
      <c r="AQ9" s="128" t="s">
        <v>12</v>
      </c>
      <c r="AR9" s="128" t="s">
        <v>12</v>
      </c>
      <c r="AS9" s="129" t="s">
        <v>12</v>
      </c>
    </row>
    <row r="10" spans="2:47" x14ac:dyDescent="0.25">
      <c r="C10" s="206">
        <v>1</v>
      </c>
      <c r="D10" s="206" t="s">
        <v>165</v>
      </c>
      <c r="E10" s="206" t="s">
        <v>127</v>
      </c>
      <c r="F10" s="206">
        <v>10</v>
      </c>
      <c r="G10" s="206">
        <v>12</v>
      </c>
      <c r="H10" s="203">
        <v>2</v>
      </c>
      <c r="I10" s="200" t="s">
        <v>190</v>
      </c>
      <c r="J10" s="176" t="s">
        <v>574</v>
      </c>
      <c r="K10" s="176" t="s">
        <v>574</v>
      </c>
      <c r="L10" s="159" t="s">
        <v>174</v>
      </c>
      <c r="M10" s="178" t="s">
        <v>175</v>
      </c>
      <c r="N10" s="179" t="s">
        <v>12</v>
      </c>
      <c r="O10" s="180" t="s">
        <v>12</v>
      </c>
      <c r="P10" s="159">
        <v>1</v>
      </c>
      <c r="Q10" s="160">
        <v>1</v>
      </c>
      <c r="R10" s="160">
        <v>1</v>
      </c>
      <c r="S10" s="161">
        <v>0</v>
      </c>
      <c r="T10" s="161">
        <v>0</v>
      </c>
      <c r="U10" s="161">
        <v>0</v>
      </c>
      <c r="V10" s="161">
        <v>0</v>
      </c>
      <c r="W10" s="161">
        <v>0</v>
      </c>
      <c r="X10" s="161">
        <v>0</v>
      </c>
      <c r="Y10" s="162">
        <v>0</v>
      </c>
      <c r="Z10" s="132">
        <v>1900</v>
      </c>
      <c r="AA10" s="130">
        <v>1900</v>
      </c>
      <c r="AB10" s="130">
        <v>1900</v>
      </c>
      <c r="AC10" s="130" t="s">
        <v>12</v>
      </c>
      <c r="AD10" s="130" t="s">
        <v>12</v>
      </c>
      <c r="AE10" s="130" t="s">
        <v>12</v>
      </c>
      <c r="AF10" s="130" t="s">
        <v>12</v>
      </c>
      <c r="AG10" s="130" t="s">
        <v>12</v>
      </c>
      <c r="AH10" s="130" t="s">
        <v>12</v>
      </c>
      <c r="AI10" s="131" t="s">
        <v>12</v>
      </c>
      <c r="AJ10" s="216" t="s">
        <v>173</v>
      </c>
      <c r="AK10" s="217" t="s">
        <v>173</v>
      </c>
      <c r="AL10" s="217" t="s">
        <v>173</v>
      </c>
      <c r="AM10" s="130" t="s">
        <v>12</v>
      </c>
      <c r="AN10" s="130" t="s">
        <v>12</v>
      </c>
      <c r="AO10" s="130" t="s">
        <v>12</v>
      </c>
      <c r="AP10" s="130" t="s">
        <v>12</v>
      </c>
      <c r="AQ10" s="130" t="s">
        <v>12</v>
      </c>
      <c r="AR10" s="130" t="s">
        <v>12</v>
      </c>
      <c r="AS10" s="131" t="s">
        <v>12</v>
      </c>
    </row>
    <row r="11" spans="2:47" ht="15.75" thickBot="1" x14ac:dyDescent="0.3">
      <c r="C11" s="194">
        <v>1</v>
      </c>
      <c r="D11" s="194" t="s">
        <v>165</v>
      </c>
      <c r="E11" s="194" t="s">
        <v>127</v>
      </c>
      <c r="F11" s="194">
        <v>12</v>
      </c>
      <c r="G11" s="194">
        <v>16</v>
      </c>
      <c r="H11" s="195">
        <v>3</v>
      </c>
      <c r="I11" s="196" t="s">
        <v>190</v>
      </c>
      <c r="J11" s="171" t="s">
        <v>12</v>
      </c>
      <c r="K11" s="171" t="s">
        <v>574</v>
      </c>
      <c r="L11" s="147" t="s">
        <v>12</v>
      </c>
      <c r="M11" s="175" t="s">
        <v>174</v>
      </c>
      <c r="N11" s="181" t="s">
        <v>12</v>
      </c>
      <c r="O11" s="182" t="s">
        <v>12</v>
      </c>
      <c r="P11" s="163">
        <v>0</v>
      </c>
      <c r="Q11" s="148">
        <v>1</v>
      </c>
      <c r="R11" s="148">
        <v>1</v>
      </c>
      <c r="S11" s="149">
        <v>0</v>
      </c>
      <c r="T11" s="149">
        <v>0</v>
      </c>
      <c r="U11" s="149">
        <v>0</v>
      </c>
      <c r="V11" s="149">
        <v>0</v>
      </c>
      <c r="W11" s="149">
        <v>0</v>
      </c>
      <c r="X11" s="149">
        <v>0</v>
      </c>
      <c r="Y11" s="150">
        <v>0</v>
      </c>
      <c r="Z11" s="124" t="s">
        <v>12</v>
      </c>
      <c r="AA11" s="125">
        <v>2000</v>
      </c>
      <c r="AB11" s="125">
        <v>2000</v>
      </c>
      <c r="AC11" s="125" t="s">
        <v>12</v>
      </c>
      <c r="AD11" s="125" t="s">
        <v>12</v>
      </c>
      <c r="AE11" s="125" t="s">
        <v>12</v>
      </c>
      <c r="AF11" s="125" t="s">
        <v>12</v>
      </c>
      <c r="AG11" s="125" t="s">
        <v>12</v>
      </c>
      <c r="AH11" s="125" t="s">
        <v>12</v>
      </c>
      <c r="AI11" s="126" t="s">
        <v>12</v>
      </c>
      <c r="AJ11" s="124" t="s">
        <v>12</v>
      </c>
      <c r="AK11" s="219" t="s">
        <v>173</v>
      </c>
      <c r="AL11" s="219" t="s">
        <v>173</v>
      </c>
      <c r="AM11" s="125" t="s">
        <v>12</v>
      </c>
      <c r="AN11" s="125" t="s">
        <v>12</v>
      </c>
      <c r="AO11" s="125" t="s">
        <v>12</v>
      </c>
      <c r="AP11" s="125" t="s">
        <v>12</v>
      </c>
      <c r="AQ11" s="125" t="s">
        <v>12</v>
      </c>
      <c r="AR11" s="125" t="s">
        <v>12</v>
      </c>
      <c r="AS11" s="126" t="s">
        <v>12</v>
      </c>
    </row>
    <row r="12" spans="2:47" x14ac:dyDescent="0.25">
      <c r="C12" s="204">
        <v>1</v>
      </c>
      <c r="D12" s="204" t="s">
        <v>165</v>
      </c>
      <c r="E12" s="204" t="s">
        <v>127</v>
      </c>
      <c r="F12" s="204">
        <v>16</v>
      </c>
      <c r="G12" s="204">
        <v>99</v>
      </c>
      <c r="H12" s="201">
        <v>4</v>
      </c>
      <c r="I12" s="198" t="s">
        <v>190</v>
      </c>
      <c r="J12" s="172" t="s">
        <v>575</v>
      </c>
      <c r="K12" s="172" t="s">
        <v>574</v>
      </c>
      <c r="L12" s="127" t="s">
        <v>192</v>
      </c>
      <c r="M12" s="177" t="s">
        <v>175</v>
      </c>
      <c r="N12" s="127" t="s">
        <v>198</v>
      </c>
      <c r="O12" s="129" t="s">
        <v>12</v>
      </c>
      <c r="P12" s="151">
        <v>1</v>
      </c>
      <c r="Q12" s="152">
        <v>1</v>
      </c>
      <c r="R12" s="153">
        <v>0</v>
      </c>
      <c r="S12" s="152">
        <v>1</v>
      </c>
      <c r="T12" s="153">
        <v>0</v>
      </c>
      <c r="U12" s="153">
        <v>0</v>
      </c>
      <c r="V12" s="153">
        <v>0</v>
      </c>
      <c r="W12" s="153">
        <v>0</v>
      </c>
      <c r="X12" s="153">
        <v>0</v>
      </c>
      <c r="Y12" s="154">
        <v>0</v>
      </c>
      <c r="Z12" s="127">
        <f>2100+5400</f>
        <v>7500</v>
      </c>
      <c r="AA12" s="128">
        <v>2100</v>
      </c>
      <c r="AB12" s="128" t="s">
        <v>12</v>
      </c>
      <c r="AC12" s="128">
        <v>2100</v>
      </c>
      <c r="AD12" s="128" t="s">
        <v>12</v>
      </c>
      <c r="AE12" s="128" t="s">
        <v>12</v>
      </c>
      <c r="AF12" s="128" t="s">
        <v>12</v>
      </c>
      <c r="AG12" s="128" t="s">
        <v>12</v>
      </c>
      <c r="AH12" s="128" t="s">
        <v>12</v>
      </c>
      <c r="AI12" s="129" t="s">
        <v>12</v>
      </c>
      <c r="AJ12" s="127">
        <v>14000</v>
      </c>
      <c r="AK12" s="128">
        <v>4400</v>
      </c>
      <c r="AL12" s="128" t="s">
        <v>12</v>
      </c>
      <c r="AM12" s="128">
        <v>4400</v>
      </c>
      <c r="AN12" s="128" t="s">
        <v>12</v>
      </c>
      <c r="AO12" s="128" t="s">
        <v>12</v>
      </c>
      <c r="AP12" s="128" t="s">
        <v>12</v>
      </c>
      <c r="AQ12" s="128" t="s">
        <v>12</v>
      </c>
      <c r="AR12" s="128" t="s">
        <v>12</v>
      </c>
      <c r="AS12" s="129" t="s">
        <v>12</v>
      </c>
    </row>
    <row r="13" spans="2:47" ht="15.75" thickBot="1" x14ac:dyDescent="0.3">
      <c r="C13" s="194">
        <v>1</v>
      </c>
      <c r="D13" s="194" t="s">
        <v>121</v>
      </c>
      <c r="E13" s="194" t="s">
        <v>127</v>
      </c>
      <c r="F13" s="194">
        <v>16</v>
      </c>
      <c r="G13" s="194">
        <v>99</v>
      </c>
      <c r="H13" s="195">
        <v>5</v>
      </c>
      <c r="I13" s="196" t="s">
        <v>190</v>
      </c>
      <c r="J13" s="171" t="s">
        <v>576</v>
      </c>
      <c r="K13" s="171" t="s">
        <v>576</v>
      </c>
      <c r="L13" s="147" t="s">
        <v>193</v>
      </c>
      <c r="M13" s="175" t="s">
        <v>194</v>
      </c>
      <c r="N13" s="124" t="s">
        <v>199</v>
      </c>
      <c r="O13" s="126" t="s">
        <v>200</v>
      </c>
      <c r="P13" s="147">
        <v>1</v>
      </c>
      <c r="Q13" s="148">
        <v>1</v>
      </c>
      <c r="R13" s="149">
        <v>0</v>
      </c>
      <c r="S13" s="149">
        <v>0</v>
      </c>
      <c r="T13" s="149">
        <v>0</v>
      </c>
      <c r="U13" s="149">
        <v>0</v>
      </c>
      <c r="V13" s="149">
        <v>0</v>
      </c>
      <c r="W13" s="149">
        <v>0</v>
      </c>
      <c r="X13" s="149">
        <v>0</v>
      </c>
      <c r="Y13" s="150">
        <v>0</v>
      </c>
      <c r="Z13" s="124">
        <v>7500</v>
      </c>
      <c r="AA13" s="125">
        <v>7500</v>
      </c>
      <c r="AB13" s="125" t="s">
        <v>12</v>
      </c>
      <c r="AC13" s="125" t="s">
        <v>12</v>
      </c>
      <c r="AD13" s="125" t="s">
        <v>12</v>
      </c>
      <c r="AE13" s="125" t="s">
        <v>12</v>
      </c>
      <c r="AF13" s="125" t="s">
        <v>12</v>
      </c>
      <c r="AG13" s="125" t="s">
        <v>12</v>
      </c>
      <c r="AH13" s="125" t="s">
        <v>12</v>
      </c>
      <c r="AI13" s="126" t="s">
        <v>12</v>
      </c>
      <c r="AJ13" s="124">
        <v>19300</v>
      </c>
      <c r="AK13" s="125">
        <v>12900</v>
      </c>
      <c r="AL13" s="125" t="s">
        <v>12</v>
      </c>
      <c r="AM13" s="125" t="s">
        <v>12</v>
      </c>
      <c r="AN13" s="125" t="s">
        <v>12</v>
      </c>
      <c r="AO13" s="125" t="s">
        <v>12</v>
      </c>
      <c r="AP13" s="125" t="s">
        <v>12</v>
      </c>
      <c r="AQ13" s="125" t="s">
        <v>12</v>
      </c>
      <c r="AR13" s="125" t="s">
        <v>12</v>
      </c>
      <c r="AS13" s="126" t="s">
        <v>12</v>
      </c>
    </row>
    <row r="14" spans="2:47" x14ac:dyDescent="0.25">
      <c r="C14" s="191">
        <v>0</v>
      </c>
      <c r="D14" s="191" t="s">
        <v>165</v>
      </c>
      <c r="E14" s="191" t="s">
        <v>128</v>
      </c>
      <c r="F14" s="191">
        <v>7.5</v>
      </c>
      <c r="G14" s="191">
        <v>16</v>
      </c>
      <c r="H14" s="192">
        <v>6</v>
      </c>
      <c r="I14" s="193" t="s">
        <v>190</v>
      </c>
      <c r="J14" s="167" t="s">
        <v>12</v>
      </c>
      <c r="K14" s="167" t="s">
        <v>574</v>
      </c>
      <c r="L14" s="107" t="s">
        <v>12</v>
      </c>
      <c r="M14" s="110" t="s">
        <v>12</v>
      </c>
      <c r="N14" s="107" t="s">
        <v>12</v>
      </c>
      <c r="O14" s="110" t="s">
        <v>12</v>
      </c>
      <c r="P14" s="141">
        <v>0</v>
      </c>
      <c r="Q14" s="142">
        <v>0</v>
      </c>
      <c r="R14" s="142">
        <v>0</v>
      </c>
      <c r="S14" s="143">
        <v>1</v>
      </c>
      <c r="T14" s="143">
        <v>1</v>
      </c>
      <c r="U14" s="142">
        <v>0</v>
      </c>
      <c r="V14" s="142">
        <v>0</v>
      </c>
      <c r="W14" s="142">
        <v>0</v>
      </c>
      <c r="X14" s="142">
        <v>0</v>
      </c>
      <c r="Y14" s="144">
        <v>0</v>
      </c>
      <c r="Z14" s="107" t="s">
        <v>12</v>
      </c>
      <c r="AA14" s="108" t="s">
        <v>12</v>
      </c>
      <c r="AB14" s="108" t="s">
        <v>12</v>
      </c>
      <c r="AC14" s="109" t="s">
        <v>96</v>
      </c>
      <c r="AD14" s="109" t="s">
        <v>96</v>
      </c>
      <c r="AE14" s="108" t="s">
        <v>12</v>
      </c>
      <c r="AF14" s="108" t="s">
        <v>12</v>
      </c>
      <c r="AG14" s="108" t="s">
        <v>12</v>
      </c>
      <c r="AH14" s="108" t="s">
        <v>12</v>
      </c>
      <c r="AI14" s="110" t="s">
        <v>12</v>
      </c>
      <c r="AJ14" s="107" t="s">
        <v>12</v>
      </c>
      <c r="AK14" s="108" t="s">
        <v>12</v>
      </c>
      <c r="AL14" s="108" t="s">
        <v>12</v>
      </c>
      <c r="AM14" s="109" t="s">
        <v>96</v>
      </c>
      <c r="AN14" s="109" t="s">
        <v>96</v>
      </c>
      <c r="AO14" s="108" t="s">
        <v>12</v>
      </c>
      <c r="AP14" s="108" t="s">
        <v>12</v>
      </c>
      <c r="AQ14" s="108" t="s">
        <v>12</v>
      </c>
      <c r="AR14" s="108" t="s">
        <v>12</v>
      </c>
      <c r="AS14" s="110" t="s">
        <v>12</v>
      </c>
    </row>
    <row r="15" spans="2:47" x14ac:dyDescent="0.25">
      <c r="C15" s="205">
        <v>0</v>
      </c>
      <c r="D15" s="205" t="s">
        <v>165</v>
      </c>
      <c r="E15" s="205" t="s">
        <v>128</v>
      </c>
      <c r="F15" s="205">
        <v>16</v>
      </c>
      <c r="G15" s="205">
        <v>99</v>
      </c>
      <c r="H15" s="202">
        <v>7</v>
      </c>
      <c r="I15" s="199" t="s">
        <v>190</v>
      </c>
      <c r="J15" s="173" t="s">
        <v>12</v>
      </c>
      <c r="K15" s="173" t="s">
        <v>574</v>
      </c>
      <c r="L15" s="113" t="s">
        <v>12</v>
      </c>
      <c r="M15" s="116" t="s">
        <v>12</v>
      </c>
      <c r="N15" s="113" t="s">
        <v>12</v>
      </c>
      <c r="O15" s="116" t="s">
        <v>12</v>
      </c>
      <c r="P15" s="155">
        <v>0</v>
      </c>
      <c r="Q15" s="156">
        <v>0</v>
      </c>
      <c r="R15" s="156">
        <v>0</v>
      </c>
      <c r="S15" s="156">
        <v>0</v>
      </c>
      <c r="T15" s="157">
        <v>1</v>
      </c>
      <c r="U15" s="156">
        <v>0</v>
      </c>
      <c r="V15" s="156">
        <v>0</v>
      </c>
      <c r="W15" s="156">
        <v>0</v>
      </c>
      <c r="X15" s="156">
        <v>0</v>
      </c>
      <c r="Y15" s="158">
        <v>0</v>
      </c>
      <c r="Z15" s="113" t="s">
        <v>12</v>
      </c>
      <c r="AA15" s="114" t="s">
        <v>12</v>
      </c>
      <c r="AB15" s="114" t="s">
        <v>12</v>
      </c>
      <c r="AC15" s="114" t="s">
        <v>12</v>
      </c>
      <c r="AD15" s="115" t="s">
        <v>96</v>
      </c>
      <c r="AE15" s="114" t="s">
        <v>12</v>
      </c>
      <c r="AF15" s="114" t="s">
        <v>12</v>
      </c>
      <c r="AG15" s="114" t="s">
        <v>12</v>
      </c>
      <c r="AH15" s="114" t="s">
        <v>12</v>
      </c>
      <c r="AI15" s="116" t="s">
        <v>12</v>
      </c>
      <c r="AJ15" s="113" t="s">
        <v>12</v>
      </c>
      <c r="AK15" s="114" t="s">
        <v>12</v>
      </c>
      <c r="AL15" s="114" t="s">
        <v>12</v>
      </c>
      <c r="AM15" s="114" t="s">
        <v>12</v>
      </c>
      <c r="AN15" s="115" t="s">
        <v>96</v>
      </c>
      <c r="AO15" s="114" t="s">
        <v>12</v>
      </c>
      <c r="AP15" s="114" t="s">
        <v>12</v>
      </c>
      <c r="AQ15" s="114" t="s">
        <v>12</v>
      </c>
      <c r="AR15" s="114" t="s">
        <v>12</v>
      </c>
      <c r="AS15" s="116" t="s">
        <v>12</v>
      </c>
    </row>
    <row r="16" spans="2:47" ht="15.75" thickBot="1" x14ac:dyDescent="0.3">
      <c r="C16" s="190">
        <v>0</v>
      </c>
      <c r="D16" s="190" t="s">
        <v>121</v>
      </c>
      <c r="E16" s="190" t="s">
        <v>128</v>
      </c>
      <c r="F16" s="190">
        <v>16</v>
      </c>
      <c r="G16" s="190">
        <v>99</v>
      </c>
      <c r="H16" s="188">
        <v>8</v>
      </c>
      <c r="I16" s="186" t="s">
        <v>190</v>
      </c>
      <c r="J16" s="197" t="s">
        <v>12</v>
      </c>
      <c r="K16" s="166" t="s">
        <v>576</v>
      </c>
      <c r="L16" s="104" t="s">
        <v>12</v>
      </c>
      <c r="M16" s="112" t="s">
        <v>12</v>
      </c>
      <c r="N16" s="104" t="s">
        <v>12</v>
      </c>
      <c r="O16" s="112" t="s">
        <v>12</v>
      </c>
      <c r="P16" s="138">
        <v>0</v>
      </c>
      <c r="Q16" s="139">
        <v>0</v>
      </c>
      <c r="R16" s="139">
        <v>0</v>
      </c>
      <c r="S16" s="139">
        <v>0</v>
      </c>
      <c r="T16" s="145">
        <v>1</v>
      </c>
      <c r="U16" s="139">
        <v>0</v>
      </c>
      <c r="V16" s="139">
        <v>0</v>
      </c>
      <c r="W16" s="139">
        <v>0</v>
      </c>
      <c r="X16" s="139">
        <v>0</v>
      </c>
      <c r="Y16" s="146">
        <v>0</v>
      </c>
      <c r="Z16" s="104" t="s">
        <v>12</v>
      </c>
      <c r="AA16" s="105" t="s">
        <v>12</v>
      </c>
      <c r="AB16" s="105" t="s">
        <v>12</v>
      </c>
      <c r="AC16" s="105" t="s">
        <v>12</v>
      </c>
      <c r="AD16" s="111" t="s">
        <v>96</v>
      </c>
      <c r="AE16" s="105" t="s">
        <v>12</v>
      </c>
      <c r="AF16" s="105" t="s">
        <v>12</v>
      </c>
      <c r="AG16" s="105" t="s">
        <v>12</v>
      </c>
      <c r="AH16" s="105" t="s">
        <v>12</v>
      </c>
      <c r="AI16" s="112" t="s">
        <v>12</v>
      </c>
      <c r="AJ16" s="117" t="s">
        <v>12</v>
      </c>
      <c r="AK16" s="118" t="s">
        <v>12</v>
      </c>
      <c r="AL16" s="118" t="s">
        <v>12</v>
      </c>
      <c r="AM16" s="118" t="s">
        <v>12</v>
      </c>
      <c r="AN16" s="119" t="s">
        <v>96</v>
      </c>
      <c r="AO16" s="118" t="s">
        <v>12</v>
      </c>
      <c r="AP16" s="118" t="s">
        <v>12</v>
      </c>
      <c r="AQ16" s="118" t="s">
        <v>12</v>
      </c>
      <c r="AR16" s="118" t="s">
        <v>12</v>
      </c>
      <c r="AS16" s="120" t="s">
        <v>12</v>
      </c>
    </row>
    <row r="17" spans="2:47" x14ac:dyDescent="0.25">
      <c r="C17" s="204">
        <v>1</v>
      </c>
      <c r="D17" s="204" t="s">
        <v>165</v>
      </c>
      <c r="E17" s="204" t="s">
        <v>129</v>
      </c>
      <c r="F17" s="204">
        <v>0</v>
      </c>
      <c r="G17" s="204">
        <v>99</v>
      </c>
      <c r="H17" s="201">
        <v>9</v>
      </c>
      <c r="I17" s="198" t="s">
        <v>190</v>
      </c>
      <c r="J17" s="170" t="s">
        <v>575</v>
      </c>
      <c r="K17" s="172" t="s">
        <v>574</v>
      </c>
      <c r="L17" s="151" t="s">
        <v>195</v>
      </c>
      <c r="M17" s="174" t="s">
        <v>176</v>
      </c>
      <c r="N17" s="127" t="s">
        <v>201</v>
      </c>
      <c r="O17" s="129" t="s">
        <v>12</v>
      </c>
      <c r="P17" s="151">
        <v>1</v>
      </c>
      <c r="Q17" s="152">
        <v>1</v>
      </c>
      <c r="R17" s="153">
        <v>0</v>
      </c>
      <c r="S17" s="152">
        <v>1</v>
      </c>
      <c r="T17" s="153">
        <v>0</v>
      </c>
      <c r="U17" s="153">
        <v>0</v>
      </c>
      <c r="V17" s="153">
        <v>0</v>
      </c>
      <c r="W17" s="153">
        <v>0</v>
      </c>
      <c r="X17" s="153">
        <v>0</v>
      </c>
      <c r="Y17" s="154">
        <v>0</v>
      </c>
      <c r="Z17" s="127">
        <f>2200+5400</f>
        <v>7600</v>
      </c>
      <c r="AA17" s="128">
        <v>2200</v>
      </c>
      <c r="AB17" s="128" t="s">
        <v>12</v>
      </c>
      <c r="AC17" s="128">
        <v>2200</v>
      </c>
      <c r="AD17" s="128" t="s">
        <v>12</v>
      </c>
      <c r="AE17" s="128" t="s">
        <v>12</v>
      </c>
      <c r="AF17" s="128" t="s">
        <v>12</v>
      </c>
      <c r="AG17" s="128" t="s">
        <v>12</v>
      </c>
      <c r="AH17" s="128" t="s">
        <v>12</v>
      </c>
      <c r="AI17" s="129" t="s">
        <v>12</v>
      </c>
      <c r="AJ17" s="121">
        <v>19300</v>
      </c>
      <c r="AK17" s="122">
        <v>7100</v>
      </c>
      <c r="AL17" s="122" t="s">
        <v>12</v>
      </c>
      <c r="AM17" s="122">
        <v>7100</v>
      </c>
      <c r="AN17" s="122" t="s">
        <v>12</v>
      </c>
      <c r="AO17" s="122" t="s">
        <v>12</v>
      </c>
      <c r="AP17" s="122" t="s">
        <v>12</v>
      </c>
      <c r="AQ17" s="122" t="s">
        <v>12</v>
      </c>
      <c r="AR17" s="122" t="s">
        <v>12</v>
      </c>
      <c r="AS17" s="123" t="s">
        <v>12</v>
      </c>
    </row>
    <row r="18" spans="2:47" ht="15.75" thickBot="1" x14ac:dyDescent="0.3">
      <c r="C18" s="194">
        <v>1</v>
      </c>
      <c r="D18" s="194" t="s">
        <v>121</v>
      </c>
      <c r="E18" s="194" t="s">
        <v>129</v>
      </c>
      <c r="F18" s="194">
        <v>0</v>
      </c>
      <c r="G18" s="194">
        <v>99</v>
      </c>
      <c r="H18" s="195">
        <v>10</v>
      </c>
      <c r="I18" s="196" t="s">
        <v>190</v>
      </c>
      <c r="J18" s="171" t="s">
        <v>576</v>
      </c>
      <c r="K18" s="171" t="s">
        <v>576</v>
      </c>
      <c r="L18" s="168" t="s">
        <v>196</v>
      </c>
      <c r="M18" s="169" t="s">
        <v>197</v>
      </c>
      <c r="N18" s="124" t="s">
        <v>410</v>
      </c>
      <c r="O18" s="126" t="s">
        <v>198</v>
      </c>
      <c r="P18" s="147">
        <v>1</v>
      </c>
      <c r="Q18" s="148">
        <v>1</v>
      </c>
      <c r="R18" s="149">
        <v>0</v>
      </c>
      <c r="S18" s="149">
        <v>0</v>
      </c>
      <c r="T18" s="149">
        <v>0</v>
      </c>
      <c r="U18" s="149">
        <v>0</v>
      </c>
      <c r="V18" s="149">
        <v>0</v>
      </c>
      <c r="W18" s="149">
        <v>0</v>
      </c>
      <c r="X18" s="149">
        <v>0</v>
      </c>
      <c r="Y18" s="150">
        <v>0</v>
      </c>
      <c r="Z18" s="124">
        <v>7500</v>
      </c>
      <c r="AA18" s="125">
        <v>7500</v>
      </c>
      <c r="AB18" s="125" t="s">
        <v>12</v>
      </c>
      <c r="AC18" s="125" t="s">
        <v>12</v>
      </c>
      <c r="AD18" s="125" t="s">
        <v>12</v>
      </c>
      <c r="AE18" s="125" t="s">
        <v>12</v>
      </c>
      <c r="AF18" s="125" t="s">
        <v>12</v>
      </c>
      <c r="AG18" s="125" t="s">
        <v>12</v>
      </c>
      <c r="AH18" s="125" t="s">
        <v>12</v>
      </c>
      <c r="AI18" s="126" t="s">
        <v>12</v>
      </c>
      <c r="AJ18" s="124">
        <v>19300</v>
      </c>
      <c r="AK18" s="125">
        <v>12900</v>
      </c>
      <c r="AL18" s="125" t="s">
        <v>12</v>
      </c>
      <c r="AM18" s="125" t="s">
        <v>12</v>
      </c>
      <c r="AN18" s="125" t="s">
        <v>12</v>
      </c>
      <c r="AO18" s="125" t="s">
        <v>12</v>
      </c>
      <c r="AP18" s="125" t="s">
        <v>12</v>
      </c>
      <c r="AQ18" s="125" t="s">
        <v>12</v>
      </c>
      <c r="AR18" s="125" t="s">
        <v>12</v>
      </c>
      <c r="AS18" s="126" t="s">
        <v>12</v>
      </c>
    </row>
    <row r="19" spans="2:47" x14ac:dyDescent="0.25">
      <c r="C19" s="191">
        <v>0</v>
      </c>
      <c r="D19" s="191" t="s">
        <v>165</v>
      </c>
      <c r="E19" s="191" t="s">
        <v>130</v>
      </c>
      <c r="F19" s="191">
        <v>0</v>
      </c>
      <c r="G19" s="191">
        <v>99</v>
      </c>
      <c r="H19" s="192">
        <v>11</v>
      </c>
      <c r="I19" s="193" t="s">
        <v>190</v>
      </c>
      <c r="J19" s="167" t="s">
        <v>12</v>
      </c>
      <c r="K19" s="167" t="s">
        <v>574</v>
      </c>
      <c r="L19" s="107" t="s">
        <v>12</v>
      </c>
      <c r="M19" s="110" t="s">
        <v>577</v>
      </c>
      <c r="N19" s="107" t="s">
        <v>12</v>
      </c>
      <c r="O19" s="110" t="s">
        <v>12</v>
      </c>
      <c r="P19" s="141">
        <v>0</v>
      </c>
      <c r="Q19" s="142">
        <v>0</v>
      </c>
      <c r="R19" s="142">
        <v>0</v>
      </c>
      <c r="S19" s="142">
        <v>0</v>
      </c>
      <c r="T19" s="143">
        <v>1</v>
      </c>
      <c r="U19" s="142">
        <v>0</v>
      </c>
      <c r="V19" s="142">
        <v>0</v>
      </c>
      <c r="W19" s="142">
        <v>0</v>
      </c>
      <c r="X19" s="142">
        <v>0</v>
      </c>
      <c r="Y19" s="144">
        <v>0</v>
      </c>
      <c r="Z19" s="107" t="s">
        <v>12</v>
      </c>
      <c r="AA19" s="108" t="s">
        <v>12</v>
      </c>
      <c r="AB19" s="108" t="s">
        <v>12</v>
      </c>
      <c r="AC19" s="108" t="s">
        <v>12</v>
      </c>
      <c r="AD19" s="109" t="s">
        <v>96</v>
      </c>
      <c r="AE19" s="108" t="s">
        <v>12</v>
      </c>
      <c r="AF19" s="108" t="s">
        <v>12</v>
      </c>
      <c r="AG19" s="108" t="s">
        <v>12</v>
      </c>
      <c r="AH19" s="108" t="s">
        <v>12</v>
      </c>
      <c r="AI19" s="110" t="s">
        <v>12</v>
      </c>
      <c r="AJ19" s="107" t="s">
        <v>12</v>
      </c>
      <c r="AK19" s="108" t="s">
        <v>12</v>
      </c>
      <c r="AL19" s="108" t="s">
        <v>12</v>
      </c>
      <c r="AM19" s="108" t="s">
        <v>12</v>
      </c>
      <c r="AN19" s="108">
        <v>7100</v>
      </c>
      <c r="AO19" s="108" t="s">
        <v>12</v>
      </c>
      <c r="AP19" s="108" t="s">
        <v>12</v>
      </c>
      <c r="AQ19" s="108" t="s">
        <v>12</v>
      </c>
      <c r="AR19" s="108" t="s">
        <v>12</v>
      </c>
      <c r="AS19" s="110" t="s">
        <v>12</v>
      </c>
    </row>
    <row r="20" spans="2:47" ht="15.75" thickBot="1" x14ac:dyDescent="0.3">
      <c r="C20" s="190">
        <v>0</v>
      </c>
      <c r="D20" s="190" t="s">
        <v>121</v>
      </c>
      <c r="E20" s="190" t="s">
        <v>130</v>
      </c>
      <c r="F20" s="190">
        <v>0</v>
      </c>
      <c r="G20" s="190">
        <v>99</v>
      </c>
      <c r="H20" s="188">
        <v>12</v>
      </c>
      <c r="I20" s="186" t="s">
        <v>190</v>
      </c>
      <c r="J20" s="166" t="s">
        <v>12</v>
      </c>
      <c r="K20" s="166" t="s">
        <v>576</v>
      </c>
      <c r="L20" s="104" t="s">
        <v>12</v>
      </c>
      <c r="M20" s="112" t="s">
        <v>578</v>
      </c>
      <c r="N20" s="104" t="s">
        <v>12</v>
      </c>
      <c r="O20" s="112" t="s">
        <v>198</v>
      </c>
      <c r="P20" s="138">
        <v>0</v>
      </c>
      <c r="Q20" s="139">
        <v>0</v>
      </c>
      <c r="R20" s="139">
        <v>0</v>
      </c>
      <c r="S20" s="139">
        <v>0</v>
      </c>
      <c r="T20" s="145">
        <v>1</v>
      </c>
      <c r="U20" s="139">
        <v>0</v>
      </c>
      <c r="V20" s="139">
        <v>0</v>
      </c>
      <c r="W20" s="139">
        <v>0</v>
      </c>
      <c r="X20" s="139">
        <v>0</v>
      </c>
      <c r="Y20" s="146">
        <v>0</v>
      </c>
      <c r="Z20" s="104" t="s">
        <v>12</v>
      </c>
      <c r="AA20" s="105" t="s">
        <v>12</v>
      </c>
      <c r="AB20" s="105" t="s">
        <v>12</v>
      </c>
      <c r="AC20" s="105" t="s">
        <v>12</v>
      </c>
      <c r="AD20" s="111" t="s">
        <v>96</v>
      </c>
      <c r="AE20" s="105" t="s">
        <v>12</v>
      </c>
      <c r="AF20" s="105" t="s">
        <v>12</v>
      </c>
      <c r="AG20" s="105" t="s">
        <v>12</v>
      </c>
      <c r="AH20" s="105" t="s">
        <v>12</v>
      </c>
      <c r="AI20" s="112" t="s">
        <v>12</v>
      </c>
      <c r="AJ20" s="104" t="s">
        <v>12</v>
      </c>
      <c r="AK20" s="105" t="s">
        <v>12</v>
      </c>
      <c r="AL20" s="105" t="s">
        <v>12</v>
      </c>
      <c r="AM20" s="105" t="s">
        <v>12</v>
      </c>
      <c r="AN20" s="105">
        <v>12900</v>
      </c>
      <c r="AO20" s="105" t="s">
        <v>12</v>
      </c>
      <c r="AP20" s="105" t="s">
        <v>12</v>
      </c>
      <c r="AQ20" s="105" t="s">
        <v>12</v>
      </c>
      <c r="AR20" s="105" t="s">
        <v>12</v>
      </c>
      <c r="AS20" s="112" t="s">
        <v>12</v>
      </c>
    </row>
    <row r="21" spans="2:47" x14ac:dyDescent="0.25">
      <c r="C21" s="191">
        <v>0</v>
      </c>
      <c r="D21" s="191" t="s">
        <v>165</v>
      </c>
      <c r="E21" s="191" t="s">
        <v>131</v>
      </c>
      <c r="F21" s="191">
        <v>0</v>
      </c>
      <c r="G21" s="191">
        <v>99</v>
      </c>
      <c r="H21" s="192">
        <v>13</v>
      </c>
      <c r="I21" s="193" t="s">
        <v>190</v>
      </c>
      <c r="J21" s="167" t="s">
        <v>12</v>
      </c>
      <c r="K21" s="167" t="s">
        <v>574</v>
      </c>
      <c r="L21" s="107" t="s">
        <v>12</v>
      </c>
      <c r="M21" s="110" t="s">
        <v>12</v>
      </c>
      <c r="N21" s="107" t="s">
        <v>12</v>
      </c>
      <c r="O21" s="110" t="s">
        <v>12</v>
      </c>
      <c r="P21" s="141">
        <v>0</v>
      </c>
      <c r="Q21" s="142">
        <v>0</v>
      </c>
      <c r="R21" s="142">
        <v>0</v>
      </c>
      <c r="S21" s="142">
        <v>0</v>
      </c>
      <c r="T21" s="143">
        <v>1</v>
      </c>
      <c r="U21" s="142">
        <v>0</v>
      </c>
      <c r="V21" s="142">
        <v>0</v>
      </c>
      <c r="W21" s="142">
        <v>0</v>
      </c>
      <c r="X21" s="142">
        <v>0</v>
      </c>
      <c r="Y21" s="144">
        <v>0</v>
      </c>
      <c r="Z21" s="107" t="s">
        <v>12</v>
      </c>
      <c r="AA21" s="108" t="s">
        <v>12</v>
      </c>
      <c r="AB21" s="108" t="s">
        <v>12</v>
      </c>
      <c r="AC21" s="108" t="s">
        <v>12</v>
      </c>
      <c r="AD21" s="109" t="s">
        <v>96</v>
      </c>
      <c r="AE21" s="108" t="s">
        <v>12</v>
      </c>
      <c r="AF21" s="108" t="s">
        <v>12</v>
      </c>
      <c r="AG21" s="108" t="s">
        <v>12</v>
      </c>
      <c r="AH21" s="108" t="s">
        <v>12</v>
      </c>
      <c r="AI21" s="110" t="s">
        <v>12</v>
      </c>
      <c r="AJ21" s="107" t="s">
        <v>12</v>
      </c>
      <c r="AK21" s="108" t="s">
        <v>12</v>
      </c>
      <c r="AL21" s="108" t="s">
        <v>12</v>
      </c>
      <c r="AM21" s="108" t="s">
        <v>12</v>
      </c>
      <c r="AN21" s="109" t="s">
        <v>96</v>
      </c>
      <c r="AO21" s="108" t="s">
        <v>12</v>
      </c>
      <c r="AP21" s="108" t="s">
        <v>12</v>
      </c>
      <c r="AQ21" s="108" t="s">
        <v>12</v>
      </c>
      <c r="AR21" s="108" t="s">
        <v>12</v>
      </c>
      <c r="AS21" s="110" t="s">
        <v>12</v>
      </c>
    </row>
    <row r="22" spans="2:47" ht="15.75" thickBot="1" x14ac:dyDescent="0.3">
      <c r="C22" s="190">
        <v>0</v>
      </c>
      <c r="D22" s="190" t="s">
        <v>121</v>
      </c>
      <c r="E22" s="190" t="s">
        <v>131</v>
      </c>
      <c r="F22" s="190">
        <v>0</v>
      </c>
      <c r="G22" s="190">
        <v>99</v>
      </c>
      <c r="H22" s="188">
        <v>14</v>
      </c>
      <c r="I22" s="186" t="s">
        <v>190</v>
      </c>
      <c r="J22" s="166" t="s">
        <v>12</v>
      </c>
      <c r="K22" s="166" t="s">
        <v>576</v>
      </c>
      <c r="L22" s="104" t="s">
        <v>12</v>
      </c>
      <c r="M22" s="112" t="s">
        <v>12</v>
      </c>
      <c r="N22" s="104" t="s">
        <v>12</v>
      </c>
      <c r="O22" s="112" t="s">
        <v>12</v>
      </c>
      <c r="P22" s="138">
        <v>0</v>
      </c>
      <c r="Q22" s="139">
        <v>0</v>
      </c>
      <c r="R22" s="139">
        <v>0</v>
      </c>
      <c r="S22" s="139">
        <v>0</v>
      </c>
      <c r="T22" s="145">
        <v>1</v>
      </c>
      <c r="U22" s="139">
        <v>0</v>
      </c>
      <c r="V22" s="139">
        <v>0</v>
      </c>
      <c r="W22" s="139">
        <v>0</v>
      </c>
      <c r="X22" s="139">
        <v>0</v>
      </c>
      <c r="Y22" s="146">
        <v>0</v>
      </c>
      <c r="Z22" s="104" t="s">
        <v>12</v>
      </c>
      <c r="AA22" s="105" t="s">
        <v>12</v>
      </c>
      <c r="AB22" s="105" t="s">
        <v>12</v>
      </c>
      <c r="AC22" s="105" t="s">
        <v>12</v>
      </c>
      <c r="AD22" s="111" t="s">
        <v>96</v>
      </c>
      <c r="AE22" s="105" t="s">
        <v>12</v>
      </c>
      <c r="AF22" s="105" t="s">
        <v>12</v>
      </c>
      <c r="AG22" s="105" t="s">
        <v>12</v>
      </c>
      <c r="AH22" s="105" t="s">
        <v>12</v>
      </c>
      <c r="AI22" s="112" t="s">
        <v>12</v>
      </c>
      <c r="AJ22" s="104" t="s">
        <v>12</v>
      </c>
      <c r="AK22" s="105" t="s">
        <v>12</v>
      </c>
      <c r="AL22" s="105" t="s">
        <v>12</v>
      </c>
      <c r="AM22" s="105" t="s">
        <v>12</v>
      </c>
      <c r="AN22" s="111" t="s">
        <v>96</v>
      </c>
      <c r="AO22" s="105" t="s">
        <v>12</v>
      </c>
      <c r="AP22" s="105" t="s">
        <v>12</v>
      </c>
      <c r="AQ22" s="105" t="s">
        <v>12</v>
      </c>
      <c r="AR22" s="105" t="s">
        <v>12</v>
      </c>
      <c r="AS22" s="112" t="s">
        <v>12</v>
      </c>
    </row>
    <row r="23" spans="2:47" x14ac:dyDescent="0.25">
      <c r="C23" s="191">
        <v>0</v>
      </c>
      <c r="D23" s="191" t="s">
        <v>165</v>
      </c>
      <c r="E23" s="191" t="s">
        <v>132</v>
      </c>
      <c r="F23" s="191">
        <v>0</v>
      </c>
      <c r="G23" s="191">
        <v>99</v>
      </c>
      <c r="H23" s="192">
        <v>15</v>
      </c>
      <c r="I23" s="193" t="s">
        <v>190</v>
      </c>
      <c r="J23" s="167" t="s">
        <v>12</v>
      </c>
      <c r="K23" s="167" t="s">
        <v>574</v>
      </c>
      <c r="L23" s="107" t="s">
        <v>12</v>
      </c>
      <c r="M23" s="110" t="s">
        <v>12</v>
      </c>
      <c r="N23" s="107" t="s">
        <v>12</v>
      </c>
      <c r="O23" s="110" t="s">
        <v>12</v>
      </c>
      <c r="P23" s="141">
        <v>0</v>
      </c>
      <c r="Q23" s="143">
        <v>1</v>
      </c>
      <c r="R23" s="142">
        <v>0</v>
      </c>
      <c r="S23" s="142">
        <v>0</v>
      </c>
      <c r="T23" s="142">
        <v>0</v>
      </c>
      <c r="U23" s="142">
        <v>0</v>
      </c>
      <c r="V23" s="142">
        <v>0</v>
      </c>
      <c r="W23" s="142">
        <v>0</v>
      </c>
      <c r="X23" s="142">
        <v>0</v>
      </c>
      <c r="Y23" s="144">
        <v>0</v>
      </c>
      <c r="Z23" s="107" t="s">
        <v>12</v>
      </c>
      <c r="AA23" s="109" t="s">
        <v>96</v>
      </c>
      <c r="AB23" s="108" t="s">
        <v>12</v>
      </c>
      <c r="AC23" s="108" t="s">
        <v>12</v>
      </c>
      <c r="AD23" s="108" t="s">
        <v>12</v>
      </c>
      <c r="AE23" s="108" t="s">
        <v>12</v>
      </c>
      <c r="AF23" s="108" t="s">
        <v>12</v>
      </c>
      <c r="AG23" s="108" t="s">
        <v>12</v>
      </c>
      <c r="AH23" s="108" t="s">
        <v>12</v>
      </c>
      <c r="AI23" s="110" t="s">
        <v>12</v>
      </c>
      <c r="AJ23" s="107" t="s">
        <v>12</v>
      </c>
      <c r="AK23" s="109" t="s">
        <v>96</v>
      </c>
      <c r="AL23" s="108" t="s">
        <v>12</v>
      </c>
      <c r="AM23" s="108" t="s">
        <v>12</v>
      </c>
      <c r="AN23" s="108" t="s">
        <v>12</v>
      </c>
      <c r="AO23" s="108" t="s">
        <v>12</v>
      </c>
      <c r="AP23" s="108" t="s">
        <v>12</v>
      </c>
      <c r="AQ23" s="108" t="s">
        <v>12</v>
      </c>
      <c r="AR23" s="108" t="s">
        <v>12</v>
      </c>
      <c r="AS23" s="110" t="s">
        <v>12</v>
      </c>
    </row>
    <row r="24" spans="2:47" x14ac:dyDescent="0.25">
      <c r="C24" s="189">
        <v>0</v>
      </c>
      <c r="D24" s="189" t="s">
        <v>165</v>
      </c>
      <c r="E24" s="189" t="s">
        <v>133</v>
      </c>
      <c r="F24" s="189">
        <v>0</v>
      </c>
      <c r="G24" s="189">
        <v>99</v>
      </c>
      <c r="H24" s="187">
        <v>16</v>
      </c>
      <c r="I24" s="185" t="s">
        <v>190</v>
      </c>
      <c r="J24" s="165" t="s">
        <v>12</v>
      </c>
      <c r="K24" s="165" t="s">
        <v>574</v>
      </c>
      <c r="L24" s="99" t="s">
        <v>12</v>
      </c>
      <c r="M24" s="102" t="s">
        <v>12</v>
      </c>
      <c r="N24" s="99" t="s">
        <v>12</v>
      </c>
      <c r="O24" s="102" t="s">
        <v>12</v>
      </c>
      <c r="P24" s="133">
        <v>0</v>
      </c>
      <c r="Q24" s="134">
        <v>0</v>
      </c>
      <c r="R24" s="134">
        <v>0</v>
      </c>
      <c r="S24" s="134">
        <v>0</v>
      </c>
      <c r="T24" s="135">
        <v>1</v>
      </c>
      <c r="U24" s="134">
        <v>0</v>
      </c>
      <c r="V24" s="134">
        <v>0</v>
      </c>
      <c r="W24" s="134">
        <v>0</v>
      </c>
      <c r="X24" s="134">
        <v>0</v>
      </c>
      <c r="Y24" s="136">
        <v>0</v>
      </c>
      <c r="Z24" s="99" t="s">
        <v>12</v>
      </c>
      <c r="AA24" s="100" t="s">
        <v>12</v>
      </c>
      <c r="AB24" s="100" t="s">
        <v>12</v>
      </c>
      <c r="AC24" s="100" t="s">
        <v>12</v>
      </c>
      <c r="AD24" s="101" t="s">
        <v>96</v>
      </c>
      <c r="AE24" s="100" t="s">
        <v>12</v>
      </c>
      <c r="AF24" s="100" t="s">
        <v>12</v>
      </c>
      <c r="AG24" s="100" t="s">
        <v>12</v>
      </c>
      <c r="AH24" s="100" t="s">
        <v>12</v>
      </c>
      <c r="AI24" s="102" t="s">
        <v>12</v>
      </c>
      <c r="AJ24" s="99" t="s">
        <v>12</v>
      </c>
      <c r="AK24" s="100" t="s">
        <v>12</v>
      </c>
      <c r="AL24" s="100" t="s">
        <v>12</v>
      </c>
      <c r="AM24" s="100" t="s">
        <v>12</v>
      </c>
      <c r="AN24" s="100">
        <v>12900</v>
      </c>
      <c r="AO24" s="100" t="s">
        <v>12</v>
      </c>
      <c r="AP24" s="100" t="s">
        <v>12</v>
      </c>
      <c r="AQ24" s="100" t="s">
        <v>12</v>
      </c>
      <c r="AR24" s="100" t="s">
        <v>12</v>
      </c>
      <c r="AS24" s="102" t="s">
        <v>12</v>
      </c>
    </row>
    <row r="25" spans="2:47" x14ac:dyDescent="0.25">
      <c r="C25" s="189">
        <v>0</v>
      </c>
      <c r="D25" s="189" t="s">
        <v>165</v>
      </c>
      <c r="E25" s="189" t="s">
        <v>168</v>
      </c>
      <c r="F25" s="189">
        <v>0</v>
      </c>
      <c r="G25" s="189">
        <v>99</v>
      </c>
      <c r="H25" s="187">
        <v>17</v>
      </c>
      <c r="I25" s="185" t="s">
        <v>190</v>
      </c>
      <c r="J25" s="165" t="s">
        <v>12</v>
      </c>
      <c r="K25" s="165" t="s">
        <v>574</v>
      </c>
      <c r="L25" s="99" t="s">
        <v>12</v>
      </c>
      <c r="M25" s="102" t="s">
        <v>12</v>
      </c>
      <c r="N25" s="99" t="s">
        <v>12</v>
      </c>
      <c r="O25" s="102" t="s">
        <v>12</v>
      </c>
      <c r="P25" s="133">
        <v>0</v>
      </c>
      <c r="Q25" s="134">
        <v>0</v>
      </c>
      <c r="R25" s="134">
        <v>0</v>
      </c>
      <c r="S25" s="134">
        <v>0</v>
      </c>
      <c r="T25" s="135">
        <v>1</v>
      </c>
      <c r="U25" s="134">
        <v>0</v>
      </c>
      <c r="V25" s="134">
        <v>0</v>
      </c>
      <c r="W25" s="134">
        <v>0</v>
      </c>
      <c r="X25" s="134">
        <v>0</v>
      </c>
      <c r="Y25" s="136">
        <v>0</v>
      </c>
      <c r="Z25" s="99" t="s">
        <v>12</v>
      </c>
      <c r="AA25" s="100" t="s">
        <v>12</v>
      </c>
      <c r="AB25" s="100" t="s">
        <v>12</v>
      </c>
      <c r="AC25" s="100" t="s">
        <v>12</v>
      </c>
      <c r="AD25" s="101" t="s">
        <v>96</v>
      </c>
      <c r="AE25" s="100" t="s">
        <v>12</v>
      </c>
      <c r="AF25" s="100" t="s">
        <v>12</v>
      </c>
      <c r="AG25" s="100" t="s">
        <v>12</v>
      </c>
      <c r="AH25" s="100" t="s">
        <v>12</v>
      </c>
      <c r="AI25" s="102" t="s">
        <v>12</v>
      </c>
      <c r="AJ25" s="99" t="s">
        <v>12</v>
      </c>
      <c r="AK25" s="100" t="s">
        <v>12</v>
      </c>
      <c r="AL25" s="100" t="s">
        <v>12</v>
      </c>
      <c r="AM25" s="100" t="s">
        <v>12</v>
      </c>
      <c r="AN25" s="101" t="s">
        <v>96</v>
      </c>
      <c r="AO25" s="100" t="s">
        <v>12</v>
      </c>
      <c r="AP25" s="100" t="s">
        <v>12</v>
      </c>
      <c r="AQ25" s="100" t="s">
        <v>12</v>
      </c>
      <c r="AR25" s="100" t="s">
        <v>12</v>
      </c>
      <c r="AS25" s="102" t="s">
        <v>12</v>
      </c>
    </row>
    <row r="26" spans="2:47" s="15" customFormat="1" ht="15.75" thickBot="1" x14ac:dyDescent="0.3">
      <c r="B26" s="36"/>
      <c r="C26" s="190">
        <v>0</v>
      </c>
      <c r="D26" s="190" t="s">
        <v>165</v>
      </c>
      <c r="E26" s="190" t="s">
        <v>169</v>
      </c>
      <c r="F26" s="190">
        <v>0</v>
      </c>
      <c r="G26" s="190">
        <v>99</v>
      </c>
      <c r="H26" s="188">
        <v>17</v>
      </c>
      <c r="I26" s="186" t="s">
        <v>190</v>
      </c>
      <c r="J26" s="166" t="s">
        <v>12</v>
      </c>
      <c r="K26" s="166" t="s">
        <v>574</v>
      </c>
      <c r="L26" s="104" t="s">
        <v>12</v>
      </c>
      <c r="M26" s="112" t="s">
        <v>12</v>
      </c>
      <c r="N26" s="104" t="s">
        <v>12</v>
      </c>
      <c r="O26" s="112" t="s">
        <v>12</v>
      </c>
      <c r="P26" s="138">
        <v>0</v>
      </c>
      <c r="Q26" s="139">
        <v>0</v>
      </c>
      <c r="R26" s="139">
        <v>0</v>
      </c>
      <c r="S26" s="139">
        <v>0</v>
      </c>
      <c r="T26" s="145">
        <v>1</v>
      </c>
      <c r="U26" s="139">
        <v>0</v>
      </c>
      <c r="V26" s="139">
        <v>0</v>
      </c>
      <c r="W26" s="139">
        <v>0</v>
      </c>
      <c r="X26" s="139">
        <v>0</v>
      </c>
      <c r="Y26" s="146">
        <v>0</v>
      </c>
      <c r="Z26" s="104" t="s">
        <v>12</v>
      </c>
      <c r="AA26" s="105" t="s">
        <v>12</v>
      </c>
      <c r="AB26" s="105" t="s">
        <v>12</v>
      </c>
      <c r="AC26" s="105" t="s">
        <v>12</v>
      </c>
      <c r="AD26" s="111" t="s">
        <v>96</v>
      </c>
      <c r="AE26" s="105" t="s">
        <v>12</v>
      </c>
      <c r="AF26" s="105" t="s">
        <v>12</v>
      </c>
      <c r="AG26" s="105" t="s">
        <v>12</v>
      </c>
      <c r="AH26" s="105" t="s">
        <v>12</v>
      </c>
      <c r="AI26" s="112" t="s">
        <v>12</v>
      </c>
      <c r="AJ26" s="104" t="s">
        <v>12</v>
      </c>
      <c r="AK26" s="105" t="s">
        <v>12</v>
      </c>
      <c r="AL26" s="105" t="s">
        <v>12</v>
      </c>
      <c r="AM26" s="105" t="s">
        <v>12</v>
      </c>
      <c r="AN26" s="111" t="s">
        <v>96</v>
      </c>
      <c r="AO26" s="105" t="s">
        <v>12</v>
      </c>
      <c r="AP26" s="105" t="s">
        <v>12</v>
      </c>
      <c r="AQ26" s="105" t="s">
        <v>12</v>
      </c>
      <c r="AR26" s="105" t="s">
        <v>12</v>
      </c>
      <c r="AS26" s="112" t="s">
        <v>12</v>
      </c>
      <c r="AT26" s="36"/>
      <c r="AU26" s="36"/>
    </row>
    <row r="27" spans="2:47" x14ac:dyDescent="0.25">
      <c r="C27" s="191">
        <v>0</v>
      </c>
      <c r="D27" s="191" t="s">
        <v>166</v>
      </c>
      <c r="E27" s="191" t="s">
        <v>127</v>
      </c>
      <c r="F27" s="191">
        <v>0</v>
      </c>
      <c r="G27" s="191">
        <v>18</v>
      </c>
      <c r="H27" s="192" t="s">
        <v>144</v>
      </c>
      <c r="I27" s="193" t="s">
        <v>191</v>
      </c>
      <c r="J27" s="167" t="s">
        <v>12</v>
      </c>
      <c r="K27" s="167" t="s">
        <v>579</v>
      </c>
      <c r="L27" s="107" t="s">
        <v>12</v>
      </c>
      <c r="M27" s="110" t="s">
        <v>12</v>
      </c>
      <c r="N27" s="107" t="s">
        <v>12</v>
      </c>
      <c r="O27" s="110" t="s">
        <v>12</v>
      </c>
      <c r="P27" s="141">
        <v>0</v>
      </c>
      <c r="Q27" s="142">
        <v>0</v>
      </c>
      <c r="R27" s="142">
        <v>0</v>
      </c>
      <c r="S27" s="142">
        <v>0</v>
      </c>
      <c r="T27" s="142">
        <v>0</v>
      </c>
      <c r="U27" s="143">
        <v>1</v>
      </c>
      <c r="V27" s="143">
        <v>1</v>
      </c>
      <c r="W27" s="143">
        <v>1</v>
      </c>
      <c r="X27" s="142">
        <v>0</v>
      </c>
      <c r="Y27" s="144">
        <v>0</v>
      </c>
      <c r="Z27" s="107" t="s">
        <v>12</v>
      </c>
      <c r="AA27" s="108" t="s">
        <v>12</v>
      </c>
      <c r="AB27" s="108" t="s">
        <v>12</v>
      </c>
      <c r="AC27" s="108" t="s">
        <v>12</v>
      </c>
      <c r="AD27" s="108" t="s">
        <v>12</v>
      </c>
      <c r="AE27" s="109" t="s">
        <v>96</v>
      </c>
      <c r="AF27" s="109" t="s">
        <v>96</v>
      </c>
      <c r="AG27" s="109" t="s">
        <v>96</v>
      </c>
      <c r="AH27" s="108" t="s">
        <v>12</v>
      </c>
      <c r="AI27" s="110" t="s">
        <v>12</v>
      </c>
      <c r="AJ27" s="107" t="s">
        <v>12</v>
      </c>
      <c r="AK27" s="108" t="s">
        <v>12</v>
      </c>
      <c r="AL27" s="108" t="s">
        <v>12</v>
      </c>
      <c r="AM27" s="108" t="s">
        <v>12</v>
      </c>
      <c r="AN27" s="108" t="s">
        <v>12</v>
      </c>
      <c r="AO27" s="109" t="s">
        <v>96</v>
      </c>
      <c r="AP27" s="109" t="s">
        <v>96</v>
      </c>
      <c r="AQ27" s="109" t="s">
        <v>96</v>
      </c>
      <c r="AR27" s="108" t="s">
        <v>12</v>
      </c>
      <c r="AS27" s="110" t="s">
        <v>12</v>
      </c>
    </row>
    <row r="28" spans="2:47" x14ac:dyDescent="0.25">
      <c r="C28" s="189">
        <v>0</v>
      </c>
      <c r="D28" s="189" t="s">
        <v>167</v>
      </c>
      <c r="E28" s="189" t="s">
        <v>127</v>
      </c>
      <c r="F28" s="189">
        <v>0</v>
      </c>
      <c r="G28" s="189">
        <v>18</v>
      </c>
      <c r="H28" s="187" t="s">
        <v>145</v>
      </c>
      <c r="I28" s="185" t="s">
        <v>191</v>
      </c>
      <c r="J28" s="165" t="s">
        <v>12</v>
      </c>
      <c r="K28" s="165" t="s">
        <v>579</v>
      </c>
      <c r="L28" s="99" t="s">
        <v>12</v>
      </c>
      <c r="M28" s="102" t="s">
        <v>12</v>
      </c>
      <c r="N28" s="99" t="s">
        <v>12</v>
      </c>
      <c r="O28" s="102" t="s">
        <v>12</v>
      </c>
      <c r="P28" s="133">
        <v>0</v>
      </c>
      <c r="Q28" s="134">
        <v>0</v>
      </c>
      <c r="R28" s="134">
        <v>0</v>
      </c>
      <c r="S28" s="134">
        <v>0</v>
      </c>
      <c r="T28" s="134">
        <v>0</v>
      </c>
      <c r="U28" s="134">
        <v>0</v>
      </c>
      <c r="V28" s="134">
        <v>0</v>
      </c>
      <c r="W28" s="134">
        <v>0</v>
      </c>
      <c r="X28" s="135">
        <v>1</v>
      </c>
      <c r="Y28" s="136">
        <v>0</v>
      </c>
      <c r="Z28" s="99" t="s">
        <v>12</v>
      </c>
      <c r="AA28" s="100" t="s">
        <v>12</v>
      </c>
      <c r="AB28" s="100" t="s">
        <v>12</v>
      </c>
      <c r="AC28" s="100" t="s">
        <v>12</v>
      </c>
      <c r="AD28" s="100" t="s">
        <v>12</v>
      </c>
      <c r="AE28" s="100" t="s">
        <v>12</v>
      </c>
      <c r="AF28" s="100" t="s">
        <v>12</v>
      </c>
      <c r="AG28" s="100" t="s">
        <v>12</v>
      </c>
      <c r="AH28" s="101" t="s">
        <v>96</v>
      </c>
      <c r="AI28" s="102" t="s">
        <v>12</v>
      </c>
      <c r="AJ28" s="99" t="s">
        <v>12</v>
      </c>
      <c r="AK28" s="100" t="s">
        <v>12</v>
      </c>
      <c r="AL28" s="100" t="s">
        <v>12</v>
      </c>
      <c r="AM28" s="100" t="s">
        <v>12</v>
      </c>
      <c r="AN28" s="100" t="s">
        <v>12</v>
      </c>
      <c r="AO28" s="100" t="s">
        <v>12</v>
      </c>
      <c r="AP28" s="100" t="s">
        <v>12</v>
      </c>
      <c r="AQ28" s="100" t="s">
        <v>12</v>
      </c>
      <c r="AR28" s="101" t="s">
        <v>96</v>
      </c>
      <c r="AS28" s="102" t="s">
        <v>12</v>
      </c>
    </row>
    <row r="29" spans="2:47" x14ac:dyDescent="0.25">
      <c r="C29" s="189">
        <v>0</v>
      </c>
      <c r="D29" s="189" t="s">
        <v>122</v>
      </c>
      <c r="E29" s="189" t="s">
        <v>127</v>
      </c>
      <c r="F29" s="189">
        <v>0</v>
      </c>
      <c r="G29" s="189">
        <v>18</v>
      </c>
      <c r="H29" s="187" t="s">
        <v>146</v>
      </c>
      <c r="I29" s="185" t="s">
        <v>191</v>
      </c>
      <c r="J29" s="165" t="s">
        <v>12</v>
      </c>
      <c r="K29" s="165" t="s">
        <v>579</v>
      </c>
      <c r="L29" s="99" t="s">
        <v>12</v>
      </c>
      <c r="M29" s="102" t="s">
        <v>12</v>
      </c>
      <c r="N29" s="99" t="s">
        <v>12</v>
      </c>
      <c r="O29" s="102" t="s">
        <v>12</v>
      </c>
      <c r="P29" s="133">
        <v>0</v>
      </c>
      <c r="Q29" s="134">
        <v>0</v>
      </c>
      <c r="R29" s="134">
        <v>0</v>
      </c>
      <c r="S29" s="134">
        <v>0</v>
      </c>
      <c r="T29" s="134">
        <v>0</v>
      </c>
      <c r="U29" s="134">
        <v>0</v>
      </c>
      <c r="V29" s="134">
        <v>0</v>
      </c>
      <c r="W29" s="134">
        <v>0</v>
      </c>
      <c r="X29" s="134">
        <v>0</v>
      </c>
      <c r="Y29" s="137">
        <v>1</v>
      </c>
      <c r="Z29" s="99" t="s">
        <v>12</v>
      </c>
      <c r="AA29" s="100" t="s">
        <v>12</v>
      </c>
      <c r="AB29" s="100" t="s">
        <v>12</v>
      </c>
      <c r="AC29" s="100" t="s">
        <v>12</v>
      </c>
      <c r="AD29" s="100" t="s">
        <v>12</v>
      </c>
      <c r="AE29" s="100" t="s">
        <v>12</v>
      </c>
      <c r="AF29" s="100" t="s">
        <v>12</v>
      </c>
      <c r="AG29" s="100" t="s">
        <v>12</v>
      </c>
      <c r="AH29" s="100" t="s">
        <v>12</v>
      </c>
      <c r="AI29" s="103" t="s">
        <v>96</v>
      </c>
      <c r="AJ29" s="99" t="s">
        <v>12</v>
      </c>
      <c r="AK29" s="100" t="s">
        <v>12</v>
      </c>
      <c r="AL29" s="100" t="s">
        <v>12</v>
      </c>
      <c r="AM29" s="100" t="s">
        <v>12</v>
      </c>
      <c r="AN29" s="100" t="s">
        <v>12</v>
      </c>
      <c r="AO29" s="100" t="s">
        <v>12</v>
      </c>
      <c r="AP29" s="100" t="s">
        <v>12</v>
      </c>
      <c r="AQ29" s="100" t="s">
        <v>12</v>
      </c>
      <c r="AR29" s="100" t="s">
        <v>12</v>
      </c>
      <c r="AS29" s="103" t="s">
        <v>96</v>
      </c>
    </row>
    <row r="30" spans="2:47" x14ac:dyDescent="0.25">
      <c r="C30" s="189">
        <v>0</v>
      </c>
      <c r="D30" s="189" t="s">
        <v>166</v>
      </c>
      <c r="E30" s="189" t="s">
        <v>129</v>
      </c>
      <c r="F30" s="189">
        <v>18</v>
      </c>
      <c r="G30" s="189">
        <v>99</v>
      </c>
      <c r="H30" s="187" t="s">
        <v>147</v>
      </c>
      <c r="I30" s="185" t="s">
        <v>191</v>
      </c>
      <c r="J30" s="165" t="s">
        <v>12</v>
      </c>
      <c r="K30" s="165" t="s">
        <v>579</v>
      </c>
      <c r="L30" s="99" t="s">
        <v>12</v>
      </c>
      <c r="M30" s="102" t="s">
        <v>12</v>
      </c>
      <c r="N30" s="99" t="s">
        <v>12</v>
      </c>
      <c r="O30" s="102" t="s">
        <v>12</v>
      </c>
      <c r="P30" s="133">
        <v>0</v>
      </c>
      <c r="Q30" s="134">
        <v>0</v>
      </c>
      <c r="R30" s="134">
        <v>0</v>
      </c>
      <c r="S30" s="134">
        <v>0</v>
      </c>
      <c r="T30" s="134">
        <v>0</v>
      </c>
      <c r="U30" s="135">
        <v>1</v>
      </c>
      <c r="V30" s="135">
        <v>1</v>
      </c>
      <c r="W30" s="135">
        <v>1</v>
      </c>
      <c r="X30" s="134">
        <v>0</v>
      </c>
      <c r="Y30" s="136">
        <v>0</v>
      </c>
      <c r="Z30" s="99" t="s">
        <v>12</v>
      </c>
      <c r="AA30" s="100" t="s">
        <v>12</v>
      </c>
      <c r="AB30" s="100" t="s">
        <v>12</v>
      </c>
      <c r="AC30" s="100" t="s">
        <v>12</v>
      </c>
      <c r="AD30" s="100" t="s">
        <v>12</v>
      </c>
      <c r="AE30" s="101" t="s">
        <v>96</v>
      </c>
      <c r="AF30" s="101" t="s">
        <v>96</v>
      </c>
      <c r="AG30" s="101" t="s">
        <v>96</v>
      </c>
      <c r="AH30" s="100" t="s">
        <v>12</v>
      </c>
      <c r="AI30" s="102" t="s">
        <v>12</v>
      </c>
      <c r="AJ30" s="99" t="s">
        <v>12</v>
      </c>
      <c r="AK30" s="100" t="s">
        <v>12</v>
      </c>
      <c r="AL30" s="100" t="s">
        <v>12</v>
      </c>
      <c r="AM30" s="100" t="s">
        <v>12</v>
      </c>
      <c r="AN30" s="100" t="s">
        <v>12</v>
      </c>
      <c r="AO30" s="101" t="s">
        <v>96</v>
      </c>
      <c r="AP30" s="101" t="s">
        <v>96</v>
      </c>
      <c r="AQ30" s="101" t="s">
        <v>96</v>
      </c>
      <c r="AR30" s="100" t="s">
        <v>12</v>
      </c>
      <c r="AS30" s="102" t="s">
        <v>12</v>
      </c>
    </row>
    <row r="31" spans="2:47" x14ac:dyDescent="0.25">
      <c r="C31" s="189">
        <v>0</v>
      </c>
      <c r="D31" s="189" t="s">
        <v>167</v>
      </c>
      <c r="E31" s="189" t="s">
        <v>129</v>
      </c>
      <c r="F31" s="189">
        <v>18</v>
      </c>
      <c r="G31" s="189">
        <v>99</v>
      </c>
      <c r="H31" s="187" t="s">
        <v>148</v>
      </c>
      <c r="I31" s="185" t="s">
        <v>191</v>
      </c>
      <c r="J31" s="165" t="s">
        <v>12</v>
      </c>
      <c r="K31" s="165" t="s">
        <v>579</v>
      </c>
      <c r="L31" s="99" t="s">
        <v>12</v>
      </c>
      <c r="M31" s="102" t="s">
        <v>12</v>
      </c>
      <c r="N31" s="99" t="s">
        <v>12</v>
      </c>
      <c r="O31" s="102" t="s">
        <v>12</v>
      </c>
      <c r="P31" s="133">
        <v>0</v>
      </c>
      <c r="Q31" s="134">
        <v>0</v>
      </c>
      <c r="R31" s="134">
        <v>0</v>
      </c>
      <c r="S31" s="134">
        <v>0</v>
      </c>
      <c r="T31" s="134">
        <v>0</v>
      </c>
      <c r="U31" s="134">
        <v>0</v>
      </c>
      <c r="V31" s="134">
        <v>0</v>
      </c>
      <c r="W31" s="134">
        <v>0</v>
      </c>
      <c r="X31" s="135">
        <v>1</v>
      </c>
      <c r="Y31" s="136">
        <v>0</v>
      </c>
      <c r="Z31" s="99" t="s">
        <v>12</v>
      </c>
      <c r="AA31" s="100" t="s">
        <v>12</v>
      </c>
      <c r="AB31" s="100" t="s">
        <v>12</v>
      </c>
      <c r="AC31" s="100" t="s">
        <v>12</v>
      </c>
      <c r="AD31" s="100" t="s">
        <v>12</v>
      </c>
      <c r="AE31" s="100" t="s">
        <v>12</v>
      </c>
      <c r="AF31" s="100" t="s">
        <v>12</v>
      </c>
      <c r="AG31" s="100" t="s">
        <v>12</v>
      </c>
      <c r="AH31" s="101" t="s">
        <v>96</v>
      </c>
      <c r="AI31" s="102" t="s">
        <v>12</v>
      </c>
      <c r="AJ31" s="99" t="s">
        <v>12</v>
      </c>
      <c r="AK31" s="100" t="s">
        <v>12</v>
      </c>
      <c r="AL31" s="100" t="s">
        <v>12</v>
      </c>
      <c r="AM31" s="100" t="s">
        <v>12</v>
      </c>
      <c r="AN31" s="100" t="s">
        <v>12</v>
      </c>
      <c r="AO31" s="100" t="s">
        <v>12</v>
      </c>
      <c r="AP31" s="100" t="s">
        <v>12</v>
      </c>
      <c r="AQ31" s="100" t="s">
        <v>12</v>
      </c>
      <c r="AR31" s="101" t="s">
        <v>96</v>
      </c>
      <c r="AS31" s="102" t="s">
        <v>12</v>
      </c>
    </row>
    <row r="32" spans="2:47" ht="15.75" thickBot="1" x14ac:dyDescent="0.3">
      <c r="C32" s="190">
        <v>0</v>
      </c>
      <c r="D32" s="190" t="s">
        <v>122</v>
      </c>
      <c r="E32" s="190" t="s">
        <v>129</v>
      </c>
      <c r="F32" s="190">
        <v>18</v>
      </c>
      <c r="G32" s="190">
        <v>99</v>
      </c>
      <c r="H32" s="188" t="s">
        <v>149</v>
      </c>
      <c r="I32" s="186" t="s">
        <v>191</v>
      </c>
      <c r="J32" s="166" t="s">
        <v>12</v>
      </c>
      <c r="K32" s="166" t="s">
        <v>579</v>
      </c>
      <c r="L32" s="104" t="s">
        <v>12</v>
      </c>
      <c r="M32" s="112" t="s">
        <v>12</v>
      </c>
      <c r="N32" s="104" t="s">
        <v>12</v>
      </c>
      <c r="O32" s="112" t="s">
        <v>12</v>
      </c>
      <c r="P32" s="138">
        <v>0</v>
      </c>
      <c r="Q32" s="139">
        <v>0</v>
      </c>
      <c r="R32" s="139">
        <v>0</v>
      </c>
      <c r="S32" s="139">
        <v>0</v>
      </c>
      <c r="T32" s="139">
        <v>0</v>
      </c>
      <c r="U32" s="139">
        <v>0</v>
      </c>
      <c r="V32" s="139">
        <v>0</v>
      </c>
      <c r="W32" s="139">
        <v>0</v>
      </c>
      <c r="X32" s="139">
        <v>0</v>
      </c>
      <c r="Y32" s="140">
        <v>1</v>
      </c>
      <c r="Z32" s="104" t="s">
        <v>12</v>
      </c>
      <c r="AA32" s="105" t="s">
        <v>12</v>
      </c>
      <c r="AB32" s="105" t="s">
        <v>12</v>
      </c>
      <c r="AC32" s="105" t="s">
        <v>12</v>
      </c>
      <c r="AD32" s="105" t="s">
        <v>12</v>
      </c>
      <c r="AE32" s="105" t="s">
        <v>12</v>
      </c>
      <c r="AF32" s="105" t="s">
        <v>12</v>
      </c>
      <c r="AG32" s="105" t="s">
        <v>12</v>
      </c>
      <c r="AH32" s="105" t="s">
        <v>12</v>
      </c>
      <c r="AI32" s="106" t="s">
        <v>96</v>
      </c>
      <c r="AJ32" s="104" t="s">
        <v>12</v>
      </c>
      <c r="AK32" s="105" t="s">
        <v>12</v>
      </c>
      <c r="AL32" s="105" t="s">
        <v>12</v>
      </c>
      <c r="AM32" s="105" t="s">
        <v>12</v>
      </c>
      <c r="AN32" s="105" t="s">
        <v>12</v>
      </c>
      <c r="AO32" s="105" t="s">
        <v>12</v>
      </c>
      <c r="AP32" s="105" t="s">
        <v>12</v>
      </c>
      <c r="AQ32" s="105" t="s">
        <v>12</v>
      </c>
      <c r="AR32" s="105" t="s">
        <v>12</v>
      </c>
      <c r="AS32" s="106" t="s">
        <v>96</v>
      </c>
    </row>
  </sheetData>
  <mergeCells count="6">
    <mergeCell ref="F2:G2"/>
    <mergeCell ref="P2:Y2"/>
    <mergeCell ref="Z2:AI2"/>
    <mergeCell ref="AJ2:AS2"/>
    <mergeCell ref="L2:O2"/>
    <mergeCell ref="J2:K2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7"/>
  <sheetViews>
    <sheetView workbookViewId="0"/>
  </sheetViews>
  <sheetFormatPr baseColWidth="10" defaultRowHeight="15" x14ac:dyDescent="0.25"/>
  <cols>
    <col min="1" max="1" width="5.7109375" customWidth="1"/>
    <col min="2" max="2" width="66" bestFit="1" customWidth="1"/>
    <col min="3" max="3" width="37" customWidth="1"/>
    <col min="4" max="4" width="33.28515625" customWidth="1"/>
  </cols>
  <sheetData>
    <row r="2" spans="2:7" ht="18.75" x14ac:dyDescent="0.3">
      <c r="B2" s="302" t="s">
        <v>749</v>
      </c>
    </row>
    <row r="3" spans="2:7" ht="15.75" thickBot="1" x14ac:dyDescent="0.3"/>
    <row r="4" spans="2:7" ht="26.25" customHeight="1" thickBot="1" x14ac:dyDescent="0.3">
      <c r="B4" s="328" t="s">
        <v>98</v>
      </c>
      <c r="C4" s="328" t="s">
        <v>51</v>
      </c>
      <c r="D4" s="329" t="s">
        <v>240</v>
      </c>
    </row>
    <row r="5" spans="2:7" ht="15.75" thickBot="1" x14ac:dyDescent="0.3">
      <c r="B5" s="312" t="s">
        <v>751</v>
      </c>
      <c r="C5" s="436" t="s">
        <v>670</v>
      </c>
      <c r="D5" s="437"/>
      <c r="G5" s="36"/>
    </row>
    <row r="6" spans="2:7" x14ac:dyDescent="0.25">
      <c r="B6" s="304" t="s">
        <v>752</v>
      </c>
      <c r="C6" s="303" t="s">
        <v>684</v>
      </c>
      <c r="D6" s="451" t="s">
        <v>760</v>
      </c>
      <c r="G6" s="36"/>
    </row>
    <row r="7" spans="2:7" x14ac:dyDescent="0.25">
      <c r="B7" s="223" t="s">
        <v>753</v>
      </c>
      <c r="C7" s="80" t="s">
        <v>685</v>
      </c>
      <c r="D7" s="452"/>
      <c r="G7" s="36"/>
    </row>
    <row r="8" spans="2:7" x14ac:dyDescent="0.25">
      <c r="B8" s="223" t="s">
        <v>754</v>
      </c>
      <c r="C8" s="80" t="s">
        <v>686</v>
      </c>
      <c r="D8" s="452"/>
      <c r="G8" s="36"/>
    </row>
    <row r="9" spans="2:7" x14ac:dyDescent="0.25">
      <c r="B9" s="223" t="s">
        <v>755</v>
      </c>
      <c r="C9" s="80" t="s">
        <v>683</v>
      </c>
      <c r="D9" s="452"/>
      <c r="G9" s="36"/>
    </row>
    <row r="10" spans="2:7" ht="15.75" thickBot="1" x14ac:dyDescent="0.3">
      <c r="B10" s="225" t="s">
        <v>756</v>
      </c>
      <c r="C10" s="227" t="s">
        <v>687</v>
      </c>
      <c r="D10" s="453"/>
    </row>
    <row r="11" spans="2:7" ht="15.75" thickBot="1" x14ac:dyDescent="0.3"/>
    <row r="12" spans="2:7" ht="16.5" thickBot="1" x14ac:dyDescent="0.3">
      <c r="B12" s="328" t="s">
        <v>104</v>
      </c>
      <c r="C12" s="328" t="s">
        <v>51</v>
      </c>
      <c r="D12" s="329" t="s">
        <v>423</v>
      </c>
    </row>
    <row r="13" spans="2:7" ht="15.75" thickBot="1" x14ac:dyDescent="0.3">
      <c r="B13" s="312" t="s">
        <v>751</v>
      </c>
      <c r="C13" s="436" t="s">
        <v>670</v>
      </c>
      <c r="D13" s="437"/>
    </row>
    <row r="14" spans="2:7" x14ac:dyDescent="0.25">
      <c r="B14" s="304" t="s">
        <v>757</v>
      </c>
      <c r="C14" s="438" t="s">
        <v>761</v>
      </c>
      <c r="D14" s="439"/>
    </row>
    <row r="15" spans="2:7" x14ac:dyDescent="0.25">
      <c r="B15" s="223" t="s">
        <v>758</v>
      </c>
      <c r="C15" s="440"/>
      <c r="D15" s="441"/>
    </row>
    <row r="16" spans="2:7" ht="15.75" thickBot="1" x14ac:dyDescent="0.3">
      <c r="B16" s="225" t="s">
        <v>759</v>
      </c>
      <c r="C16" s="442"/>
      <c r="D16" s="443"/>
    </row>
    <row r="17" spans="2:4" s="36" customFormat="1" ht="15.75" thickBot="1" x14ac:dyDescent="0.3"/>
    <row r="18" spans="2:4" s="36" customFormat="1" ht="16.5" thickBot="1" x14ac:dyDescent="0.3">
      <c r="B18" s="328" t="s">
        <v>106</v>
      </c>
      <c r="C18" s="328" t="s">
        <v>50</v>
      </c>
      <c r="D18" s="329" t="s">
        <v>159</v>
      </c>
    </row>
    <row r="19" spans="2:4" ht="15.75" thickBot="1" x14ac:dyDescent="0.3">
      <c r="B19" s="312" t="s">
        <v>751</v>
      </c>
      <c r="C19" s="436" t="s">
        <v>670</v>
      </c>
      <c r="D19" s="437"/>
    </row>
    <row r="20" spans="2:4" x14ac:dyDescent="0.25">
      <c r="B20" s="304" t="s">
        <v>762</v>
      </c>
      <c r="C20" s="438" t="s">
        <v>798</v>
      </c>
      <c r="D20" s="439"/>
    </row>
    <row r="21" spans="2:4" s="36" customFormat="1" x14ac:dyDescent="0.25">
      <c r="B21" s="223" t="s">
        <v>763</v>
      </c>
      <c r="C21" s="440"/>
      <c r="D21" s="441"/>
    </row>
    <row r="22" spans="2:4" s="36" customFormat="1" x14ac:dyDescent="0.25">
      <c r="B22" s="223" t="s">
        <v>764</v>
      </c>
      <c r="C22" s="440"/>
      <c r="D22" s="441"/>
    </row>
    <row r="23" spans="2:4" s="36" customFormat="1" x14ac:dyDescent="0.25">
      <c r="B23" s="223" t="s">
        <v>765</v>
      </c>
      <c r="C23" s="440"/>
      <c r="D23" s="441"/>
    </row>
    <row r="24" spans="2:4" s="36" customFormat="1" ht="15.75" thickBot="1" x14ac:dyDescent="0.3">
      <c r="B24" s="225" t="s">
        <v>766</v>
      </c>
      <c r="C24" s="442"/>
      <c r="D24" s="443"/>
    </row>
    <row r="25" spans="2:4" s="36" customFormat="1" ht="15.75" thickBot="1" x14ac:dyDescent="0.3"/>
    <row r="26" spans="2:4" s="36" customFormat="1" ht="16.5" thickBot="1" x14ac:dyDescent="0.3">
      <c r="B26" s="328" t="s">
        <v>107</v>
      </c>
      <c r="C26" s="328" t="s">
        <v>50</v>
      </c>
      <c r="D26" s="329" t="s">
        <v>85</v>
      </c>
    </row>
    <row r="27" spans="2:4" s="36" customFormat="1" ht="15.75" thickBot="1" x14ac:dyDescent="0.3">
      <c r="B27" s="312" t="s">
        <v>751</v>
      </c>
      <c r="C27" s="436" t="s">
        <v>670</v>
      </c>
      <c r="D27" s="437"/>
    </row>
    <row r="28" spans="2:4" s="36" customFormat="1" x14ac:dyDescent="0.25">
      <c r="B28" s="304" t="s">
        <v>767</v>
      </c>
      <c r="C28" s="438" t="s">
        <v>799</v>
      </c>
      <c r="D28" s="439"/>
    </row>
    <row r="29" spans="2:4" s="36" customFormat="1" x14ac:dyDescent="0.25">
      <c r="B29" s="223" t="s">
        <v>768</v>
      </c>
      <c r="C29" s="440"/>
      <c r="D29" s="441"/>
    </row>
    <row r="30" spans="2:4" x14ac:dyDescent="0.25">
      <c r="B30" s="223" t="s">
        <v>769</v>
      </c>
      <c r="C30" s="440"/>
      <c r="D30" s="441"/>
    </row>
    <row r="31" spans="2:4" s="36" customFormat="1" x14ac:dyDescent="0.25">
      <c r="B31" s="223" t="s">
        <v>770</v>
      </c>
      <c r="C31" s="440"/>
      <c r="D31" s="441"/>
    </row>
    <row r="32" spans="2:4" s="36" customFormat="1" x14ac:dyDescent="0.25">
      <c r="B32" s="223" t="s">
        <v>771</v>
      </c>
      <c r="C32" s="440"/>
      <c r="D32" s="441"/>
    </row>
    <row r="33" spans="2:4" s="36" customFormat="1" x14ac:dyDescent="0.25">
      <c r="B33" s="223" t="s">
        <v>772</v>
      </c>
      <c r="C33" s="440"/>
      <c r="D33" s="441"/>
    </row>
    <row r="34" spans="2:4" s="36" customFormat="1" x14ac:dyDescent="0.25">
      <c r="B34" s="223" t="s">
        <v>773</v>
      </c>
      <c r="C34" s="440"/>
      <c r="D34" s="441"/>
    </row>
    <row r="35" spans="2:4" s="36" customFormat="1" x14ac:dyDescent="0.25">
      <c r="B35" s="223" t="s">
        <v>774</v>
      </c>
      <c r="C35" s="440"/>
      <c r="D35" s="441"/>
    </row>
    <row r="36" spans="2:4" s="36" customFormat="1" ht="15.75" thickBot="1" x14ac:dyDescent="0.3">
      <c r="B36" s="225" t="s">
        <v>775</v>
      </c>
      <c r="C36" s="442"/>
      <c r="D36" s="443"/>
    </row>
    <row r="37" spans="2:4" s="36" customFormat="1" ht="15.75" thickBot="1" x14ac:dyDescent="0.3"/>
    <row r="38" spans="2:4" s="36" customFormat="1" ht="16.5" thickBot="1" x14ac:dyDescent="0.3">
      <c r="B38" s="328" t="s">
        <v>344</v>
      </c>
      <c r="C38" s="328" t="s">
        <v>50</v>
      </c>
      <c r="D38" s="329" t="s">
        <v>32</v>
      </c>
    </row>
    <row r="39" spans="2:4" s="36" customFormat="1" ht="15.75" thickBot="1" x14ac:dyDescent="0.3">
      <c r="B39" s="312" t="s">
        <v>751</v>
      </c>
      <c r="C39" s="436" t="s">
        <v>670</v>
      </c>
      <c r="D39" s="437"/>
    </row>
    <row r="40" spans="2:4" s="36" customFormat="1" x14ac:dyDescent="0.25">
      <c r="B40" s="304" t="s">
        <v>776</v>
      </c>
      <c r="C40" s="303" t="s">
        <v>781</v>
      </c>
      <c r="D40" s="451" t="s">
        <v>782</v>
      </c>
    </row>
    <row r="41" spans="2:4" s="36" customFormat="1" x14ac:dyDescent="0.25">
      <c r="B41" s="223" t="s">
        <v>777</v>
      </c>
      <c r="C41" s="80" t="s">
        <v>783</v>
      </c>
      <c r="D41" s="452"/>
    </row>
    <row r="42" spans="2:4" s="36" customFormat="1" x14ac:dyDescent="0.25">
      <c r="B42" s="223" t="s">
        <v>778</v>
      </c>
      <c r="C42" s="80" t="s">
        <v>784</v>
      </c>
      <c r="D42" s="452"/>
    </row>
    <row r="43" spans="2:4" ht="15.75" thickBot="1" x14ac:dyDescent="0.3">
      <c r="B43" s="225" t="s">
        <v>757</v>
      </c>
      <c r="C43" s="227" t="s">
        <v>780</v>
      </c>
      <c r="D43" s="453"/>
    </row>
    <row r="44" spans="2:4" s="36" customFormat="1" ht="15.75" thickBot="1" x14ac:dyDescent="0.3"/>
    <row r="45" spans="2:4" s="36" customFormat="1" ht="16.5" thickBot="1" x14ac:dyDescent="0.3">
      <c r="B45" s="328" t="s">
        <v>345</v>
      </c>
      <c r="C45" s="328" t="s">
        <v>50</v>
      </c>
      <c r="D45" s="329" t="s">
        <v>33</v>
      </c>
    </row>
    <row r="46" spans="2:4" s="36" customFormat="1" ht="15.75" thickBot="1" x14ac:dyDescent="0.3">
      <c r="B46" s="312" t="s">
        <v>751</v>
      </c>
      <c r="C46" s="436" t="s">
        <v>670</v>
      </c>
      <c r="D46" s="437"/>
    </row>
    <row r="47" spans="2:4" s="36" customFormat="1" x14ac:dyDescent="0.25">
      <c r="B47" s="304" t="s">
        <v>785</v>
      </c>
      <c r="C47" s="303"/>
      <c r="D47" s="451"/>
    </row>
    <row r="48" spans="2:4" s="36" customFormat="1" x14ac:dyDescent="0.25">
      <c r="B48" s="223" t="s">
        <v>786</v>
      </c>
      <c r="C48" s="80" t="s">
        <v>789</v>
      </c>
      <c r="D48" s="452"/>
    </row>
    <row r="49" spans="2:4" s="36" customFormat="1" ht="15.75" thickBot="1" x14ac:dyDescent="0.3">
      <c r="B49" s="225" t="s">
        <v>787</v>
      </c>
      <c r="C49" s="227" t="s">
        <v>788</v>
      </c>
      <c r="D49" s="453"/>
    </row>
    <row r="50" spans="2:4" s="36" customFormat="1" ht="15.75" thickBot="1" x14ac:dyDescent="0.3"/>
    <row r="51" spans="2:4" s="36" customFormat="1" ht="16.5" thickBot="1" x14ac:dyDescent="0.3">
      <c r="B51" s="328" t="s">
        <v>117</v>
      </c>
      <c r="C51" s="328" t="s">
        <v>53</v>
      </c>
      <c r="D51" s="329" t="s">
        <v>38</v>
      </c>
    </row>
    <row r="52" spans="2:4" ht="15.75" thickBot="1" x14ac:dyDescent="0.3">
      <c r="B52" s="312" t="s">
        <v>751</v>
      </c>
      <c r="C52" s="436" t="s">
        <v>670</v>
      </c>
      <c r="D52" s="437"/>
    </row>
    <row r="53" spans="2:4" x14ac:dyDescent="0.25">
      <c r="B53" s="304" t="s">
        <v>790</v>
      </c>
      <c r="C53" s="303" t="s">
        <v>795</v>
      </c>
      <c r="D53" s="451" t="s">
        <v>797</v>
      </c>
    </row>
    <row r="54" spans="2:4" s="36" customFormat="1" x14ac:dyDescent="0.25">
      <c r="B54" s="223" t="s">
        <v>791</v>
      </c>
      <c r="C54" s="80" t="s">
        <v>794</v>
      </c>
      <c r="D54" s="452"/>
    </row>
    <row r="55" spans="2:4" s="36" customFormat="1" x14ac:dyDescent="0.25">
      <c r="B55" s="223" t="s">
        <v>792</v>
      </c>
      <c r="C55" s="80" t="s">
        <v>796</v>
      </c>
      <c r="D55" s="452"/>
    </row>
    <row r="56" spans="2:4" s="36" customFormat="1" ht="15.75" thickBot="1" x14ac:dyDescent="0.3">
      <c r="B56" s="225" t="s">
        <v>793</v>
      </c>
      <c r="C56" s="227"/>
      <c r="D56" s="453"/>
    </row>
    <row r="57" spans="2:4" s="36" customFormat="1" ht="15.75" thickBot="1" x14ac:dyDescent="0.3"/>
    <row r="58" spans="2:4" s="36" customFormat="1" ht="16.5" thickBot="1" x14ac:dyDescent="0.3">
      <c r="B58" s="328" t="s">
        <v>160</v>
      </c>
      <c r="C58" s="328" t="s">
        <v>50</v>
      </c>
      <c r="D58" s="329" t="s">
        <v>445</v>
      </c>
    </row>
    <row r="59" spans="2:4" s="36" customFormat="1" ht="15.75" thickBot="1" x14ac:dyDescent="0.3">
      <c r="B59" s="312" t="s">
        <v>751</v>
      </c>
      <c r="C59" s="436" t="s">
        <v>670</v>
      </c>
      <c r="D59" s="437"/>
    </row>
    <row r="60" spans="2:4" s="36" customFormat="1" x14ac:dyDescent="0.25">
      <c r="B60" s="304" t="s">
        <v>843</v>
      </c>
      <c r="C60" s="430"/>
      <c r="D60" s="431"/>
    </row>
    <row r="61" spans="2:4" s="36" customFormat="1" x14ac:dyDescent="0.25">
      <c r="B61" s="223" t="s">
        <v>844</v>
      </c>
      <c r="C61" s="432"/>
      <c r="D61" s="433"/>
    </row>
    <row r="62" spans="2:4" s="36" customFormat="1" x14ac:dyDescent="0.25">
      <c r="B62" s="223" t="s">
        <v>845</v>
      </c>
      <c r="C62" s="432"/>
      <c r="D62" s="433"/>
    </row>
    <row r="63" spans="2:4" s="36" customFormat="1" x14ac:dyDescent="0.25">
      <c r="B63" s="223" t="s">
        <v>846</v>
      </c>
      <c r="C63" s="432"/>
      <c r="D63" s="433"/>
    </row>
    <row r="64" spans="2:4" s="36" customFormat="1" x14ac:dyDescent="0.25">
      <c r="B64" s="223" t="s">
        <v>847</v>
      </c>
      <c r="C64" s="432"/>
      <c r="D64" s="433"/>
    </row>
    <row r="65" spans="2:4" s="36" customFormat="1" x14ac:dyDescent="0.25">
      <c r="B65" s="223" t="s">
        <v>848</v>
      </c>
      <c r="C65" s="432"/>
      <c r="D65" s="433"/>
    </row>
    <row r="66" spans="2:4" s="36" customFormat="1" x14ac:dyDescent="0.25">
      <c r="B66" s="223" t="s">
        <v>849</v>
      </c>
      <c r="C66" s="432"/>
      <c r="D66" s="433"/>
    </row>
    <row r="67" spans="2:4" s="36" customFormat="1" x14ac:dyDescent="0.25">
      <c r="B67" s="223" t="s">
        <v>850</v>
      </c>
      <c r="C67" s="432"/>
      <c r="D67" s="433"/>
    </row>
    <row r="68" spans="2:4" s="36" customFormat="1" x14ac:dyDescent="0.25">
      <c r="B68" s="223" t="s">
        <v>851</v>
      </c>
      <c r="C68" s="432"/>
      <c r="D68" s="433"/>
    </row>
    <row r="69" spans="2:4" s="36" customFormat="1" x14ac:dyDescent="0.25">
      <c r="B69" s="223" t="s">
        <v>852</v>
      </c>
      <c r="C69" s="432"/>
      <c r="D69" s="433"/>
    </row>
    <row r="70" spans="2:4" s="36" customFormat="1" x14ac:dyDescent="0.25">
      <c r="B70" s="223" t="s">
        <v>853</v>
      </c>
      <c r="C70" s="432"/>
      <c r="D70" s="433"/>
    </row>
    <row r="71" spans="2:4" s="36" customFormat="1" x14ac:dyDescent="0.25">
      <c r="B71" s="223" t="s">
        <v>854</v>
      </c>
      <c r="C71" s="432"/>
      <c r="D71" s="433"/>
    </row>
    <row r="72" spans="2:4" s="36" customFormat="1" x14ac:dyDescent="0.25">
      <c r="B72" s="223" t="s">
        <v>855</v>
      </c>
      <c r="C72" s="432"/>
      <c r="D72" s="433"/>
    </row>
    <row r="73" spans="2:4" s="36" customFormat="1" x14ac:dyDescent="0.25">
      <c r="B73" s="223" t="s">
        <v>856</v>
      </c>
      <c r="C73" s="432"/>
      <c r="D73" s="433"/>
    </row>
    <row r="74" spans="2:4" s="36" customFormat="1" x14ac:dyDescent="0.25">
      <c r="B74" s="223" t="s">
        <v>857</v>
      </c>
      <c r="C74" s="432"/>
      <c r="D74" s="433"/>
    </row>
    <row r="75" spans="2:4" s="36" customFormat="1" x14ac:dyDescent="0.25">
      <c r="B75" s="223" t="s">
        <v>858</v>
      </c>
      <c r="C75" s="432"/>
      <c r="D75" s="433"/>
    </row>
    <row r="76" spans="2:4" s="36" customFormat="1" x14ac:dyDescent="0.25">
      <c r="B76" s="223" t="s">
        <v>859</v>
      </c>
      <c r="C76" s="432"/>
      <c r="D76" s="433"/>
    </row>
    <row r="77" spans="2:4" s="36" customFormat="1" x14ac:dyDescent="0.25">
      <c r="B77" s="223" t="s">
        <v>860</v>
      </c>
      <c r="C77" s="432"/>
      <c r="D77" s="433"/>
    </row>
    <row r="78" spans="2:4" s="36" customFormat="1" x14ac:dyDescent="0.25">
      <c r="B78" s="223" t="s">
        <v>861</v>
      </c>
      <c r="C78" s="432"/>
      <c r="D78" s="433"/>
    </row>
    <row r="79" spans="2:4" s="36" customFormat="1" x14ac:dyDescent="0.25">
      <c r="B79" s="223" t="s">
        <v>862</v>
      </c>
      <c r="C79" s="432"/>
      <c r="D79" s="433"/>
    </row>
    <row r="80" spans="2:4" s="36" customFormat="1" x14ac:dyDescent="0.25">
      <c r="B80" s="223" t="s">
        <v>863</v>
      </c>
      <c r="C80" s="432"/>
      <c r="D80" s="433"/>
    </row>
    <row r="81" spans="2:4" s="36" customFormat="1" x14ac:dyDescent="0.25">
      <c r="B81" s="223" t="s">
        <v>864</v>
      </c>
      <c r="C81" s="432"/>
      <c r="D81" s="433"/>
    </row>
    <row r="82" spans="2:4" s="36" customFormat="1" x14ac:dyDescent="0.25">
      <c r="B82" s="223" t="s">
        <v>865</v>
      </c>
      <c r="C82" s="432"/>
      <c r="D82" s="433"/>
    </row>
    <row r="83" spans="2:4" s="36" customFormat="1" x14ac:dyDescent="0.25">
      <c r="B83" s="223" t="s">
        <v>866</v>
      </c>
      <c r="C83" s="432"/>
      <c r="D83" s="433"/>
    </row>
    <row r="84" spans="2:4" s="36" customFormat="1" x14ac:dyDescent="0.25">
      <c r="B84" s="223" t="s">
        <v>867</v>
      </c>
      <c r="C84" s="432"/>
      <c r="D84" s="433"/>
    </row>
    <row r="85" spans="2:4" s="36" customFormat="1" x14ac:dyDescent="0.25">
      <c r="B85" s="223" t="s">
        <v>868</v>
      </c>
      <c r="C85" s="432"/>
      <c r="D85" s="433"/>
    </row>
    <row r="86" spans="2:4" s="36" customFormat="1" x14ac:dyDescent="0.25">
      <c r="B86" s="223" t="s">
        <v>869</v>
      </c>
      <c r="C86" s="432"/>
      <c r="D86" s="433"/>
    </row>
    <row r="87" spans="2:4" s="36" customFormat="1" x14ac:dyDescent="0.25">
      <c r="B87" s="223" t="s">
        <v>870</v>
      </c>
      <c r="C87" s="432"/>
      <c r="D87" s="433"/>
    </row>
    <row r="88" spans="2:4" s="36" customFormat="1" x14ac:dyDescent="0.25">
      <c r="B88" s="223" t="s">
        <v>871</v>
      </c>
      <c r="C88" s="432"/>
      <c r="D88" s="433"/>
    </row>
    <row r="89" spans="2:4" s="36" customFormat="1" x14ac:dyDescent="0.25">
      <c r="B89" s="223" t="s">
        <v>872</v>
      </c>
      <c r="C89" s="432"/>
      <c r="D89" s="433"/>
    </row>
    <row r="90" spans="2:4" s="36" customFormat="1" x14ac:dyDescent="0.25">
      <c r="B90" s="223" t="s">
        <v>873</v>
      </c>
      <c r="C90" s="432"/>
      <c r="D90" s="433"/>
    </row>
    <row r="91" spans="2:4" s="36" customFormat="1" x14ac:dyDescent="0.25">
      <c r="B91" s="223" t="s">
        <v>874</v>
      </c>
      <c r="C91" s="432"/>
      <c r="D91" s="433"/>
    </row>
    <row r="92" spans="2:4" s="36" customFormat="1" x14ac:dyDescent="0.25">
      <c r="B92" s="223" t="s">
        <v>875</v>
      </c>
      <c r="C92" s="432"/>
      <c r="D92" s="433"/>
    </row>
    <row r="93" spans="2:4" s="36" customFormat="1" x14ac:dyDescent="0.25">
      <c r="B93" s="223" t="s">
        <v>876</v>
      </c>
      <c r="C93" s="432"/>
      <c r="D93" s="433"/>
    </row>
    <row r="94" spans="2:4" s="36" customFormat="1" x14ac:dyDescent="0.25">
      <c r="B94" s="223" t="s">
        <v>877</v>
      </c>
      <c r="C94" s="432"/>
      <c r="D94" s="433"/>
    </row>
    <row r="95" spans="2:4" s="36" customFormat="1" x14ac:dyDescent="0.25">
      <c r="B95" s="223" t="s">
        <v>878</v>
      </c>
      <c r="C95" s="432"/>
      <c r="D95" s="433"/>
    </row>
    <row r="96" spans="2:4" s="36" customFormat="1" x14ac:dyDescent="0.25">
      <c r="B96" s="223" t="s">
        <v>879</v>
      </c>
      <c r="C96" s="432"/>
      <c r="D96" s="433"/>
    </row>
    <row r="97" spans="2:4" s="36" customFormat="1" x14ac:dyDescent="0.25">
      <c r="B97" s="223" t="s">
        <v>880</v>
      </c>
      <c r="C97" s="432"/>
      <c r="D97" s="433"/>
    </row>
    <row r="98" spans="2:4" s="36" customFormat="1" x14ac:dyDescent="0.25">
      <c r="B98" s="223" t="s">
        <v>881</v>
      </c>
      <c r="C98" s="432"/>
      <c r="D98" s="433"/>
    </row>
    <row r="99" spans="2:4" s="36" customFormat="1" ht="15.75" thickBot="1" x14ac:dyDescent="0.3">
      <c r="B99" s="225" t="s">
        <v>882</v>
      </c>
      <c r="C99" s="434"/>
      <c r="D99" s="435"/>
    </row>
    <row r="100" spans="2:4" s="36" customFormat="1" ht="15.75" thickBot="1" x14ac:dyDescent="0.3"/>
    <row r="101" spans="2:4" s="36" customFormat="1" ht="16.5" thickBot="1" x14ac:dyDescent="0.3">
      <c r="B101" s="328" t="s">
        <v>411</v>
      </c>
      <c r="C101" s="328" t="s">
        <v>50</v>
      </c>
      <c r="D101" s="329" t="s">
        <v>414</v>
      </c>
    </row>
    <row r="102" spans="2:4" s="36" customFormat="1" ht="15.75" thickBot="1" x14ac:dyDescent="0.3">
      <c r="B102" s="312" t="s">
        <v>751</v>
      </c>
      <c r="C102" s="436" t="s">
        <v>670</v>
      </c>
      <c r="D102" s="437"/>
    </row>
    <row r="103" spans="2:4" s="36" customFormat="1" x14ac:dyDescent="0.25">
      <c r="B103" s="304" t="s">
        <v>883</v>
      </c>
      <c r="C103" s="438"/>
      <c r="D103" s="439"/>
    </row>
    <row r="104" spans="2:4" s="36" customFormat="1" x14ac:dyDescent="0.25">
      <c r="B104" s="223" t="s">
        <v>884</v>
      </c>
      <c r="C104" s="440"/>
      <c r="D104" s="441"/>
    </row>
    <row r="105" spans="2:4" s="36" customFormat="1" x14ac:dyDescent="0.25">
      <c r="B105" s="223" t="s">
        <v>885</v>
      </c>
      <c r="C105" s="440"/>
      <c r="D105" s="441"/>
    </row>
    <row r="106" spans="2:4" s="36" customFormat="1" ht="15.75" thickBot="1" x14ac:dyDescent="0.3">
      <c r="B106" s="225" t="s">
        <v>886</v>
      </c>
      <c r="C106" s="442"/>
      <c r="D106" s="443"/>
    </row>
    <row r="107" spans="2:4" s="36" customFormat="1" ht="15.75" thickBot="1" x14ac:dyDescent="0.3"/>
    <row r="108" spans="2:4" s="36" customFormat="1" ht="16.5" thickBot="1" x14ac:dyDescent="0.3">
      <c r="B108" s="328" t="s">
        <v>422</v>
      </c>
      <c r="C108" s="328" t="s">
        <v>51</v>
      </c>
      <c r="D108" s="329" t="s">
        <v>418</v>
      </c>
    </row>
    <row r="109" spans="2:4" s="36" customFormat="1" ht="15.75" thickBot="1" x14ac:dyDescent="0.3">
      <c r="B109" s="312" t="s">
        <v>751</v>
      </c>
      <c r="C109" s="436" t="s">
        <v>670</v>
      </c>
      <c r="D109" s="437"/>
    </row>
    <row r="110" spans="2:4" s="36" customFormat="1" x14ac:dyDescent="0.25">
      <c r="B110" s="304" t="s">
        <v>805</v>
      </c>
      <c r="C110" s="444" t="s">
        <v>684</v>
      </c>
      <c r="D110" s="450" t="s">
        <v>819</v>
      </c>
    </row>
    <row r="111" spans="2:4" s="36" customFormat="1" x14ac:dyDescent="0.25">
      <c r="B111" s="223" t="s">
        <v>806</v>
      </c>
      <c r="C111" s="445"/>
      <c r="D111" s="448"/>
    </row>
    <row r="112" spans="2:4" s="36" customFormat="1" x14ac:dyDescent="0.25">
      <c r="B112" s="223" t="s">
        <v>807</v>
      </c>
      <c r="C112" s="445"/>
      <c r="D112" s="448"/>
    </row>
    <row r="113" spans="2:4" s="36" customFormat="1" x14ac:dyDescent="0.25">
      <c r="B113" s="223" t="s">
        <v>808</v>
      </c>
      <c r="C113" s="445"/>
      <c r="D113" s="448"/>
    </row>
    <row r="114" spans="2:4" s="36" customFormat="1" x14ac:dyDescent="0.25">
      <c r="B114" s="223" t="s">
        <v>809</v>
      </c>
      <c r="C114" s="445"/>
      <c r="D114" s="448"/>
    </row>
    <row r="115" spans="2:4" s="36" customFormat="1" x14ac:dyDescent="0.25">
      <c r="B115" s="223" t="s">
        <v>810</v>
      </c>
      <c r="C115" s="445"/>
      <c r="D115" s="448"/>
    </row>
    <row r="116" spans="2:4" s="36" customFormat="1" x14ac:dyDescent="0.25">
      <c r="B116" s="223" t="s">
        <v>811</v>
      </c>
      <c r="C116" s="445"/>
      <c r="D116" s="448"/>
    </row>
    <row r="117" spans="2:4" s="36" customFormat="1" x14ac:dyDescent="0.25">
      <c r="B117" s="223" t="s">
        <v>812</v>
      </c>
      <c r="C117" s="445"/>
      <c r="D117" s="448"/>
    </row>
    <row r="118" spans="2:4" s="36" customFormat="1" x14ac:dyDescent="0.25">
      <c r="B118" s="223" t="s">
        <v>813</v>
      </c>
      <c r="C118" s="445"/>
      <c r="D118" s="448"/>
    </row>
    <row r="119" spans="2:4" s="36" customFormat="1" x14ac:dyDescent="0.25">
      <c r="B119" s="223" t="s">
        <v>814</v>
      </c>
      <c r="C119" s="445"/>
      <c r="D119" s="448"/>
    </row>
    <row r="120" spans="2:4" s="36" customFormat="1" x14ac:dyDescent="0.25">
      <c r="B120" s="223" t="s">
        <v>815</v>
      </c>
      <c r="C120" s="446"/>
      <c r="D120" s="448"/>
    </row>
    <row r="121" spans="2:4" s="36" customFormat="1" x14ac:dyDescent="0.25">
      <c r="B121" s="223" t="s">
        <v>816</v>
      </c>
      <c r="C121" s="447" t="s">
        <v>685</v>
      </c>
      <c r="D121" s="448"/>
    </row>
    <row r="122" spans="2:4" s="36" customFormat="1" x14ac:dyDescent="0.25">
      <c r="B122" s="223" t="s">
        <v>817</v>
      </c>
      <c r="C122" s="448"/>
      <c r="D122" s="448"/>
    </row>
    <row r="123" spans="2:4" s="36" customFormat="1" ht="15.75" thickBot="1" x14ac:dyDescent="0.3">
      <c r="B123" s="225" t="s">
        <v>818</v>
      </c>
      <c r="C123" s="449"/>
      <c r="D123" s="449"/>
    </row>
    <row r="124" spans="2:4" s="36" customFormat="1" ht="15.75" thickBot="1" x14ac:dyDescent="0.3">
      <c r="B124" s="240"/>
      <c r="C124" s="240"/>
      <c r="D124" s="240"/>
    </row>
    <row r="125" spans="2:4" ht="16.5" thickBot="1" x14ac:dyDescent="0.3">
      <c r="B125" s="328" t="s">
        <v>800</v>
      </c>
      <c r="C125" s="328" t="s">
        <v>51</v>
      </c>
      <c r="D125" s="329" t="s">
        <v>801</v>
      </c>
    </row>
    <row r="126" spans="2:4" ht="15.75" thickBot="1" x14ac:dyDescent="0.3">
      <c r="B126" s="312" t="s">
        <v>821</v>
      </c>
      <c r="C126" s="436" t="s">
        <v>670</v>
      </c>
      <c r="D126" s="437"/>
    </row>
    <row r="127" spans="2:4" ht="34.5" customHeight="1" thickBot="1" x14ac:dyDescent="0.3">
      <c r="B127" s="330" t="s">
        <v>820</v>
      </c>
      <c r="C127" s="428" t="s">
        <v>822</v>
      </c>
      <c r="D127" s="429"/>
    </row>
  </sheetData>
  <mergeCells count="24">
    <mergeCell ref="D40:D43"/>
    <mergeCell ref="D6:D10"/>
    <mergeCell ref="C5:D5"/>
    <mergeCell ref="C13:D13"/>
    <mergeCell ref="C14:D16"/>
    <mergeCell ref="C19:D19"/>
    <mergeCell ref="C20:D24"/>
    <mergeCell ref="C27:D27"/>
    <mergeCell ref="C28:D36"/>
    <mergeCell ref="C39:D39"/>
    <mergeCell ref="C46:D46"/>
    <mergeCell ref="D47:D49"/>
    <mergeCell ref="C52:D52"/>
    <mergeCell ref="D53:D56"/>
    <mergeCell ref="C59:D59"/>
    <mergeCell ref="C127:D127"/>
    <mergeCell ref="C60:D99"/>
    <mergeCell ref="C102:D102"/>
    <mergeCell ref="C103:D106"/>
    <mergeCell ref="C109:D109"/>
    <mergeCell ref="C126:D126"/>
    <mergeCell ref="C110:C120"/>
    <mergeCell ref="C121:C123"/>
    <mergeCell ref="D110:D12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L19"/>
  <sheetViews>
    <sheetView workbookViewId="0"/>
  </sheetViews>
  <sheetFormatPr baseColWidth="10" defaultRowHeight="15" x14ac:dyDescent="0.25"/>
  <cols>
    <col min="1" max="1" width="5.7109375" customWidth="1"/>
    <col min="4" max="4" width="7.42578125" customWidth="1"/>
    <col min="5" max="5" width="84.42578125" bestFit="1" customWidth="1"/>
  </cols>
  <sheetData>
    <row r="8" spans="2:12" x14ac:dyDescent="0.25">
      <c r="F8" s="36"/>
      <c r="G8" s="36"/>
      <c r="H8" s="36"/>
      <c r="I8" s="36"/>
      <c r="J8" s="36"/>
      <c r="K8" s="36"/>
    </row>
    <row r="9" spans="2:12" ht="15.75" thickBot="1" x14ac:dyDescent="0.3">
      <c r="F9" s="36"/>
      <c r="G9" s="36"/>
      <c r="H9" s="36"/>
      <c r="I9" s="36"/>
      <c r="J9" s="36"/>
      <c r="K9" s="36"/>
      <c r="L9" s="36"/>
    </row>
    <row r="10" spans="2:12" x14ac:dyDescent="0.25">
      <c r="B10" s="396" t="s">
        <v>688</v>
      </c>
      <c r="C10" s="304" t="s">
        <v>690</v>
      </c>
      <c r="D10" s="303" t="s">
        <v>28</v>
      </c>
      <c r="E10" s="305" t="s">
        <v>694</v>
      </c>
      <c r="F10" s="36"/>
      <c r="G10" s="36"/>
      <c r="H10" s="36"/>
      <c r="I10" s="36"/>
      <c r="J10" s="36"/>
      <c r="K10" s="36"/>
      <c r="L10" s="36"/>
    </row>
    <row r="11" spans="2:12" ht="18" x14ac:dyDescent="0.35">
      <c r="B11" s="397" t="s">
        <v>110</v>
      </c>
      <c r="C11" s="223" t="s">
        <v>701</v>
      </c>
      <c r="D11" s="80" t="s">
        <v>28</v>
      </c>
      <c r="E11" s="306" t="s">
        <v>695</v>
      </c>
      <c r="F11" s="36"/>
      <c r="G11" s="36"/>
      <c r="H11" s="36"/>
      <c r="I11" s="36"/>
      <c r="J11" s="36"/>
      <c r="K11" s="36"/>
      <c r="L11" s="36"/>
    </row>
    <row r="12" spans="2:12" ht="18" x14ac:dyDescent="0.35">
      <c r="B12" s="397" t="s">
        <v>342</v>
      </c>
      <c r="C12" s="223" t="s">
        <v>702</v>
      </c>
      <c r="D12" s="80" t="s">
        <v>28</v>
      </c>
      <c r="E12" s="306" t="s">
        <v>696</v>
      </c>
      <c r="F12" s="36"/>
      <c r="G12" s="36"/>
      <c r="H12" s="36"/>
      <c r="I12" s="36"/>
      <c r="J12" s="36"/>
      <c r="K12" s="36"/>
      <c r="L12" s="36"/>
    </row>
    <row r="13" spans="2:12" ht="30" x14ac:dyDescent="0.25">
      <c r="B13" s="398" t="s">
        <v>706</v>
      </c>
      <c r="C13" s="223" t="s">
        <v>691</v>
      </c>
      <c r="D13" s="80" t="s">
        <v>27</v>
      </c>
      <c r="E13" s="306" t="s">
        <v>697</v>
      </c>
      <c r="F13" s="36"/>
      <c r="G13" s="36"/>
      <c r="H13" s="36"/>
      <c r="I13" s="36"/>
      <c r="J13" s="36"/>
      <c r="K13" s="36"/>
      <c r="L13" s="36"/>
    </row>
    <row r="14" spans="2:12" x14ac:dyDescent="0.25">
      <c r="B14" s="397"/>
      <c r="C14" s="223" t="s">
        <v>692</v>
      </c>
      <c r="D14" s="80" t="s">
        <v>22</v>
      </c>
      <c r="E14" s="306" t="s">
        <v>698</v>
      </c>
      <c r="F14" s="36"/>
      <c r="G14" s="36"/>
      <c r="H14" s="36"/>
      <c r="I14" s="36"/>
      <c r="J14" s="36"/>
      <c r="K14" s="36"/>
      <c r="L14" s="36"/>
    </row>
    <row r="15" spans="2:12" ht="18" x14ac:dyDescent="0.35">
      <c r="B15" s="397" t="s">
        <v>341</v>
      </c>
      <c r="C15" s="223" t="s">
        <v>703</v>
      </c>
      <c r="D15" s="80" t="s">
        <v>28</v>
      </c>
      <c r="E15" s="306" t="s">
        <v>705</v>
      </c>
      <c r="F15" s="36"/>
      <c r="G15" s="36"/>
      <c r="H15" s="36"/>
      <c r="I15" s="36"/>
      <c r="J15" s="36"/>
      <c r="K15" s="36"/>
      <c r="L15" s="36"/>
    </row>
    <row r="16" spans="2:12" ht="18" x14ac:dyDescent="0.35">
      <c r="B16" s="397" t="s">
        <v>343</v>
      </c>
      <c r="C16" s="223" t="s">
        <v>704</v>
      </c>
      <c r="D16" s="80" t="s">
        <v>37</v>
      </c>
      <c r="E16" s="306" t="s">
        <v>699</v>
      </c>
      <c r="F16" s="36"/>
      <c r="G16" s="36"/>
      <c r="H16" s="36"/>
      <c r="I16" s="36"/>
      <c r="J16" s="36"/>
      <c r="K16" s="36"/>
      <c r="L16" s="36"/>
    </row>
    <row r="17" spans="2:12" ht="15.75" thickBot="1" x14ac:dyDescent="0.3">
      <c r="B17" s="399"/>
      <c r="C17" s="225" t="s">
        <v>693</v>
      </c>
      <c r="D17" s="227" t="s">
        <v>28</v>
      </c>
      <c r="E17" s="307" t="s">
        <v>700</v>
      </c>
      <c r="F17" s="36"/>
      <c r="G17" s="36"/>
      <c r="H17" s="36"/>
      <c r="I17" s="36"/>
      <c r="J17" s="36"/>
      <c r="K17" s="36"/>
      <c r="L17" s="36"/>
    </row>
    <row r="18" spans="2:12" x14ac:dyDescent="0.25">
      <c r="F18" s="36"/>
      <c r="G18" s="36"/>
      <c r="H18" s="36"/>
      <c r="I18" s="36"/>
      <c r="J18" s="36"/>
      <c r="K18" s="36"/>
      <c r="L18" s="36"/>
    </row>
    <row r="19" spans="2:12" x14ac:dyDescent="0.25">
      <c r="F19" s="36"/>
      <c r="G19" s="36"/>
      <c r="H19" s="36"/>
      <c r="I19" s="36"/>
      <c r="J19" s="36"/>
      <c r="K19" s="36"/>
      <c r="L19" s="36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"/>
  <sheetViews>
    <sheetView workbookViewId="0"/>
  </sheetViews>
  <sheetFormatPr baseColWidth="10" defaultRowHeight="15" x14ac:dyDescent="0.25"/>
  <cols>
    <col min="1" max="1" width="5.5703125" customWidth="1"/>
    <col min="2" max="2" width="6.85546875" customWidth="1"/>
    <col min="3" max="3" width="15.85546875" customWidth="1"/>
    <col min="4" max="4" width="22.5703125" customWidth="1"/>
  </cols>
  <sheetData>
    <row r="1" spans="2:4" s="36" customFormat="1" x14ac:dyDescent="0.25"/>
    <row r="2" spans="2:4" ht="21" x14ac:dyDescent="0.35">
      <c r="B2" s="381" t="s">
        <v>914</v>
      </c>
    </row>
    <row r="4" spans="2:4" ht="15.75" x14ac:dyDescent="0.25">
      <c r="B4" s="382" t="s">
        <v>915</v>
      </c>
    </row>
    <row r="5" spans="2:4" x14ac:dyDescent="0.25">
      <c r="B5" t="s">
        <v>30</v>
      </c>
    </row>
    <row r="6" spans="2:4" s="36" customFormat="1" x14ac:dyDescent="0.25"/>
    <row r="7" spans="2:4" x14ac:dyDescent="0.25">
      <c r="B7" t="s">
        <v>916</v>
      </c>
    </row>
    <row r="9" spans="2:4" ht="15.75" thickBot="1" x14ac:dyDescent="0.3"/>
    <row r="10" spans="2:4" x14ac:dyDescent="0.25">
      <c r="C10" s="295" t="s">
        <v>114</v>
      </c>
      <c r="D10" s="296" t="s">
        <v>115</v>
      </c>
    </row>
    <row r="11" spans="2:4" ht="30" x14ac:dyDescent="0.25">
      <c r="C11" s="297" t="s">
        <v>668</v>
      </c>
      <c r="D11" s="298" t="s">
        <v>673</v>
      </c>
    </row>
    <row r="12" spans="2:4" ht="15.75" thickBot="1" x14ac:dyDescent="0.3">
      <c r="C12" s="60" t="s">
        <v>35</v>
      </c>
      <c r="D12" s="61" t="s">
        <v>30</v>
      </c>
    </row>
    <row r="13" spans="2:4" x14ac:dyDescent="0.25">
      <c r="C13" s="293">
        <v>6000</v>
      </c>
      <c r="D13" s="391">
        <f t="shared" ref="D13:D23" si="0" xml:space="preserve"> 1.3 + 0.41 + 0.27 * (C13 / 1000)</f>
        <v>3.33</v>
      </c>
    </row>
    <row r="14" spans="2:4" x14ac:dyDescent="0.25">
      <c r="C14" s="293">
        <v>7000</v>
      </c>
      <c r="D14" s="391">
        <f t="shared" si="0"/>
        <v>3.6</v>
      </c>
    </row>
    <row r="15" spans="2:4" x14ac:dyDescent="0.25">
      <c r="C15" s="293">
        <v>8000</v>
      </c>
      <c r="D15" s="391">
        <f t="shared" si="0"/>
        <v>3.87</v>
      </c>
    </row>
    <row r="16" spans="2:4" x14ac:dyDescent="0.25">
      <c r="C16" s="293">
        <v>9000</v>
      </c>
      <c r="D16" s="391">
        <f t="shared" si="0"/>
        <v>4.1400000000000006</v>
      </c>
    </row>
    <row r="17" spans="3:4" x14ac:dyDescent="0.25">
      <c r="C17" s="293">
        <v>10000</v>
      </c>
      <c r="D17" s="391">
        <f t="shared" si="0"/>
        <v>4.41</v>
      </c>
    </row>
    <row r="18" spans="3:4" x14ac:dyDescent="0.25">
      <c r="C18" s="293">
        <v>11000</v>
      </c>
      <c r="D18" s="391">
        <f t="shared" si="0"/>
        <v>4.68</v>
      </c>
    </row>
    <row r="19" spans="3:4" x14ac:dyDescent="0.25">
      <c r="C19" s="293">
        <v>12000</v>
      </c>
      <c r="D19" s="391">
        <f t="shared" si="0"/>
        <v>4.95</v>
      </c>
    </row>
    <row r="20" spans="3:4" x14ac:dyDescent="0.25">
      <c r="C20" s="293">
        <v>13000</v>
      </c>
      <c r="D20" s="391">
        <f t="shared" si="0"/>
        <v>5.2200000000000006</v>
      </c>
    </row>
    <row r="21" spans="3:4" x14ac:dyDescent="0.25">
      <c r="C21" s="293">
        <v>14000</v>
      </c>
      <c r="D21" s="391">
        <f t="shared" si="0"/>
        <v>5.49</v>
      </c>
    </row>
    <row r="22" spans="3:4" x14ac:dyDescent="0.25">
      <c r="C22" s="293">
        <v>15000</v>
      </c>
      <c r="D22" s="391">
        <f t="shared" si="0"/>
        <v>5.7600000000000007</v>
      </c>
    </row>
    <row r="23" spans="3:4" ht="15.75" thickBot="1" x14ac:dyDescent="0.3">
      <c r="C23" s="294">
        <v>16000</v>
      </c>
      <c r="D23" s="392">
        <f t="shared" si="0"/>
        <v>6.03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B1:F7"/>
  <sheetViews>
    <sheetView workbookViewId="0"/>
  </sheetViews>
  <sheetFormatPr baseColWidth="10" defaultRowHeight="15" x14ac:dyDescent="0.25"/>
  <cols>
    <col min="1" max="1" width="2.140625" style="15" customWidth="1"/>
    <col min="2" max="2" width="20.42578125" style="15" customWidth="1"/>
    <col min="3" max="6" width="22" style="15" customWidth="1"/>
    <col min="7" max="16384" width="11.42578125" style="15"/>
  </cols>
  <sheetData>
    <row r="1" spans="2:6" ht="30" customHeight="1" thickBot="1" x14ac:dyDescent="0.3"/>
    <row r="2" spans="2:6" ht="15.75" thickBot="1" x14ac:dyDescent="0.3">
      <c r="C2" s="12" t="s">
        <v>123</v>
      </c>
      <c r="D2" s="13"/>
      <c r="E2" s="13"/>
      <c r="F2" s="14"/>
    </row>
    <row r="3" spans="2:6" ht="15.75" thickBot="1" x14ac:dyDescent="0.3">
      <c r="C3" s="290" t="s">
        <v>118</v>
      </c>
      <c r="D3" s="290" t="s">
        <v>119</v>
      </c>
      <c r="E3" s="291" t="s">
        <v>120</v>
      </c>
      <c r="F3" s="290" t="s">
        <v>188</v>
      </c>
    </row>
    <row r="4" spans="2:6" ht="30.75" thickBot="1" x14ac:dyDescent="0.3">
      <c r="B4" s="7" t="s">
        <v>117</v>
      </c>
      <c r="C4" s="8" t="s">
        <v>90</v>
      </c>
      <c r="D4" s="8" t="s">
        <v>91</v>
      </c>
      <c r="E4" s="8" t="s">
        <v>92</v>
      </c>
      <c r="F4" s="8" t="s">
        <v>918</v>
      </c>
    </row>
    <row r="5" spans="2:6" ht="30" x14ac:dyDescent="0.25">
      <c r="B5" s="29" t="s">
        <v>152</v>
      </c>
      <c r="C5" s="32" t="s">
        <v>95</v>
      </c>
      <c r="D5" s="22" t="s">
        <v>97</v>
      </c>
      <c r="E5" s="28" t="s">
        <v>95</v>
      </c>
      <c r="F5" s="16">
        <v>2</v>
      </c>
    </row>
    <row r="6" spans="2:6" ht="30" x14ac:dyDescent="0.25">
      <c r="B6" s="30" t="s">
        <v>150</v>
      </c>
      <c r="C6" s="20" t="s">
        <v>97</v>
      </c>
      <c r="D6" s="17" t="s">
        <v>97</v>
      </c>
      <c r="E6" s="20" t="s">
        <v>95</v>
      </c>
      <c r="F6" s="18">
        <v>1</v>
      </c>
    </row>
    <row r="7" spans="2:6" ht="30.75" thickBot="1" x14ac:dyDescent="0.3">
      <c r="B7" s="31" t="s">
        <v>151</v>
      </c>
      <c r="C7" s="21" t="s">
        <v>95</v>
      </c>
      <c r="D7" s="19" t="s">
        <v>95</v>
      </c>
      <c r="E7" s="21" t="s">
        <v>97</v>
      </c>
      <c r="F7" s="58">
        <v>0.8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workbookViewId="0"/>
  </sheetViews>
  <sheetFormatPr baseColWidth="10" defaultRowHeight="15" x14ac:dyDescent="0.25"/>
  <cols>
    <col min="1" max="1" width="3.85546875" customWidth="1"/>
    <col min="3" max="3" width="14.85546875" customWidth="1"/>
  </cols>
  <sheetData>
    <row r="2" spans="2:4" ht="21" x14ac:dyDescent="0.35">
      <c r="B2" s="381" t="s">
        <v>747</v>
      </c>
    </row>
    <row r="3" spans="2:4" s="36" customFormat="1" ht="15.75" x14ac:dyDescent="0.25">
      <c r="B3" s="98"/>
    </row>
    <row r="4" spans="2:4" s="36" customFormat="1" ht="15.75" x14ac:dyDescent="0.25">
      <c r="B4" s="382" t="s">
        <v>887</v>
      </c>
    </row>
    <row r="5" spans="2:4" s="36" customFormat="1" x14ac:dyDescent="0.25">
      <c r="B5" s="36" t="s">
        <v>27</v>
      </c>
    </row>
    <row r="7" spans="2:4" x14ac:dyDescent="0.25">
      <c r="C7" s="86" t="s">
        <v>638</v>
      </c>
      <c r="D7" s="86" t="s">
        <v>401</v>
      </c>
    </row>
    <row r="8" spans="2:4" x14ac:dyDescent="0.25">
      <c r="B8" s="86" t="s">
        <v>637</v>
      </c>
      <c r="C8" s="80">
        <v>588.20000000000005</v>
      </c>
      <c r="D8" s="80">
        <v>-2511.8000000000002</v>
      </c>
    </row>
    <row r="9" spans="2:4" x14ac:dyDescent="0.25">
      <c r="B9" s="86" t="s">
        <v>202</v>
      </c>
      <c r="C9" s="80">
        <v>394.1</v>
      </c>
      <c r="D9" s="80">
        <v>-1705.9</v>
      </c>
    </row>
    <row r="11" spans="2:4" ht="15.75" thickBot="1" x14ac:dyDescent="0.3"/>
    <row r="12" spans="2:4" x14ac:dyDescent="0.25">
      <c r="B12" s="400" t="s">
        <v>336</v>
      </c>
      <c r="C12" s="458" t="s">
        <v>109</v>
      </c>
      <c r="D12" s="459"/>
    </row>
    <row r="13" spans="2:4" x14ac:dyDescent="0.25">
      <c r="B13" s="456" t="s">
        <v>920</v>
      </c>
      <c r="C13" s="454" t="s">
        <v>919</v>
      </c>
      <c r="D13" s="455"/>
    </row>
    <row r="14" spans="2:4" x14ac:dyDescent="0.25">
      <c r="B14" s="457"/>
      <c r="C14" s="383" t="s">
        <v>637</v>
      </c>
      <c r="D14" s="390" t="s">
        <v>202</v>
      </c>
    </row>
    <row r="15" spans="2:4" x14ac:dyDescent="0.25">
      <c r="B15" s="223">
        <v>7.5</v>
      </c>
      <c r="C15" s="90">
        <f>B15*$C$8+$D$8</f>
        <v>1899.6999999999998</v>
      </c>
      <c r="D15" s="393">
        <f>B15*$C$9+$D$9</f>
        <v>1249.8499999999999</v>
      </c>
    </row>
    <row r="16" spans="2:4" ht="15.75" thickBot="1" x14ac:dyDescent="0.3">
      <c r="B16" s="225">
        <v>16</v>
      </c>
      <c r="C16" s="394">
        <f>B16*$C$8+$D$8</f>
        <v>6899.4000000000005</v>
      </c>
      <c r="D16" s="395">
        <f>B16*$C$9+$D$9</f>
        <v>4599.7000000000007</v>
      </c>
    </row>
  </sheetData>
  <mergeCells count="3">
    <mergeCell ref="C13:D13"/>
    <mergeCell ref="B13:B14"/>
    <mergeCell ref="C12:D12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L14"/>
  <sheetViews>
    <sheetView workbookViewId="0"/>
  </sheetViews>
  <sheetFormatPr baseColWidth="10" defaultRowHeight="15" x14ac:dyDescent="0.25"/>
  <cols>
    <col min="1" max="1" width="2.5703125" style="36" customWidth="1"/>
    <col min="2" max="2" width="7.28515625" style="15" customWidth="1"/>
    <col min="3" max="3" width="22.42578125" style="15" customWidth="1"/>
    <col min="4" max="4" width="22" style="15" customWidth="1"/>
    <col min="5" max="5" width="5.28515625" style="15" customWidth="1"/>
    <col min="6" max="7" width="22" style="15" customWidth="1"/>
    <col min="8" max="16384" width="11.42578125" style="15"/>
  </cols>
  <sheetData>
    <row r="1" spans="3:12" ht="15.75" thickBot="1" x14ac:dyDescent="0.3"/>
    <row r="2" spans="3:12" s="36" customFormat="1" ht="16.5" thickBot="1" x14ac:dyDescent="0.3">
      <c r="D2" s="328" t="s">
        <v>116</v>
      </c>
    </row>
    <row r="3" spans="3:12" s="36" customFormat="1" ht="19.5" thickBot="1" x14ac:dyDescent="0.35">
      <c r="C3" s="39" t="s">
        <v>398</v>
      </c>
    </row>
    <row r="4" spans="3:12" ht="15.75" thickBot="1" x14ac:dyDescent="0.3">
      <c r="C4" s="7" t="s">
        <v>680</v>
      </c>
      <c r="D4" s="87" t="s">
        <v>679</v>
      </c>
    </row>
    <row r="5" spans="3:12" x14ac:dyDescent="0.25">
      <c r="C5" s="59">
        <v>400</v>
      </c>
      <c r="D5" s="24">
        <v>0</v>
      </c>
      <c r="E5" s="36"/>
      <c r="F5" s="36"/>
    </row>
    <row r="6" spans="3:12" x14ac:dyDescent="0.25">
      <c r="C6" s="10">
        <v>800</v>
      </c>
      <c r="D6" s="11">
        <v>0.47</v>
      </c>
      <c r="E6" s="36"/>
      <c r="F6" s="36"/>
    </row>
    <row r="7" spans="3:12" x14ac:dyDescent="0.25">
      <c r="C7" s="10">
        <v>1000</v>
      </c>
      <c r="D7" s="11">
        <v>0.57999999999999996</v>
      </c>
      <c r="E7" s="36"/>
      <c r="K7" s="36"/>
      <c r="L7" s="36"/>
    </row>
    <row r="8" spans="3:12" x14ac:dyDescent="0.25">
      <c r="C8" s="10">
        <v>1200</v>
      </c>
      <c r="D8" s="11">
        <v>0.53</v>
      </c>
      <c r="E8" s="36"/>
      <c r="F8" s="36"/>
      <c r="K8" s="36"/>
      <c r="L8" s="36"/>
    </row>
    <row r="9" spans="3:12" x14ac:dyDescent="0.25">
      <c r="C9" s="10">
        <v>1400</v>
      </c>
      <c r="D9" s="11">
        <v>0.46</v>
      </c>
      <c r="E9" s="36"/>
      <c r="F9" s="36"/>
      <c r="K9" s="36"/>
      <c r="L9" s="36"/>
    </row>
    <row r="10" spans="3:12" x14ac:dyDescent="0.25">
      <c r="C10" s="10">
        <v>1500</v>
      </c>
      <c r="D10" s="11">
        <v>0.43</v>
      </c>
      <c r="E10" s="36"/>
      <c r="F10" s="36"/>
      <c r="J10" s="36"/>
    </row>
    <row r="11" spans="3:12" x14ac:dyDescent="0.25">
      <c r="C11" s="10">
        <v>1750</v>
      </c>
      <c r="D11" s="11">
        <v>0.22</v>
      </c>
      <c r="E11" s="36"/>
      <c r="F11" s="36"/>
      <c r="J11" s="36"/>
      <c r="K11" s="36"/>
      <c r="L11" s="36"/>
    </row>
    <row r="12" spans="3:12" x14ac:dyDescent="0.25">
      <c r="C12" s="10">
        <v>1800</v>
      </c>
      <c r="D12" s="11">
        <v>0.2</v>
      </c>
      <c r="E12" s="36"/>
      <c r="F12" s="36"/>
    </row>
    <row r="13" spans="3:12" x14ac:dyDescent="0.25">
      <c r="C13" s="10">
        <v>2000</v>
      </c>
      <c r="D13" s="11">
        <v>0.11</v>
      </c>
      <c r="E13" s="36"/>
      <c r="F13" s="36"/>
    </row>
    <row r="14" spans="3:12" ht="15.75" thickBot="1" x14ac:dyDescent="0.3">
      <c r="C14" s="60">
        <v>2500</v>
      </c>
      <c r="D14" s="61">
        <v>0.11</v>
      </c>
      <c r="E14" s="36"/>
      <c r="F14" s="36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Changelog</vt:lpstr>
      <vt:lpstr>VECTO parameters</vt:lpstr>
      <vt:lpstr>Segment Table</vt:lpstr>
      <vt:lpstr>ENUM</vt:lpstr>
      <vt:lpstr>RRC</vt:lpstr>
      <vt:lpstr>Eng Inertia</vt:lpstr>
      <vt:lpstr>Gearbox</vt:lpstr>
      <vt:lpstr>Loading</vt:lpstr>
      <vt:lpstr>PT1</vt:lpstr>
      <vt:lpstr>Wheels</vt:lpstr>
      <vt:lpstr>Aux-ES</vt:lpstr>
      <vt:lpstr>Aux-Fan</vt:lpstr>
      <vt:lpstr>Aux-SP</vt:lpstr>
      <vt:lpstr>Aux-HVAC</vt:lpstr>
      <vt:lpstr>Aux-PS</vt:lpstr>
      <vt:lpstr>WHTC-Correction</vt:lpstr>
      <vt:lpstr>VACC</vt:lpstr>
      <vt:lpstr>VTCC</vt:lpstr>
      <vt:lpstr>CdA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Raphael</dc:creator>
  <cp:lastModifiedBy>Luz Raphael</cp:lastModifiedBy>
  <cp:lastPrinted>2014-02-05T15:22:35Z</cp:lastPrinted>
  <dcterms:created xsi:type="dcterms:W3CDTF">2014-01-23T09:55:46Z</dcterms:created>
  <dcterms:modified xsi:type="dcterms:W3CDTF">2015-08-13T08:36:33Z</dcterms:modified>
</cp:coreProperties>
</file>