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mmalliar_ic_ac_uk/Documents/Documents/Imperial/DIAMOND/WP3/Transport secor/Codes shares vehicle type/"/>
    </mc:Choice>
  </mc:AlternateContent>
  <xr:revisionPtr revIDLastSave="316" documentId="8_{B5E34676-C2A4-41F1-AAB8-FD5BFF091679}" xr6:coauthVersionLast="47" xr6:coauthVersionMax="47" xr10:uidLastSave="{BFFC954D-89EE-47EA-A7EA-8A507AEB71D3}"/>
  <bookViews>
    <workbookView xWindow="51480" yWindow="45" windowWidth="29040" windowHeight="15720" xr2:uid="{D0475053-1E23-49A8-9FFA-8BEF0E636C2E}"/>
  </bookViews>
  <sheets>
    <sheet name="public - cars" sheetId="1" r:id="rId1"/>
    <sheet name="public - cv - ca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O4" i="2"/>
  <c r="P4" i="2"/>
  <c r="O5" i="2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P3" i="2"/>
  <c r="O3" i="2"/>
  <c r="M18" i="2"/>
  <c r="N18" i="2" s="1"/>
  <c r="L18" i="2"/>
  <c r="K18" i="2"/>
  <c r="M17" i="2"/>
  <c r="L17" i="2"/>
  <c r="K17" i="2"/>
  <c r="M16" i="2"/>
  <c r="N16" i="2"/>
  <c r="K16" i="2"/>
  <c r="L16" i="2"/>
  <c r="M15" i="2"/>
  <c r="L15" i="2"/>
  <c r="N15" i="2" s="1"/>
  <c r="K15" i="2"/>
  <c r="L16" i="1"/>
  <c r="K16" i="1"/>
  <c r="L15" i="1"/>
  <c r="K15" i="1"/>
  <c r="K14" i="1"/>
  <c r="L14" i="1"/>
  <c r="L13" i="1"/>
  <c r="K13" i="1"/>
  <c r="M14" i="2"/>
  <c r="L14" i="2"/>
  <c r="N14" i="2"/>
  <c r="K14" i="2"/>
  <c r="M13" i="2"/>
  <c r="L13" i="2"/>
  <c r="N13" i="2"/>
  <c r="K13" i="2"/>
  <c r="M12" i="2"/>
  <c r="N12" i="2" s="1"/>
  <c r="L12" i="2"/>
  <c r="K12" i="2"/>
  <c r="I18" i="2"/>
  <c r="I17" i="2"/>
  <c r="I16" i="2"/>
  <c r="I14" i="2"/>
  <c r="I13" i="2"/>
  <c r="I12" i="2"/>
  <c r="N11" i="2"/>
  <c r="N10" i="2"/>
  <c r="N9" i="2"/>
  <c r="N8" i="2"/>
  <c r="N7" i="2"/>
  <c r="N6" i="2"/>
  <c r="N5" i="2"/>
  <c r="N4" i="2"/>
  <c r="N3" i="2"/>
  <c r="M11" i="2"/>
  <c r="L11" i="2"/>
  <c r="K11" i="2"/>
  <c r="M10" i="2"/>
  <c r="L10" i="2"/>
  <c r="K10" i="2"/>
  <c r="I10" i="2"/>
  <c r="L9" i="2"/>
  <c r="K9" i="2"/>
  <c r="M9" i="2"/>
  <c r="I9" i="2"/>
  <c r="M8" i="2"/>
  <c r="L8" i="2"/>
  <c r="K8" i="2"/>
  <c r="I8" i="2"/>
  <c r="M5" i="2"/>
  <c r="M6" i="2"/>
  <c r="M7" i="2"/>
  <c r="L7" i="2"/>
  <c r="K7" i="2"/>
  <c r="L6" i="2"/>
  <c r="K6" i="2"/>
  <c r="L5" i="2"/>
  <c r="K5" i="2"/>
  <c r="M4" i="2"/>
  <c r="L4" i="2"/>
  <c r="K4" i="2"/>
  <c r="M3" i="2"/>
  <c r="L3" i="2"/>
  <c r="K3" i="2"/>
  <c r="F121" i="2"/>
  <c r="G121" i="2" s="1"/>
  <c r="G120" i="2"/>
  <c r="F120" i="2"/>
  <c r="G119" i="2"/>
  <c r="F119" i="2"/>
  <c r="F117" i="2"/>
  <c r="G117" i="2" s="1"/>
  <c r="F116" i="2"/>
  <c r="G116" i="2" s="1"/>
  <c r="F115" i="2"/>
  <c r="G115" i="2" s="1"/>
  <c r="F113" i="2"/>
  <c r="G113" i="2" s="1"/>
  <c r="F112" i="2"/>
  <c r="G112" i="2" s="1"/>
  <c r="F111" i="2"/>
  <c r="G111" i="2" s="1"/>
  <c r="F109" i="2"/>
  <c r="G109" i="2" s="1"/>
  <c r="F108" i="2"/>
  <c r="G108" i="2" s="1"/>
  <c r="F107" i="2"/>
  <c r="G107" i="2" s="1"/>
  <c r="F105" i="2"/>
  <c r="G105" i="2" s="1"/>
  <c r="F104" i="2"/>
  <c r="G104" i="2" s="1"/>
  <c r="G103" i="2"/>
  <c r="F103" i="2"/>
  <c r="F101" i="2"/>
  <c r="G101" i="2" s="1"/>
  <c r="F100" i="2"/>
  <c r="G100" i="2" s="1"/>
  <c r="F99" i="2"/>
  <c r="G99" i="2" s="1"/>
  <c r="F97" i="2"/>
  <c r="G97" i="2" s="1"/>
  <c r="F96" i="2"/>
  <c r="G96" i="2" s="1"/>
  <c r="F95" i="2"/>
  <c r="G95" i="2" s="1"/>
  <c r="F93" i="2"/>
  <c r="G93" i="2" s="1"/>
  <c r="F92" i="2"/>
  <c r="G92" i="2" s="1"/>
  <c r="F91" i="2"/>
  <c r="G91" i="2" s="1"/>
  <c r="F89" i="2"/>
  <c r="G89" i="2" s="1"/>
  <c r="F88" i="2"/>
  <c r="G88" i="2" s="1"/>
  <c r="F87" i="2"/>
  <c r="G87" i="2" s="1"/>
  <c r="F85" i="2"/>
  <c r="G85" i="2" s="1"/>
  <c r="F84" i="2"/>
  <c r="G84" i="2" s="1"/>
  <c r="F83" i="2"/>
  <c r="G83" i="2" s="1"/>
  <c r="F81" i="2"/>
  <c r="G81" i="2" s="1"/>
  <c r="F80" i="2"/>
  <c r="G80" i="2" s="1"/>
  <c r="F79" i="2"/>
  <c r="G79" i="2" s="1"/>
  <c r="G77" i="2"/>
  <c r="F77" i="2"/>
  <c r="F76" i="2"/>
  <c r="G76" i="2" s="1"/>
  <c r="F75" i="2"/>
  <c r="G75" i="2" s="1"/>
  <c r="F73" i="2"/>
  <c r="G73" i="2" s="1"/>
  <c r="F72" i="2"/>
  <c r="G72" i="2" s="1"/>
  <c r="F71" i="2"/>
  <c r="G71" i="2" s="1"/>
  <c r="F69" i="2"/>
  <c r="G69" i="2" s="1"/>
  <c r="F68" i="2"/>
  <c r="G68" i="2" s="1"/>
  <c r="G67" i="2"/>
  <c r="F67" i="2"/>
  <c r="F65" i="2"/>
  <c r="G65" i="2" s="1"/>
  <c r="F64" i="2"/>
  <c r="G64" i="2" s="1"/>
  <c r="F63" i="2"/>
  <c r="G63" i="2" s="1"/>
  <c r="F61" i="2"/>
  <c r="G61" i="2" s="1"/>
  <c r="F60" i="2"/>
  <c r="G60" i="2" s="1"/>
  <c r="F59" i="2"/>
  <c r="G59" i="2" s="1"/>
  <c r="F57" i="2"/>
  <c r="G57" i="2" s="1"/>
  <c r="F56" i="2"/>
  <c r="G56" i="2" s="1"/>
  <c r="F55" i="2"/>
  <c r="G55" i="2" s="1"/>
  <c r="F53" i="2"/>
  <c r="G53" i="2" s="1"/>
  <c r="G52" i="2"/>
  <c r="F52" i="2"/>
  <c r="F51" i="2"/>
  <c r="G51" i="2" s="1"/>
  <c r="F49" i="2"/>
  <c r="G49" i="2" s="1"/>
  <c r="F48" i="2"/>
  <c r="G48" i="2" s="1"/>
  <c r="F47" i="2"/>
  <c r="G47" i="2" s="1"/>
  <c r="F45" i="2"/>
  <c r="G45" i="2" s="1"/>
  <c r="F44" i="2"/>
  <c r="G44" i="2" s="1"/>
  <c r="F43" i="2"/>
  <c r="G43" i="2" s="1"/>
  <c r="F41" i="2"/>
  <c r="G41" i="2" s="1"/>
  <c r="F40" i="2"/>
  <c r="G40" i="2" s="1"/>
  <c r="F39" i="2"/>
  <c r="G39" i="2" s="1"/>
  <c r="F37" i="2"/>
  <c r="G37" i="2" s="1"/>
  <c r="F36" i="2"/>
  <c r="G36" i="2" s="1"/>
  <c r="F35" i="2"/>
  <c r="G35" i="2" s="1"/>
  <c r="F33" i="2"/>
  <c r="G33" i="2" s="1"/>
  <c r="F32" i="2"/>
  <c r="G32" i="2" s="1"/>
  <c r="F31" i="2"/>
  <c r="G31" i="2" s="1"/>
  <c r="F29" i="2"/>
  <c r="G29" i="2" s="1"/>
  <c r="F28" i="2"/>
  <c r="G28" i="2" s="1"/>
  <c r="F27" i="2"/>
  <c r="G27" i="2" s="1"/>
  <c r="F25" i="2"/>
  <c r="G25" i="2" s="1"/>
  <c r="F24" i="2"/>
  <c r="G24" i="2" s="1"/>
  <c r="F23" i="2"/>
  <c r="G23" i="2" s="1"/>
  <c r="G21" i="2"/>
  <c r="F21" i="2"/>
  <c r="F20" i="2"/>
  <c r="G20" i="2" s="1"/>
  <c r="G19" i="2"/>
  <c r="F19" i="2"/>
  <c r="F17" i="2"/>
  <c r="G17" i="2" s="1"/>
  <c r="F16" i="2"/>
  <c r="G16" i="2" s="1"/>
  <c r="F15" i="2"/>
  <c r="G15" i="2" s="1"/>
  <c r="F13" i="2"/>
  <c r="G13" i="2" s="1"/>
  <c r="F12" i="2"/>
  <c r="G12" i="2" s="1"/>
  <c r="F11" i="2"/>
  <c r="G11" i="2" s="1"/>
  <c r="F9" i="2"/>
  <c r="G9" i="2" s="1"/>
  <c r="F8" i="2"/>
  <c r="G8" i="2" s="1"/>
  <c r="G7" i="2"/>
  <c r="F7" i="2"/>
  <c r="G5" i="2"/>
  <c r="G4" i="2"/>
  <c r="G3" i="2"/>
  <c r="F5" i="2"/>
  <c r="F4" i="2"/>
  <c r="F3" i="2"/>
  <c r="L2" i="1"/>
  <c r="K2" i="1"/>
  <c r="K3" i="1"/>
  <c r="F90" i="1"/>
  <c r="G90" i="1" s="1"/>
  <c r="F89" i="1"/>
  <c r="G89" i="1" s="1"/>
  <c r="F87" i="1"/>
  <c r="F86" i="1"/>
  <c r="G86" i="1" s="1"/>
  <c r="F84" i="1"/>
  <c r="F83" i="1"/>
  <c r="G83" i="1" s="1"/>
  <c r="F81" i="1"/>
  <c r="F80" i="1"/>
  <c r="G80" i="1" s="1"/>
  <c r="F78" i="1"/>
  <c r="F77" i="1"/>
  <c r="G77" i="1" s="1"/>
  <c r="F75" i="1"/>
  <c r="G75" i="1" s="1"/>
  <c r="F74" i="1"/>
  <c r="F72" i="1"/>
  <c r="F71" i="1"/>
  <c r="G71" i="1" s="1"/>
  <c r="F69" i="1"/>
  <c r="F68" i="1"/>
  <c r="G68" i="1" s="1"/>
  <c r="F66" i="1"/>
  <c r="F65" i="1"/>
  <c r="G66" i="1" s="1"/>
  <c r="F63" i="1"/>
  <c r="F62" i="1"/>
  <c r="G62" i="1" s="1"/>
  <c r="F60" i="1"/>
  <c r="F59" i="1"/>
  <c r="G59" i="1" s="1"/>
  <c r="K10" i="1" s="1"/>
  <c r="F57" i="1"/>
  <c r="G57" i="1" s="1"/>
  <c r="F56" i="1"/>
  <c r="F54" i="1"/>
  <c r="G54" i="1" s="1"/>
  <c r="F53" i="1"/>
  <c r="G53" i="1" s="1"/>
  <c r="F51" i="1"/>
  <c r="F50" i="1"/>
  <c r="G50" i="1" s="1"/>
  <c r="F48" i="1"/>
  <c r="F47" i="1"/>
  <c r="G47" i="1" s="1"/>
  <c r="F45" i="1"/>
  <c r="G45" i="1" s="1"/>
  <c r="F44" i="1"/>
  <c r="F42" i="1"/>
  <c r="G42" i="1" s="1"/>
  <c r="F41" i="1"/>
  <c r="G39" i="1"/>
  <c r="F39" i="1"/>
  <c r="F38" i="1"/>
  <c r="G38" i="1" s="1"/>
  <c r="F36" i="1"/>
  <c r="F35" i="1"/>
  <c r="G35" i="1" s="1"/>
  <c r="K8" i="1" s="1"/>
  <c r="F33" i="1"/>
  <c r="F32" i="1"/>
  <c r="G32" i="1" s="1"/>
  <c r="K7" i="1" s="1"/>
  <c r="F30" i="1"/>
  <c r="F29" i="1"/>
  <c r="G29" i="1" s="1"/>
  <c r="K6" i="1" s="1"/>
  <c r="F27" i="1"/>
  <c r="G27" i="1" s="1"/>
  <c r="F26" i="1"/>
  <c r="G26" i="1" s="1"/>
  <c r="F24" i="1"/>
  <c r="F23" i="1"/>
  <c r="G23" i="1" s="1"/>
  <c r="F21" i="1"/>
  <c r="F20" i="1"/>
  <c r="G20" i="1" s="1"/>
  <c r="F18" i="1"/>
  <c r="F17" i="1"/>
  <c r="G17" i="1" s="1"/>
  <c r="F15" i="1"/>
  <c r="F14" i="1"/>
  <c r="G14" i="1" s="1"/>
  <c r="K4" i="1" s="1"/>
  <c r="F12" i="1"/>
  <c r="F11" i="1"/>
  <c r="F9" i="1"/>
  <c r="G9" i="1" s="1"/>
  <c r="F8" i="1"/>
  <c r="G8" i="1" s="1"/>
  <c r="F6" i="1"/>
  <c r="F5" i="1"/>
  <c r="G5" i="1" s="1"/>
  <c r="F3" i="1"/>
  <c r="G3" i="1" s="1"/>
  <c r="F2" i="1"/>
  <c r="G2" i="1" s="1"/>
  <c r="I16" i="1"/>
  <c r="I15" i="1"/>
  <c r="I14" i="1"/>
  <c r="I11" i="1"/>
  <c r="I12" i="1"/>
  <c r="I10" i="1"/>
  <c r="I8" i="1"/>
  <c r="I7" i="1"/>
  <c r="I6" i="1"/>
  <c r="I4" i="1"/>
  <c r="N17" i="2" l="1"/>
  <c r="G12" i="1"/>
  <c r="G60" i="1"/>
  <c r="L10" i="1" s="1"/>
  <c r="G78" i="1"/>
  <c r="G15" i="1"/>
  <c r="L4" i="1" s="1"/>
  <c r="G81" i="1"/>
  <c r="G36" i="1"/>
  <c r="L8" i="1" s="1"/>
  <c r="G51" i="1"/>
  <c r="L9" i="1" s="1"/>
  <c r="G18" i="1"/>
  <c r="G21" i="1"/>
  <c r="L5" i="1" s="1"/>
  <c r="G69" i="1"/>
  <c r="L12" i="1" s="1"/>
  <c r="G84" i="1"/>
  <c r="G30" i="1"/>
  <c r="L6" i="1" s="1"/>
  <c r="G48" i="1"/>
  <c r="G6" i="1"/>
  <c r="L3" i="1" s="1"/>
  <c r="G24" i="1"/>
  <c r="G41" i="1"/>
  <c r="G56" i="1"/>
  <c r="G87" i="1"/>
  <c r="G33" i="1"/>
  <c r="L7" i="1" s="1"/>
  <c r="G72" i="1"/>
  <c r="G63" i="1"/>
  <c r="L11" i="1" s="1"/>
  <c r="G44" i="1"/>
  <c r="K9" i="1" s="1"/>
  <c r="G74" i="1"/>
  <c r="K12" i="1"/>
  <c r="G65" i="1"/>
  <c r="K11" i="1"/>
  <c r="K5" i="1"/>
  <c r="G11" i="1"/>
</calcChain>
</file>

<file path=xl/sharedStrings.xml><?xml version="1.0" encoding="utf-8"?>
<sst xmlns="http://schemas.openxmlformats.org/spreadsheetml/2006/main" count="187" uniqueCount="78">
  <si>
    <t xml:space="preserve">OMNIA REGION </t>
  </si>
  <si>
    <t>City</t>
  </si>
  <si>
    <t>Population</t>
  </si>
  <si>
    <t>number</t>
  </si>
  <si>
    <t>public transport rate/cars rate</t>
  </si>
  <si>
    <t xml:space="preserve">Casablanca, Morocco </t>
  </si>
  <si>
    <t xml:space="preserve">Dakar, Senegal </t>
  </si>
  <si>
    <t xml:space="preserve"> Dire Dawa, Ethiopia</t>
  </si>
  <si>
    <t>Douala, Cameroon</t>
  </si>
  <si>
    <t>Maputo, Mozambique</t>
  </si>
  <si>
    <t>Yaoundé, Cameroon</t>
  </si>
  <si>
    <t>Ahmedabad, India</t>
  </si>
  <si>
    <t>Kochi, India</t>
  </si>
  <si>
    <t xml:space="preserve"> Kurunegala, Sri Lanka</t>
  </si>
  <si>
    <t>Nagpur, India</t>
  </si>
  <si>
    <t>Medan, Indonesia</t>
  </si>
  <si>
    <t>Poltava, Ukraine</t>
  </si>
  <si>
    <t>Ambato, Ecuador</t>
  </si>
  <si>
    <t>Antofagasta, Chile</t>
  </si>
  <si>
    <t>Baixada Santista, Brazil</t>
  </si>
  <si>
    <t>Córdoba, Argentina</t>
  </si>
  <si>
    <t>Guadalajara, Mexico</t>
  </si>
  <si>
    <t>Havana, Cuba</t>
  </si>
  <si>
    <t xml:space="preserve"> La Paz, Bolivia</t>
  </si>
  <si>
    <t>Puebla, Mexico</t>
  </si>
  <si>
    <t>San Juan Comalapa, Guatemala</t>
  </si>
  <si>
    <t>Santo Domingo, Dominican Republic</t>
  </si>
  <si>
    <t xml:space="preserve">Teresina, Brazil </t>
  </si>
  <si>
    <t>Trujillo, Peru</t>
  </si>
  <si>
    <t>Berlin, Germany</t>
  </si>
  <si>
    <t>Brussels, Belgium</t>
  </si>
  <si>
    <t>Canberra, Australia</t>
  </si>
  <si>
    <t>Paris Region, France</t>
  </si>
  <si>
    <t>Tokyo, Japan</t>
  </si>
  <si>
    <t>Washington DC, USA</t>
  </si>
  <si>
    <t>Northern Africa</t>
  </si>
  <si>
    <t>Western Africa</t>
  </si>
  <si>
    <t>Eastern Africa</t>
  </si>
  <si>
    <t>Southern Africa</t>
  </si>
  <si>
    <t>India</t>
  </si>
  <si>
    <t>South Asia</t>
  </si>
  <si>
    <t>Indonesia</t>
  </si>
  <si>
    <t>Japan</t>
  </si>
  <si>
    <t>Non-EU Eastern Europe</t>
  </si>
  <si>
    <t>Latin America</t>
  </si>
  <si>
    <t>Chile</t>
  </si>
  <si>
    <t>Brazil</t>
  </si>
  <si>
    <t>Mexico</t>
  </si>
  <si>
    <t>Western Europe Union</t>
  </si>
  <si>
    <t>Australia and New Zealand</t>
  </si>
  <si>
    <t>United States</t>
  </si>
  <si>
    <t>weighted average cars rate</t>
  </si>
  <si>
    <t>weighted average public transport rate</t>
  </si>
  <si>
    <t>OMNIA acronym</t>
  </si>
  <si>
    <t>IND</t>
  </si>
  <si>
    <t>CHI</t>
  </si>
  <si>
    <t>BRA</t>
  </si>
  <si>
    <t>MEX</t>
  </si>
  <si>
    <t>LAM</t>
  </si>
  <si>
    <t>IDN</t>
  </si>
  <si>
    <t>ANZ</t>
  </si>
  <si>
    <t>JPN</t>
  </si>
  <si>
    <t>USA</t>
  </si>
  <si>
    <t xml:space="preserve"> y-values extracted from chart</t>
  </si>
  <si>
    <t>AFW</t>
  </si>
  <si>
    <t>ASO</t>
  </si>
  <si>
    <t>ENW</t>
  </si>
  <si>
    <t>AFZ</t>
  </si>
  <si>
    <t>ENE</t>
  </si>
  <si>
    <t>Northen Africa</t>
  </si>
  <si>
    <t>AFN</t>
  </si>
  <si>
    <t>number in order</t>
  </si>
  <si>
    <t>AFE</t>
  </si>
  <si>
    <t>weighted average paratransit/ commercial vehicles rate</t>
  </si>
  <si>
    <t>weighted average cars and other rate</t>
  </si>
  <si>
    <t>Share LCVs/paratransit between cars and LCVs</t>
  </si>
  <si>
    <t>Share cars between cars and LCVs/paratransit</t>
  </si>
  <si>
    <t>Share cars &amp; LCVs vs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</si>
</sst>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0" fillId="0" borderId="0" xfId="0" applyFont="1"/>
    <xf numFmtId="0" fontId="16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public transport VS cars</a:t>
            </a:r>
            <a:r>
              <a:rPr lang="en-US" baseline="0"/>
              <a:t> in different OMNIA regions to use for case where data is not available.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'public - cars'!$K$1</c:f>
              <c:strCache>
                <c:ptCount val="1"/>
                <c:pt idx="0">
                  <c:v>weighted average public transport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'public - cars'!$I$3:$I$16</c:f>
              <c:strCache>
                <c:ptCount val="14"/>
                <c:pt idx="0">
                  <c:v>Western Africa</c:v>
                </c:pt>
                <c:pt idx="1">
                  <c:v>Southern Africa</c:v>
                </c:pt>
                <c:pt idx="2">
                  <c:v>India</c:v>
                </c:pt>
                <c:pt idx="3">
                  <c:v>South Asia</c:v>
                </c:pt>
                <c:pt idx="4">
                  <c:v>Indonesia</c:v>
                </c:pt>
                <c:pt idx="5">
                  <c:v>Non-EU Eastern Europe</c:v>
                </c:pt>
                <c:pt idx="6">
                  <c:v>Latin America</c:v>
                </c:pt>
                <c:pt idx="7">
                  <c:v>Chile</c:v>
                </c:pt>
                <c:pt idx="8">
                  <c:v>Brazil</c:v>
                </c:pt>
                <c:pt idx="9">
                  <c:v>Mexico</c:v>
                </c:pt>
                <c:pt idx="10">
                  <c:v>Western Europe Union</c:v>
                </c:pt>
                <c:pt idx="11">
                  <c:v>Australia and New Zealand</c:v>
                </c:pt>
                <c:pt idx="12">
                  <c:v>Japan</c:v>
                </c:pt>
                <c:pt idx="13">
                  <c:v>United States</c:v>
                </c:pt>
              </c:strCache>
            </c:strRef>
          </c:cat>
          <c:val>
            <c:numRef>
              <c:f>'public - cars'!$K$3:$K$16</c:f>
              <c:numCache>
                <c:formatCode>General</c:formatCode>
                <c:ptCount val="14"/>
                <c:pt idx="0">
                  <c:v>0.53196912008456165</c:v>
                </c:pt>
                <c:pt idx="1">
                  <c:v>0.77580479096754928</c:v>
                </c:pt>
                <c:pt idx="2">
                  <c:v>0.44813454122618179</c:v>
                </c:pt>
                <c:pt idx="3">
                  <c:v>0.48210840542777672</c:v>
                </c:pt>
                <c:pt idx="4">
                  <c:v>0.6611063240127687</c:v>
                </c:pt>
                <c:pt idx="5">
                  <c:v>0.81781668185440848</c:v>
                </c:pt>
                <c:pt idx="6">
                  <c:v>0.52935818728575212</c:v>
                </c:pt>
                <c:pt idx="7">
                  <c:v>0.47152044456785364</c:v>
                </c:pt>
                <c:pt idx="8">
                  <c:v>0.50524862037161622</c:v>
                </c:pt>
                <c:pt idx="9">
                  <c:v>0.64182856267984212</c:v>
                </c:pt>
                <c:pt idx="10">
                  <c:v>0.4538700412177033</c:v>
                </c:pt>
                <c:pt idx="11">
                  <c:v>5.0892129082414791E-2</c:v>
                </c:pt>
                <c:pt idx="12">
                  <c:v>0.79931293822996652</c:v>
                </c:pt>
                <c:pt idx="13">
                  <c:v>0.17059048859687526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3-4775-AB96-A426322CCC3A}"/>
            </c:ext>
          </c:extLst>
        </c:ser>
        <c:ser>
          <c:idx val="1"/>
          <c:order val="1"/>
          <c:tx>
            <c:strRef>
              <c:f>'public - cars'!$L$1</c:f>
              <c:strCache>
                <c:ptCount val="1"/>
                <c:pt idx="0">
                  <c:v>weighted average cars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'public - cars'!$I$3:$I$16</c:f>
              <c:strCache>
                <c:ptCount val="14"/>
                <c:pt idx="0">
                  <c:v>Western Africa</c:v>
                </c:pt>
                <c:pt idx="1">
                  <c:v>Southern Africa</c:v>
                </c:pt>
                <c:pt idx="2">
                  <c:v>India</c:v>
                </c:pt>
                <c:pt idx="3">
                  <c:v>South Asia</c:v>
                </c:pt>
                <c:pt idx="4">
                  <c:v>Indonesia</c:v>
                </c:pt>
                <c:pt idx="5">
                  <c:v>Non-EU Eastern Europe</c:v>
                </c:pt>
                <c:pt idx="6">
                  <c:v>Latin America</c:v>
                </c:pt>
                <c:pt idx="7">
                  <c:v>Chile</c:v>
                </c:pt>
                <c:pt idx="8">
                  <c:v>Brazil</c:v>
                </c:pt>
                <c:pt idx="9">
                  <c:v>Mexico</c:v>
                </c:pt>
                <c:pt idx="10">
                  <c:v>Western Europe Union</c:v>
                </c:pt>
                <c:pt idx="11">
                  <c:v>Australia and New Zealand</c:v>
                </c:pt>
                <c:pt idx="12">
                  <c:v>Japan</c:v>
                </c:pt>
                <c:pt idx="13">
                  <c:v>United States</c:v>
                </c:pt>
              </c:strCache>
            </c:strRef>
          </c:cat>
          <c:val>
            <c:numRef>
              <c:f>'public - cars'!$L$3:$L$16</c:f>
              <c:numCache>
                <c:formatCode>General</c:formatCode>
                <c:ptCount val="14"/>
                <c:pt idx="0">
                  <c:v>0.4680308799154384</c:v>
                </c:pt>
                <c:pt idx="1">
                  <c:v>0.22419520903245069</c:v>
                </c:pt>
                <c:pt idx="2">
                  <c:v>0.55186545877381821</c:v>
                </c:pt>
                <c:pt idx="3">
                  <c:v>0.51789159457222322</c:v>
                </c:pt>
                <c:pt idx="4">
                  <c:v>0.33889367598723125</c:v>
                </c:pt>
                <c:pt idx="5">
                  <c:v>0.18218331814559149</c:v>
                </c:pt>
                <c:pt idx="6">
                  <c:v>0.47064181271424782</c:v>
                </c:pt>
                <c:pt idx="7">
                  <c:v>0.52847955543214631</c:v>
                </c:pt>
                <c:pt idx="8">
                  <c:v>0.49475137962838384</c:v>
                </c:pt>
                <c:pt idx="9">
                  <c:v>0.35817143732015777</c:v>
                </c:pt>
                <c:pt idx="10">
                  <c:v>0.54612995878229675</c:v>
                </c:pt>
                <c:pt idx="11">
                  <c:v>0.94910787091758519</c:v>
                </c:pt>
                <c:pt idx="12">
                  <c:v>0.20068706177003345</c:v>
                </c:pt>
                <c:pt idx="13">
                  <c:v>0.8294095114031248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63-4775-AB96-A426322CC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5895184"/>
        <c:axId val="1155896624"/>
      </c:barChart>
      <c:catAx>
        <c:axId val="1155895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96624"/>
        <c:crosses val="autoZero"/>
        <c:auto val="1"/>
        <c:lblAlgn val="ctr"/>
        <c:lblOffset val="100"/>
        <c:noMultiLvlLbl val="0"/>
      </c:catAx>
      <c:valAx>
        <c:axId val="115589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9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Modal split</a:t>
            </a:r>
            <a:r>
              <a:rPr lang="en-US" baseline="0"/>
              <a:t> OMNIA regions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'public - cv - cars'!$K$2</c:f>
              <c:strCache>
                <c:ptCount val="1"/>
                <c:pt idx="0">
                  <c:v>weighted average public transport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'public - cv - cars'!$J$3:$J$18</c:f>
              <c:strCache>
                <c:ptCount val="16"/>
                <c:pt idx="0">
                  <c:v>AFN</c:v>
                </c:pt>
                <c:pt idx="1">
                  <c:v>AFW</c:v>
                </c:pt>
                <c:pt idx="2">
                  <c:v>AFZ</c:v>
                </c:pt>
                <c:pt idx="3">
                  <c:v>AFE</c:v>
                </c:pt>
                <c:pt idx="4">
                  <c:v>IND</c:v>
                </c:pt>
                <c:pt idx="5">
                  <c:v>ASO</c:v>
                </c:pt>
                <c:pt idx="6">
                  <c:v>IDN</c:v>
                </c:pt>
                <c:pt idx="7">
                  <c:v>ENE</c:v>
                </c:pt>
                <c:pt idx="8">
                  <c:v>LAM</c:v>
                </c:pt>
                <c:pt idx="9">
                  <c:v>CHI</c:v>
                </c:pt>
                <c:pt idx="10">
                  <c:v>BRA</c:v>
                </c:pt>
                <c:pt idx="11">
                  <c:v>MEX</c:v>
                </c:pt>
                <c:pt idx="12">
                  <c:v>ENW</c:v>
                </c:pt>
                <c:pt idx="13">
                  <c:v>ANZ</c:v>
                </c:pt>
                <c:pt idx="14">
                  <c:v>JPN</c:v>
                </c:pt>
                <c:pt idx="15">
                  <c:v>USA</c:v>
                </c:pt>
              </c:strCache>
            </c:strRef>
          </c:cat>
          <c:val>
            <c:numRef>
              <c:f>'public - cv - cars'!$K$3:$K$18</c:f>
              <c:numCache>
                <c:formatCode>General</c:formatCode>
                <c:ptCount val="16"/>
                <c:pt idx="0">
                  <c:v>0.32539682539682618</c:v>
                </c:pt>
                <c:pt idx="1">
                  <c:v>0.13852599137882393</c:v>
                </c:pt>
                <c:pt idx="2">
                  <c:v>0.16959064327485435</c:v>
                </c:pt>
                <c:pt idx="3">
                  <c:v>2.0408163265306777E-2</c:v>
                </c:pt>
                <c:pt idx="4">
                  <c:v>0.30503955481317013</c:v>
                </c:pt>
                <c:pt idx="5">
                  <c:v>0.48275862068965497</c:v>
                </c:pt>
                <c:pt idx="6">
                  <c:v>0.13333333333333383</c:v>
                </c:pt>
                <c:pt idx="7">
                  <c:v>0.8139534883720918</c:v>
                </c:pt>
                <c:pt idx="8">
                  <c:v>0.42219130096062613</c:v>
                </c:pt>
                <c:pt idx="9">
                  <c:v>0.47252747252747235</c:v>
                </c:pt>
                <c:pt idx="10">
                  <c:v>0.51109596813620417</c:v>
                </c:pt>
                <c:pt idx="11">
                  <c:v>0.30756615762108275</c:v>
                </c:pt>
                <c:pt idx="12">
                  <c:v>0.45095705093500127</c:v>
                </c:pt>
                <c:pt idx="13">
                  <c:v>0.51109596813620417</c:v>
                </c:pt>
                <c:pt idx="14">
                  <c:v>0.79466666666666563</c:v>
                </c:pt>
                <c:pt idx="15">
                  <c:v>0.1724709784411276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E-4C17-B443-F3A0DD26A4C8}"/>
            </c:ext>
          </c:extLst>
        </c:ser>
        <c:ser>
          <c:idx val="1"/>
          <c:order val="1"/>
          <c:tx>
            <c:strRef>
              <c:f>'public - cv - cars'!$L$2</c:f>
              <c:strCache>
                <c:ptCount val="1"/>
                <c:pt idx="0">
                  <c:v>weighted average paratransit/ commercial vehicles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'public - cv - cars'!$J$3:$J$18</c:f>
              <c:strCache>
                <c:ptCount val="16"/>
                <c:pt idx="0">
                  <c:v>AFN</c:v>
                </c:pt>
                <c:pt idx="1">
                  <c:v>AFW</c:v>
                </c:pt>
                <c:pt idx="2">
                  <c:v>AFZ</c:v>
                </c:pt>
                <c:pt idx="3">
                  <c:v>AFE</c:v>
                </c:pt>
                <c:pt idx="4">
                  <c:v>IND</c:v>
                </c:pt>
                <c:pt idx="5">
                  <c:v>ASO</c:v>
                </c:pt>
                <c:pt idx="6">
                  <c:v>IDN</c:v>
                </c:pt>
                <c:pt idx="7">
                  <c:v>ENE</c:v>
                </c:pt>
                <c:pt idx="8">
                  <c:v>LAM</c:v>
                </c:pt>
                <c:pt idx="9">
                  <c:v>CHI</c:v>
                </c:pt>
                <c:pt idx="10">
                  <c:v>BRA</c:v>
                </c:pt>
                <c:pt idx="11">
                  <c:v>MEX</c:v>
                </c:pt>
                <c:pt idx="12">
                  <c:v>ENW</c:v>
                </c:pt>
                <c:pt idx="13">
                  <c:v>ANZ</c:v>
                </c:pt>
                <c:pt idx="14">
                  <c:v>JPN</c:v>
                </c:pt>
                <c:pt idx="15">
                  <c:v>USA</c:v>
                </c:pt>
              </c:strCache>
            </c:strRef>
          </c:cat>
          <c:val>
            <c:numRef>
              <c:f>'public - cv - cars'!$L$3:$L$18</c:f>
              <c:numCache>
                <c:formatCode>General</c:formatCode>
                <c:ptCount val="16"/>
                <c:pt idx="0">
                  <c:v>0.14285714285714038</c:v>
                </c:pt>
                <c:pt idx="1">
                  <c:v>0.39346416869930517</c:v>
                </c:pt>
                <c:pt idx="2">
                  <c:v>0.61403508771929638</c:v>
                </c:pt>
                <c:pt idx="3">
                  <c:v>0.76093294460641347</c:v>
                </c:pt>
                <c:pt idx="4">
                  <c:v>0.14794468292260968</c:v>
                </c:pt>
                <c:pt idx="5">
                  <c:v>1.6333938294010857E-2</c:v>
                </c:pt>
                <c:pt idx="6">
                  <c:v>0.53124999999999989</c:v>
                </c:pt>
                <c:pt idx="7">
                  <c:v>2.0930232558139718E-2</c:v>
                </c:pt>
                <c:pt idx="8">
                  <c:v>0.13863151957560257</c:v>
                </c:pt>
                <c:pt idx="9">
                  <c:v>0.12747252747252669</c:v>
                </c:pt>
                <c:pt idx="10">
                  <c:v>9.8550015056313042E-2</c:v>
                </c:pt>
                <c:pt idx="11">
                  <c:v>0.34766823803942665</c:v>
                </c:pt>
                <c:pt idx="12">
                  <c:v>7.3857258906995016E-2</c:v>
                </c:pt>
                <c:pt idx="13">
                  <c:v>9.8550015056313042E-2</c:v>
                </c:pt>
                <c:pt idx="14">
                  <c:v>3.1999999999999848E-2</c:v>
                </c:pt>
                <c:pt idx="15">
                  <c:v>6.7993366500828906E-2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FE-4C17-B443-F3A0DD26A4C8}"/>
            </c:ext>
          </c:extLst>
        </c:ser>
        <c:ser>
          <c:idx val="2"/>
          <c:order val="2"/>
          <c:tx>
            <c:strRef>
              <c:f>'public - cv - cars'!$M$2</c:f>
              <c:strCache>
                <c:ptCount val="1"/>
                <c:pt idx="0">
                  <c:v>weighted average cars and other 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'public - cv - cars'!$J$3:$J$18</c:f>
              <c:strCache>
                <c:ptCount val="16"/>
                <c:pt idx="0">
                  <c:v>AFN</c:v>
                </c:pt>
                <c:pt idx="1">
                  <c:v>AFW</c:v>
                </c:pt>
                <c:pt idx="2">
                  <c:v>AFZ</c:v>
                </c:pt>
                <c:pt idx="3">
                  <c:v>AFE</c:v>
                </c:pt>
                <c:pt idx="4">
                  <c:v>IND</c:v>
                </c:pt>
                <c:pt idx="5">
                  <c:v>ASO</c:v>
                </c:pt>
                <c:pt idx="6">
                  <c:v>IDN</c:v>
                </c:pt>
                <c:pt idx="7">
                  <c:v>ENE</c:v>
                </c:pt>
                <c:pt idx="8">
                  <c:v>LAM</c:v>
                </c:pt>
                <c:pt idx="9">
                  <c:v>CHI</c:v>
                </c:pt>
                <c:pt idx="10">
                  <c:v>BRA</c:v>
                </c:pt>
                <c:pt idx="11">
                  <c:v>MEX</c:v>
                </c:pt>
                <c:pt idx="12">
                  <c:v>ENW</c:v>
                </c:pt>
                <c:pt idx="13">
                  <c:v>ANZ</c:v>
                </c:pt>
                <c:pt idx="14">
                  <c:v>JPN</c:v>
                </c:pt>
                <c:pt idx="15">
                  <c:v>USA</c:v>
                </c:pt>
              </c:strCache>
            </c:strRef>
          </c:cat>
          <c:val>
            <c:numRef>
              <c:f>'public - cv - cars'!$M$3:$M$18</c:f>
              <c:numCache>
                <c:formatCode>General</c:formatCode>
                <c:ptCount val="16"/>
                <c:pt idx="0">
                  <c:v>0.53174603174603341</c:v>
                </c:pt>
                <c:pt idx="1">
                  <c:v>0.46800983992187101</c:v>
                </c:pt>
                <c:pt idx="2">
                  <c:v>0.21637426900584925</c:v>
                </c:pt>
                <c:pt idx="3">
                  <c:v>0.21865889212827969</c:v>
                </c:pt>
                <c:pt idx="4">
                  <c:v>0.54701576226422022</c:v>
                </c:pt>
                <c:pt idx="5">
                  <c:v>0.50090744101633411</c:v>
                </c:pt>
                <c:pt idx="6">
                  <c:v>0.33541666666666631</c:v>
                </c:pt>
                <c:pt idx="7">
                  <c:v>0.1651162790697685</c:v>
                </c:pt>
                <c:pt idx="8">
                  <c:v>0.43917717946377133</c:v>
                </c:pt>
                <c:pt idx="9">
                  <c:v>0.40000000000000108</c:v>
                </c:pt>
                <c:pt idx="10">
                  <c:v>0.39035401680748283</c:v>
                </c:pt>
                <c:pt idx="11">
                  <c:v>0.34476560433949061</c:v>
                </c:pt>
                <c:pt idx="12">
                  <c:v>0.47518569015800372</c:v>
                </c:pt>
                <c:pt idx="13">
                  <c:v>0.39035401680748283</c:v>
                </c:pt>
                <c:pt idx="14">
                  <c:v>0.17333333333333456</c:v>
                </c:pt>
                <c:pt idx="15">
                  <c:v>0.75953565505804344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FE-4C17-B443-F3A0DD26A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4141503"/>
        <c:axId val="1604142463"/>
      </c:barChart>
      <c:catAx>
        <c:axId val="160414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142463"/>
        <c:crosses val="autoZero"/>
        <c:auto val="1"/>
        <c:lblAlgn val="ctr"/>
        <c:lblOffset val="100"/>
        <c:noMultiLvlLbl val="0"/>
      </c:catAx>
      <c:valAx>
        <c:axId val="160414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14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530599</xdr:colOff>
      <xdr:row>1</xdr:row>
      <xdr:rowOff>150718</xdr:rowOff>
    </xdr:from>
    <xdr:to>
      <xdr:col>27</xdr:col>
      <xdr:colOff>230281</xdr:colOff>
      <xdr:row>24</xdr:row>
      <xdr:rowOff>36792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AD773C-834C-CDB3-F1F0-187DC5310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226505</xdr:colOff>
      <xdr:row>21</xdr:row>
      <xdr:rowOff>92075</xdr:rowOff>
    </xdr:from>
    <xdr:to>
      <xdr:col>19</xdr:col>
      <xdr:colOff>485774</xdr:colOff>
      <xdr:row>52</xdr:row>
      <xdr:rowOff>11642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326188B-9063-4ECB-F35C-668D69371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3713" y="3981450"/>
          <a:ext cx="7868686" cy="5654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514350</xdr:colOff>
      <xdr:row>35</xdr:row>
      <xdr:rowOff>130175</xdr:rowOff>
    </xdr:from>
    <xdr:to>
      <xdr:col>53</xdr:col>
      <xdr:colOff>164258</xdr:colOff>
      <xdr:row>101</xdr:row>
      <xdr:rowOff>49280</xdr:rowOff>
    </xdr:to>
    <xdr:pic>
      <xdr:nvPicPr>
        <xdr:cNvPr id="2" name="Picture 1" descr="The data obtained from the figure using https://plotdigitizer.com/app">
          <a:extLst>
            <a:ext uri="{FF2B5EF4-FFF2-40B4-BE49-F238E27FC236}">
              <a16:creationId xmlns:a16="http://schemas.microsoft.com/office/drawing/2014/main" id="{72FE870E-8EEF-13D6-B959-0CBF1608CA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54350" y="6464300"/>
          <a:ext cx="16718708" cy="11863455"/>
        </a:xfrm>
        <a:prstGeom prst="rect">
          <a:avLst/>
        </a:prstGeom>
      </xdr:spPr>
    </xdr:pic>
    <xdr:clientData/>
  </xdr:twoCellAnchor>
  <xdr:twoCellAnchor>
    <xdr:from>
      <xdr:col>15</xdr:col>
      <xdr:colOff>219074</xdr:colOff>
      <xdr:row>21</xdr:row>
      <xdr:rowOff>7937</xdr:rowOff>
    </xdr:from>
    <xdr:to>
      <xdr:col>27</xdr:col>
      <xdr:colOff>450849</xdr:colOff>
      <xdr:row>39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33D718-CA7A-2766-C847-0284C97C8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EFD1C-8366-47ED-AEB8-0F449144EFBE}">
  <dimension ref="A1:M91"/>
  <sheetViews>
    <sheetView tabSelected="1" topLeftCell="A37" zoomScale="120" zoomScaleNormal="85" workbookViewId="0">
      <selection activeCell="AM25" sqref="AM25"/>
    </sheetView>
  </sheetViews>
  <sheetFormatPr defaultRowHeight="14.5" x14ac:dyDescent="0.35"/>
  <cols>
    <col min="3" max="3" width="15.81640625" style="2" bestFit="1" customWidth="1"/>
    <col min="9" max="9" width="13.08984375" customWidth="1"/>
  </cols>
  <sheetData>
    <row r="1" spans="1:13" x14ac:dyDescent="0.35">
      <c r="A1" s="1" t="s">
        <v>0</v>
      </c>
      <c r="B1" s="1" t="s">
        <v>1</v>
      </c>
      <c r="C1" s="3" t="s">
        <v>2</v>
      </c>
      <c r="D1" s="1" t="s">
        <v>3</v>
      </c>
      <c r="E1" s="1" t="s">
        <v>63</v>
      </c>
      <c r="F1" s="1"/>
      <c r="G1" s="1" t="s">
        <v>4</v>
      </c>
      <c r="H1" s="1"/>
      <c r="I1" s="1" t="s">
        <v>0</v>
      </c>
      <c r="J1" s="1" t="s">
        <v>53</v>
      </c>
      <c r="K1" s="1" t="s">
        <v>52</v>
      </c>
      <c r="L1" s="1" t="s">
        <v>51</v>
      </c>
      <c r="M1" s="1"/>
    </row>
    <row r="2" spans="1:13" x14ac:dyDescent="0.35">
      <c r="A2" t="s">
        <v>35</v>
      </c>
      <c r="B2" t="s">
        <v>5</v>
      </c>
      <c r="C2" s="2">
        <v>3893000</v>
      </c>
      <c r="D2">
        <v>1</v>
      </c>
      <c r="E2">
        <v>59.866040820000002</v>
      </c>
      <c r="F2">
        <f>E3-E2</f>
        <v>19.182191670000002</v>
      </c>
      <c r="G2">
        <f>F2/(F2+F3)</f>
        <v>0.47795413315611995</v>
      </c>
      <c r="I2" t="s">
        <v>69</v>
      </c>
      <c r="J2" t="s">
        <v>70</v>
      </c>
      <c r="K2">
        <f>G2</f>
        <v>0.47795413315611995</v>
      </c>
      <c r="L2">
        <f>G3</f>
        <v>0.5220458668438801</v>
      </c>
    </row>
    <row r="3" spans="1:13" x14ac:dyDescent="0.35">
      <c r="D3">
        <v>1</v>
      </c>
      <c r="E3">
        <v>79.048232490000004</v>
      </c>
      <c r="F3">
        <f>E4-E3</f>
        <v>20.951767509999996</v>
      </c>
      <c r="G3">
        <f>F3/(F2+F3)</f>
        <v>0.5220458668438801</v>
      </c>
      <c r="I3" t="s">
        <v>36</v>
      </c>
      <c r="J3" t="s">
        <v>64</v>
      </c>
      <c r="K3">
        <f>(G5*C5+G8*C8+G11*C11)/(C5+C8+C11)</f>
        <v>0.53196912008456165</v>
      </c>
      <c r="L3">
        <f>(G6*C5+G9*C8+G12*C11)/(C5+C8+C11)</f>
        <v>0.4680308799154384</v>
      </c>
    </row>
    <row r="4" spans="1:13" x14ac:dyDescent="0.35">
      <c r="D4">
        <v>1</v>
      </c>
      <c r="E4">
        <v>100</v>
      </c>
      <c r="I4" t="str">
        <f>A14</f>
        <v>Southern Africa</v>
      </c>
      <c r="J4" t="s">
        <v>67</v>
      </c>
      <c r="K4">
        <f>G14</f>
        <v>0.77580479096754928</v>
      </c>
      <c r="L4">
        <f>G15</f>
        <v>0.22419520903245069</v>
      </c>
    </row>
    <row r="5" spans="1:13" x14ac:dyDescent="0.35">
      <c r="A5" t="s">
        <v>36</v>
      </c>
      <c r="B5" t="s">
        <v>6</v>
      </c>
      <c r="C5" s="2">
        <v>3630000</v>
      </c>
      <c r="D5">
        <v>2</v>
      </c>
      <c r="E5">
        <v>70.215406490000007</v>
      </c>
      <c r="F5">
        <f>E6-E5</f>
        <v>19.182191669999995</v>
      </c>
      <c r="G5">
        <f>F5/(F5+F6)</f>
        <v>0.64403066852531299</v>
      </c>
      <c r="I5" t="s">
        <v>39</v>
      </c>
      <c r="J5" t="s">
        <v>54</v>
      </c>
      <c r="K5">
        <f>(G20*C20+G23*C23+G26*C26)/(C20+C23+C26)</f>
        <v>0.44813454122618179</v>
      </c>
      <c r="L5">
        <f>(G21*C20+G24*C23+G27*C26)/(C20+C23+C26)</f>
        <v>0.55186545877381821</v>
      </c>
    </row>
    <row r="6" spans="1:13" x14ac:dyDescent="0.35">
      <c r="D6">
        <v>2</v>
      </c>
      <c r="E6">
        <v>89.397598160000001</v>
      </c>
      <c r="F6">
        <f>E7-E6</f>
        <v>10.602401839999999</v>
      </c>
      <c r="G6">
        <f>F6/(F5+F6)</f>
        <v>0.35596933147468701</v>
      </c>
      <c r="I6" t="str">
        <f>A29</f>
        <v>South Asia</v>
      </c>
      <c r="J6" t="s">
        <v>65</v>
      </c>
      <c r="K6">
        <f>G29</f>
        <v>0.48210840542777672</v>
      </c>
      <c r="L6">
        <f>G30</f>
        <v>0.51789159457222322</v>
      </c>
    </row>
    <row r="7" spans="1:13" x14ac:dyDescent="0.35">
      <c r="D7">
        <v>2</v>
      </c>
      <c r="E7">
        <v>100</v>
      </c>
      <c r="I7" t="str">
        <f>A32</f>
        <v>Indonesia</v>
      </c>
      <c r="J7" t="s">
        <v>59</v>
      </c>
      <c r="K7">
        <f>G32</f>
        <v>0.6611063240127687</v>
      </c>
      <c r="L7">
        <f>G33</f>
        <v>0.33889367598723125</v>
      </c>
    </row>
    <row r="8" spans="1:13" x14ac:dyDescent="0.35">
      <c r="A8" t="s">
        <v>36</v>
      </c>
      <c r="B8" t="s">
        <v>10</v>
      </c>
      <c r="C8" s="2">
        <v>2765600</v>
      </c>
      <c r="D8">
        <v>6</v>
      </c>
      <c r="E8">
        <v>37.10353121</v>
      </c>
      <c r="F8">
        <f>E9-E8</f>
        <v>14.490568549999999</v>
      </c>
      <c r="G8">
        <f>F8/(F8+F9)</f>
        <v>0.23038763270449095</v>
      </c>
      <c r="I8" t="str">
        <f>A35</f>
        <v>Non-EU Eastern Europe</v>
      </c>
      <c r="J8" t="s">
        <v>68</v>
      </c>
      <c r="K8">
        <f>G35</f>
        <v>0.81781668185440848</v>
      </c>
      <c r="L8">
        <f>G36</f>
        <v>0.18218331814559149</v>
      </c>
    </row>
    <row r="9" spans="1:13" x14ac:dyDescent="0.35">
      <c r="D9">
        <v>6</v>
      </c>
      <c r="E9">
        <v>51.594099759999999</v>
      </c>
      <c r="F9">
        <f>E10-E9</f>
        <v>48.405900240000001</v>
      </c>
      <c r="G9">
        <f>F9/(F8+F9)</f>
        <v>0.76961236729550908</v>
      </c>
      <c r="I9" t="s">
        <v>44</v>
      </c>
      <c r="J9" t="s">
        <v>58</v>
      </c>
      <c r="K9">
        <f>(G38*C38+G41*C41+G44*C44+C47*G47 + C50*G50+C53*G53+C56*G56)/(C38+C41+C44+C47+C50+C53+C56)</f>
        <v>0.52935818728575212</v>
      </c>
      <c r="L9">
        <f>(G39*C38+G42*C41+G45*C44+C47*G48+C50*G51+C53*G54+C56*G57)/(C38+C41+C44+C47+C50+C53+C56)</f>
        <v>0.47064181271424782</v>
      </c>
    </row>
    <row r="10" spans="1:13" x14ac:dyDescent="0.35">
      <c r="D10">
        <v>6</v>
      </c>
      <c r="E10">
        <v>100</v>
      </c>
      <c r="I10" t="str">
        <f>A59</f>
        <v>Chile</v>
      </c>
      <c r="J10" t="s">
        <v>55</v>
      </c>
      <c r="K10">
        <f>G59</f>
        <v>0.47152044456785364</v>
      </c>
      <c r="L10">
        <f>G60</f>
        <v>0.52847955543214631</v>
      </c>
    </row>
    <row r="11" spans="1:13" x14ac:dyDescent="0.35">
      <c r="A11" t="s">
        <v>36</v>
      </c>
      <c r="B11" t="s">
        <v>8</v>
      </c>
      <c r="C11" s="2">
        <v>3793000</v>
      </c>
      <c r="D11">
        <v>4</v>
      </c>
      <c r="E11">
        <v>34.31229828</v>
      </c>
      <c r="F11">
        <f>E12-E11</f>
        <v>42.343356089999993</v>
      </c>
      <c r="G11">
        <f>F11/(F11+F12)</f>
        <v>0.6446161911782593</v>
      </c>
      <c r="I11" t="str">
        <f>A62</f>
        <v>Brazil</v>
      </c>
      <c r="J11" t="s">
        <v>56</v>
      </c>
      <c r="K11">
        <f>(G62*C62+G65*C65)/(C62+C65)</f>
        <v>0.50524862037161622</v>
      </c>
      <c r="L11">
        <f>(G63*C62+G66*C65)/(C62+C65)</f>
        <v>0.49475137962838384</v>
      </c>
    </row>
    <row r="12" spans="1:13" x14ac:dyDescent="0.35">
      <c r="D12">
        <v>4</v>
      </c>
      <c r="E12">
        <v>76.655654369999993</v>
      </c>
      <c r="F12">
        <f>E13-E12</f>
        <v>23.344345630000007</v>
      </c>
      <c r="G12">
        <f>F12/(F11+F12)</f>
        <v>0.35538380882174064</v>
      </c>
      <c r="I12" t="str">
        <f>A68</f>
        <v>Mexico</v>
      </c>
      <c r="J12" t="s">
        <v>57</v>
      </c>
      <c r="K12">
        <f>(G68*C68+G71*C71)/(C68+C71)</f>
        <v>0.64182856267984212</v>
      </c>
      <c r="L12">
        <f>(G69*C68+G72*C71)/(C68+C71)</f>
        <v>0.35817143732015777</v>
      </c>
    </row>
    <row r="13" spans="1:13" x14ac:dyDescent="0.35">
      <c r="D13">
        <v>4</v>
      </c>
      <c r="E13">
        <v>100</v>
      </c>
      <c r="I13" t="s">
        <v>48</v>
      </c>
      <c r="J13" t="s">
        <v>66</v>
      </c>
      <c r="K13">
        <f>(G74*C74+G77*C77+G83*C83)/(C74+C77+C83)</f>
        <v>0.4538700412177033</v>
      </c>
      <c r="L13">
        <f>(G75*C74+G78*C77+G84*C83)/(C74+C77+C83)</f>
        <v>0.54612995878229675</v>
      </c>
    </row>
    <row r="14" spans="1:13" x14ac:dyDescent="0.35">
      <c r="A14" t="s">
        <v>38</v>
      </c>
      <c r="B14" t="s">
        <v>9</v>
      </c>
      <c r="C14" s="2">
        <v>1133200</v>
      </c>
      <c r="D14">
        <v>5</v>
      </c>
      <c r="E14">
        <v>45.892896720000003</v>
      </c>
      <c r="F14">
        <f>E15-E14</f>
        <v>41.976549949999999</v>
      </c>
      <c r="G14">
        <f>F14/(F14+F15)</f>
        <v>0.77580479096754928</v>
      </c>
      <c r="I14" t="str">
        <f>A83</f>
        <v>Australia and New Zealand</v>
      </c>
      <c r="J14" t="s">
        <v>60</v>
      </c>
      <c r="K14">
        <f>G80</f>
        <v>5.0892129082414791E-2</v>
      </c>
      <c r="L14">
        <f>G81</f>
        <v>0.94910787091758519</v>
      </c>
    </row>
    <row r="15" spans="1:13" x14ac:dyDescent="0.35">
      <c r="D15">
        <v>5</v>
      </c>
      <c r="E15">
        <v>87.869446670000002</v>
      </c>
      <c r="F15">
        <f>E16-E15</f>
        <v>12.130553329999998</v>
      </c>
      <c r="G15">
        <f>F15/(F14+F15)</f>
        <v>0.22419520903245069</v>
      </c>
      <c r="I15" t="str">
        <f>A86</f>
        <v>Japan</v>
      </c>
      <c r="J15" t="s">
        <v>61</v>
      </c>
      <c r="K15">
        <f>G86</f>
        <v>0.79931293822996652</v>
      </c>
      <c r="L15">
        <f>G87</f>
        <v>0.20068706177003345</v>
      </c>
    </row>
    <row r="16" spans="1:13" x14ac:dyDescent="0.35">
      <c r="D16">
        <v>5</v>
      </c>
      <c r="E16">
        <v>100</v>
      </c>
      <c r="I16" t="str">
        <f>A89</f>
        <v>United States</v>
      </c>
      <c r="J16" t="s">
        <v>62</v>
      </c>
      <c r="K16">
        <f>G89</f>
        <v>0.17059048859687526</v>
      </c>
      <c r="L16">
        <f>G90</f>
        <v>0.8294095114031248</v>
      </c>
    </row>
    <row r="17" spans="1:7" x14ac:dyDescent="0.35">
      <c r="A17" t="s">
        <v>37</v>
      </c>
      <c r="B17" t="s">
        <v>7</v>
      </c>
      <c r="C17" s="2">
        <v>445000</v>
      </c>
      <c r="D17">
        <v>3</v>
      </c>
      <c r="E17">
        <v>45.969342169999997</v>
      </c>
      <c r="F17">
        <f>E18-E17</f>
        <v>41.959489319999996</v>
      </c>
      <c r="G17">
        <f>F17/(F17+F18)</f>
        <v>0.7765866825464115</v>
      </c>
    </row>
    <row r="18" spans="1:7" x14ac:dyDescent="0.35">
      <c r="D18">
        <v>3</v>
      </c>
      <c r="E18">
        <v>87.928831489999993</v>
      </c>
      <c r="F18">
        <f>E19-E18</f>
        <v>12.071168510000007</v>
      </c>
      <c r="G18">
        <f>F18/(F17+F18)</f>
        <v>0.22341331745358847</v>
      </c>
    </row>
    <row r="19" spans="1:7" x14ac:dyDescent="0.35">
      <c r="D19">
        <v>3</v>
      </c>
      <c r="E19">
        <v>100</v>
      </c>
    </row>
    <row r="20" spans="1:7" x14ac:dyDescent="0.35">
      <c r="A20" s="1" t="s">
        <v>39</v>
      </c>
      <c r="B20" t="s">
        <v>11</v>
      </c>
      <c r="C20" s="2">
        <v>877200</v>
      </c>
      <c r="D20">
        <v>7</v>
      </c>
      <c r="E20">
        <v>45.73539572</v>
      </c>
      <c r="F20">
        <f>E21-E20</f>
        <v>18.102745970000001</v>
      </c>
      <c r="G20">
        <f>F20/(F20+F21)</f>
        <v>0.33360136336002044</v>
      </c>
    </row>
    <row r="21" spans="1:7" x14ac:dyDescent="0.35">
      <c r="D21">
        <v>7</v>
      </c>
      <c r="E21">
        <v>63.83814169</v>
      </c>
      <c r="F21">
        <f>E22-E21</f>
        <v>36.16185831</v>
      </c>
      <c r="G21">
        <f>F21/(F20+F21)</f>
        <v>0.66639863663997956</v>
      </c>
    </row>
    <row r="22" spans="1:7" x14ac:dyDescent="0.35">
      <c r="D22">
        <v>7</v>
      </c>
      <c r="E22">
        <v>100</v>
      </c>
    </row>
    <row r="23" spans="1:7" x14ac:dyDescent="0.35">
      <c r="A23" t="s">
        <v>39</v>
      </c>
      <c r="B23" t="s">
        <v>12</v>
      </c>
      <c r="C23" s="2">
        <v>3605000</v>
      </c>
      <c r="D23">
        <v>8</v>
      </c>
      <c r="E23">
        <v>14.83678074</v>
      </c>
      <c r="F23">
        <f>E24-E23</f>
        <v>42.365876319999998</v>
      </c>
      <c r="G23">
        <f>F23/(F23+F24)</f>
        <v>0.49746682532818093</v>
      </c>
    </row>
    <row r="24" spans="1:7" x14ac:dyDescent="0.35">
      <c r="D24">
        <v>8</v>
      </c>
      <c r="E24">
        <v>57.20265706</v>
      </c>
      <c r="F24">
        <f>E25-E24</f>
        <v>42.79734294</v>
      </c>
      <c r="G24">
        <f>F24/(F23+F24)</f>
        <v>0.50253317467181902</v>
      </c>
    </row>
    <row r="25" spans="1:7" x14ac:dyDescent="0.35">
      <c r="D25">
        <v>8</v>
      </c>
      <c r="E25">
        <v>100</v>
      </c>
    </row>
    <row r="26" spans="1:7" x14ac:dyDescent="0.35">
      <c r="A26" t="s">
        <v>39</v>
      </c>
      <c r="B26" t="s">
        <v>14</v>
      </c>
      <c r="C26" s="2">
        <v>3200000</v>
      </c>
      <c r="D26">
        <v>10</v>
      </c>
      <c r="E26">
        <v>15.441126179999999</v>
      </c>
      <c r="F26">
        <f>E27-E26</f>
        <v>35.849161350000003</v>
      </c>
      <c r="G26">
        <f>F26/(F26+F27)</f>
        <v>0.42395504730008482</v>
      </c>
    </row>
    <row r="27" spans="1:7" x14ac:dyDescent="0.35">
      <c r="D27">
        <v>10</v>
      </c>
      <c r="E27">
        <v>51.290287530000001</v>
      </c>
      <c r="F27">
        <f>E28-E27</f>
        <v>48.709712469999999</v>
      </c>
      <c r="G27">
        <f>F27/(F26+F27)</f>
        <v>0.57604495269991518</v>
      </c>
    </row>
    <row r="28" spans="1:7" x14ac:dyDescent="0.35">
      <c r="D28">
        <v>10</v>
      </c>
      <c r="E28">
        <v>100</v>
      </c>
    </row>
    <row r="29" spans="1:7" x14ac:dyDescent="0.35">
      <c r="A29" t="s">
        <v>40</v>
      </c>
      <c r="B29" t="s">
        <v>13</v>
      </c>
      <c r="C29" s="2">
        <v>1743000</v>
      </c>
      <c r="D29">
        <v>9</v>
      </c>
      <c r="E29">
        <v>12.59711516</v>
      </c>
      <c r="F29">
        <f>E30-E29</f>
        <v>42.137665439999999</v>
      </c>
      <c r="G29">
        <f>F29/(F29+F30)</f>
        <v>0.48210840542777672</v>
      </c>
    </row>
    <row r="30" spans="1:7" x14ac:dyDescent="0.35">
      <c r="D30">
        <v>9</v>
      </c>
      <c r="E30">
        <v>54.734780600000001</v>
      </c>
      <c r="F30">
        <f>E31-E30</f>
        <v>45.265219399999999</v>
      </c>
      <c r="G30">
        <f>F30/(F29+F30)</f>
        <v>0.51789159457222322</v>
      </c>
    </row>
    <row r="31" spans="1:7" x14ac:dyDescent="0.35">
      <c r="D31">
        <v>9</v>
      </c>
      <c r="E31">
        <v>100</v>
      </c>
    </row>
    <row r="32" spans="1:7" x14ac:dyDescent="0.35">
      <c r="A32" t="s">
        <v>41</v>
      </c>
      <c r="B32" t="s">
        <v>15</v>
      </c>
      <c r="C32" s="2">
        <v>4756863</v>
      </c>
      <c r="D32">
        <v>11</v>
      </c>
      <c r="E32">
        <v>24.53402255</v>
      </c>
      <c r="F32">
        <f>E33-E32</f>
        <v>49.891034939999997</v>
      </c>
      <c r="G32">
        <f>F32/(F32+F33)</f>
        <v>0.6611063240127687</v>
      </c>
    </row>
    <row r="33" spans="1:7" x14ac:dyDescent="0.35">
      <c r="D33">
        <v>11</v>
      </c>
      <c r="E33">
        <v>74.42505749</v>
      </c>
      <c r="F33">
        <f>E34-E33</f>
        <v>25.57494251</v>
      </c>
      <c r="G33">
        <f>F33/(F32+F33)</f>
        <v>0.33889367598723125</v>
      </c>
    </row>
    <row r="34" spans="1:7" x14ac:dyDescent="0.35">
      <c r="D34">
        <v>11</v>
      </c>
      <c r="E34">
        <v>100</v>
      </c>
    </row>
    <row r="35" spans="1:7" x14ac:dyDescent="0.35">
      <c r="A35" t="s">
        <v>43</v>
      </c>
      <c r="B35" t="s">
        <v>16</v>
      </c>
      <c r="C35" s="2">
        <v>272572</v>
      </c>
      <c r="D35">
        <v>12</v>
      </c>
      <c r="E35">
        <v>32.312661030000001</v>
      </c>
      <c r="F35">
        <f>E36-E35</f>
        <v>55.355834959999996</v>
      </c>
      <c r="G35">
        <f>F35/(F35+F36)</f>
        <v>0.81781668185440848</v>
      </c>
    </row>
    <row r="36" spans="1:7" x14ac:dyDescent="0.35">
      <c r="D36">
        <v>12</v>
      </c>
      <c r="E36">
        <v>87.668495989999997</v>
      </c>
      <c r="F36">
        <f>E37-E36</f>
        <v>12.331504010000003</v>
      </c>
      <c r="G36">
        <f>F36/(F35+F36)</f>
        <v>0.18218331814559149</v>
      </c>
    </row>
    <row r="37" spans="1:7" x14ac:dyDescent="0.35">
      <c r="D37">
        <v>12</v>
      </c>
      <c r="E37">
        <v>100</v>
      </c>
    </row>
    <row r="38" spans="1:7" x14ac:dyDescent="0.35">
      <c r="A38" s="1" t="s">
        <v>44</v>
      </c>
      <c r="B38" t="s">
        <v>17</v>
      </c>
      <c r="C38" s="2">
        <v>188338</v>
      </c>
      <c r="D38">
        <v>13</v>
      </c>
      <c r="E38">
        <v>12.639439360000001</v>
      </c>
      <c r="F38">
        <f>E39-E38</f>
        <v>35.459856610000003</v>
      </c>
      <c r="G38">
        <f>F38/(F38+F39)</f>
        <v>0.40590234712577966</v>
      </c>
    </row>
    <row r="39" spans="1:7" x14ac:dyDescent="0.35">
      <c r="D39">
        <v>13</v>
      </c>
      <c r="E39">
        <v>48.09929597</v>
      </c>
      <c r="F39">
        <f>E40-E39</f>
        <v>51.90070403</v>
      </c>
      <c r="G39">
        <f>F39/(F38+F39)</f>
        <v>0.59409765287422034</v>
      </c>
    </row>
    <row r="40" spans="1:7" x14ac:dyDescent="0.35">
      <c r="D40">
        <v>13</v>
      </c>
      <c r="E40">
        <v>100</v>
      </c>
    </row>
    <row r="41" spans="1:7" x14ac:dyDescent="0.35">
      <c r="A41" t="s">
        <v>44</v>
      </c>
      <c r="B41" t="s">
        <v>20</v>
      </c>
      <c r="C41" s="2">
        <v>3978984</v>
      </c>
      <c r="D41">
        <v>16</v>
      </c>
      <c r="E41">
        <v>29.74305931</v>
      </c>
      <c r="F41">
        <f>E42-E41</f>
        <v>32.032451219999999</v>
      </c>
      <c r="G41">
        <f>F41/(F41+F42)</f>
        <v>0.45593290720327834</v>
      </c>
    </row>
    <row r="42" spans="1:7" x14ac:dyDescent="0.35">
      <c r="D42">
        <v>16</v>
      </c>
      <c r="E42">
        <v>61.775510529999998</v>
      </c>
      <c r="F42">
        <f>E43-E42</f>
        <v>38.224489470000002</v>
      </c>
      <c r="G42">
        <f>F42/(F41+F42)</f>
        <v>0.54406709279672172</v>
      </c>
    </row>
    <row r="43" spans="1:7" x14ac:dyDescent="0.35">
      <c r="D43">
        <v>16</v>
      </c>
      <c r="E43">
        <v>100</v>
      </c>
    </row>
    <row r="44" spans="1:7" x14ac:dyDescent="0.35">
      <c r="A44" t="s">
        <v>44</v>
      </c>
      <c r="B44" t="s">
        <v>22</v>
      </c>
      <c r="C44" s="2">
        <v>2138000</v>
      </c>
      <c r="D44">
        <v>18</v>
      </c>
      <c r="E44">
        <v>58.050017660000002</v>
      </c>
      <c r="F44">
        <f>E45-E44</f>
        <v>26.071145350000002</v>
      </c>
      <c r="G44">
        <f>F44/(F44+F45)</f>
        <v>0.62148167640921115</v>
      </c>
    </row>
    <row r="45" spans="1:7" x14ac:dyDescent="0.35">
      <c r="D45">
        <v>18</v>
      </c>
      <c r="E45">
        <v>84.121163010000004</v>
      </c>
      <c r="F45">
        <f>E46-E45</f>
        <v>15.878836989999996</v>
      </c>
      <c r="G45">
        <f>F45/(F44+F45)</f>
        <v>0.37851832359078885</v>
      </c>
    </row>
    <row r="46" spans="1:7" x14ac:dyDescent="0.35">
      <c r="D46">
        <v>18</v>
      </c>
      <c r="E46">
        <v>100</v>
      </c>
    </row>
    <row r="47" spans="1:7" x14ac:dyDescent="0.35">
      <c r="A47" s="1" t="s">
        <v>44</v>
      </c>
      <c r="B47" t="s">
        <v>23</v>
      </c>
      <c r="C47" s="2">
        <v>755732</v>
      </c>
      <c r="D47">
        <v>19</v>
      </c>
      <c r="E47">
        <v>11.646914649999999</v>
      </c>
      <c r="F47">
        <f>E48-E47</f>
        <v>79.855379150000005</v>
      </c>
      <c r="G47">
        <f>F47/(F47+F48)</f>
        <v>0.90382105880810648</v>
      </c>
    </row>
    <row r="48" spans="1:7" x14ac:dyDescent="0.35">
      <c r="D48">
        <v>19</v>
      </c>
      <c r="E48">
        <v>91.502293800000004</v>
      </c>
      <c r="F48">
        <f>E49-E48</f>
        <v>8.4977061999999961</v>
      </c>
      <c r="G48">
        <f>F48/(F47+F48)</f>
        <v>9.6178941191893491E-2</v>
      </c>
    </row>
    <row r="49" spans="1:7" x14ac:dyDescent="0.35">
      <c r="D49">
        <v>19</v>
      </c>
      <c r="E49">
        <v>100</v>
      </c>
    </row>
    <row r="50" spans="1:7" x14ac:dyDescent="0.35">
      <c r="A50" t="s">
        <v>44</v>
      </c>
      <c r="B50" t="s">
        <v>25</v>
      </c>
      <c r="C50" s="2">
        <v>48597</v>
      </c>
      <c r="D50">
        <v>21</v>
      </c>
      <c r="E50">
        <v>53.99027074</v>
      </c>
      <c r="F50">
        <f>E51-E50</f>
        <v>24.073358630000001</v>
      </c>
      <c r="G50">
        <f>F50/(F50+F51)</f>
        <v>0.59755882495360513</v>
      </c>
    </row>
    <row r="51" spans="1:7" x14ac:dyDescent="0.35">
      <c r="D51">
        <v>21</v>
      </c>
      <c r="E51">
        <v>78.063629370000001</v>
      </c>
      <c r="F51">
        <f>E52-E51</f>
        <v>16.212815089999992</v>
      </c>
      <c r="G51">
        <f>F51/(F50+F51)</f>
        <v>0.40244117504639493</v>
      </c>
    </row>
    <row r="52" spans="1:7" x14ac:dyDescent="0.35">
      <c r="D52">
        <v>21</v>
      </c>
      <c r="E52">
        <v>94.276444459999993</v>
      </c>
    </row>
    <row r="53" spans="1:7" x14ac:dyDescent="0.35">
      <c r="A53" t="s">
        <v>44</v>
      </c>
      <c r="B53" t="s">
        <v>26</v>
      </c>
      <c r="C53" s="2">
        <v>4274651</v>
      </c>
      <c r="D53">
        <v>22</v>
      </c>
      <c r="E53">
        <v>20.970770649999999</v>
      </c>
      <c r="F53">
        <f>E54-E53</f>
        <v>39.492754570000002</v>
      </c>
      <c r="G53">
        <f>F53/(F53+F54)</f>
        <v>0.49972339215275413</v>
      </c>
    </row>
    <row r="54" spans="1:7" x14ac:dyDescent="0.35">
      <c r="D54">
        <v>22</v>
      </c>
      <c r="E54">
        <v>60.463525220000001</v>
      </c>
      <c r="F54">
        <f>E55-E54</f>
        <v>39.536474779999999</v>
      </c>
      <c r="G54">
        <f>F54/(F53+F54)</f>
        <v>0.5002766078472457</v>
      </c>
    </row>
    <row r="55" spans="1:7" x14ac:dyDescent="0.35">
      <c r="D55">
        <v>22</v>
      </c>
      <c r="E55">
        <v>100</v>
      </c>
    </row>
    <row r="56" spans="1:7" x14ac:dyDescent="0.35">
      <c r="A56" t="s">
        <v>44</v>
      </c>
      <c r="B56" t="s">
        <v>28</v>
      </c>
      <c r="C56" s="2">
        <v>904000</v>
      </c>
      <c r="D56">
        <v>24</v>
      </c>
      <c r="E56">
        <v>18.670578540000001</v>
      </c>
      <c r="F56">
        <f>E57-E56</f>
        <v>39.347579639999999</v>
      </c>
      <c r="G56">
        <f>F56/(F56+F57)</f>
        <v>0.48380498635850006</v>
      </c>
    </row>
    <row r="57" spans="1:7" x14ac:dyDescent="0.35">
      <c r="D57">
        <v>24</v>
      </c>
      <c r="E57">
        <v>58.01815818</v>
      </c>
      <c r="F57">
        <f>E58-E57</f>
        <v>41.98184182</v>
      </c>
      <c r="G57">
        <f>F57/(F56+F57)</f>
        <v>0.5161950136415</v>
      </c>
    </row>
    <row r="58" spans="1:7" x14ac:dyDescent="0.35">
      <c r="D58">
        <v>24</v>
      </c>
      <c r="E58">
        <v>100</v>
      </c>
    </row>
    <row r="59" spans="1:7" x14ac:dyDescent="0.35">
      <c r="A59" t="s">
        <v>45</v>
      </c>
      <c r="B59" t="s">
        <v>18</v>
      </c>
      <c r="C59" s="2">
        <v>444276</v>
      </c>
      <c r="D59">
        <v>14</v>
      </c>
      <c r="E59">
        <v>27.945509019999999</v>
      </c>
      <c r="F59">
        <f>E60-E59</f>
        <v>33.975165619999999</v>
      </c>
      <c r="G59">
        <f>F59/(F59+F60)</f>
        <v>0.47152044456785364</v>
      </c>
    </row>
    <row r="60" spans="1:7" x14ac:dyDescent="0.35">
      <c r="D60">
        <v>14</v>
      </c>
      <c r="E60">
        <v>61.920674640000001</v>
      </c>
      <c r="F60">
        <f>E61-E60</f>
        <v>38.079325359999999</v>
      </c>
      <c r="G60">
        <f>F60/(F59+F60)</f>
        <v>0.52847955543214631</v>
      </c>
    </row>
    <row r="61" spans="1:7" x14ac:dyDescent="0.35">
      <c r="D61">
        <v>14</v>
      </c>
      <c r="E61">
        <v>100</v>
      </c>
    </row>
    <row r="62" spans="1:7" x14ac:dyDescent="0.35">
      <c r="A62" t="s">
        <v>46</v>
      </c>
      <c r="B62" t="s">
        <v>19</v>
      </c>
      <c r="C62" s="2">
        <v>1672991</v>
      </c>
      <c r="D62">
        <v>15</v>
      </c>
      <c r="E62">
        <v>47.100159120000001</v>
      </c>
      <c r="F62">
        <f>E63-E62</f>
        <v>30.099054440000003</v>
      </c>
      <c r="G62">
        <f>F62/(F62+F63)</f>
        <v>0.56898194662395751</v>
      </c>
    </row>
    <row r="63" spans="1:7" x14ac:dyDescent="0.35">
      <c r="D63">
        <v>15</v>
      </c>
      <c r="E63">
        <v>77.199213560000004</v>
      </c>
      <c r="F63">
        <f>E64-E63</f>
        <v>22.800786439999996</v>
      </c>
      <c r="G63">
        <f>F63/(F62+F63)</f>
        <v>0.43101805337604254</v>
      </c>
    </row>
    <row r="64" spans="1:7" x14ac:dyDescent="0.35">
      <c r="D64">
        <v>15</v>
      </c>
      <c r="E64">
        <v>100</v>
      </c>
    </row>
    <row r="65" spans="1:7" x14ac:dyDescent="0.35">
      <c r="A65" t="s">
        <v>46</v>
      </c>
      <c r="B65" t="s">
        <v>27</v>
      </c>
      <c r="C65" s="2">
        <v>866300</v>
      </c>
      <c r="D65">
        <v>23</v>
      </c>
      <c r="E65">
        <v>44.834109910000002</v>
      </c>
      <c r="F65">
        <f>E66-E65</f>
        <v>21.082603509999991</v>
      </c>
      <c r="G65">
        <f>F65/(F65+F66)</f>
        <v>0.38216737689911157</v>
      </c>
    </row>
    <row r="66" spans="1:7" x14ac:dyDescent="0.35">
      <c r="D66">
        <v>23</v>
      </c>
      <c r="E66">
        <v>65.916713419999994</v>
      </c>
      <c r="F66">
        <f>E67-E66</f>
        <v>34.083286580000006</v>
      </c>
      <c r="G66">
        <f>F66/(F65+F66)</f>
        <v>0.61783262310088849</v>
      </c>
    </row>
    <row r="67" spans="1:7" x14ac:dyDescent="0.35">
      <c r="D67">
        <v>23</v>
      </c>
      <c r="E67">
        <v>100</v>
      </c>
    </row>
    <row r="68" spans="1:7" x14ac:dyDescent="0.35">
      <c r="A68" s="1" t="s">
        <v>47</v>
      </c>
      <c r="B68" t="s">
        <v>21</v>
      </c>
      <c r="C68" s="2">
        <v>5268642</v>
      </c>
      <c r="D68">
        <v>17</v>
      </c>
      <c r="E68">
        <v>29.41973531</v>
      </c>
      <c r="F68">
        <f>E69-E68</f>
        <v>44.681987349999993</v>
      </c>
      <c r="G68">
        <f>F68/(F68+F69)</f>
        <v>0.63306630467100888</v>
      </c>
    </row>
    <row r="69" spans="1:7" x14ac:dyDescent="0.35">
      <c r="D69">
        <v>17</v>
      </c>
      <c r="E69">
        <v>74.101722659999993</v>
      </c>
      <c r="F69">
        <f>E70-E69</f>
        <v>25.898277340000007</v>
      </c>
      <c r="G69">
        <f>F69/(F68+F69)</f>
        <v>0.36693369532899106</v>
      </c>
    </row>
    <row r="70" spans="1:7" x14ac:dyDescent="0.35">
      <c r="D70">
        <v>17</v>
      </c>
      <c r="E70">
        <v>100</v>
      </c>
    </row>
    <row r="71" spans="1:7" x14ac:dyDescent="0.35">
      <c r="A71" t="s">
        <v>47</v>
      </c>
      <c r="B71" t="s">
        <v>24</v>
      </c>
      <c r="C71" s="2">
        <v>6710000</v>
      </c>
      <c r="D71">
        <v>20</v>
      </c>
      <c r="E71">
        <v>37.971550690000001</v>
      </c>
      <c r="F71">
        <f>E72-E71</f>
        <v>40.238389900000001</v>
      </c>
      <c r="G71">
        <f>F71/(F71+F72)</f>
        <v>0.64870862237584448</v>
      </c>
    </row>
    <row r="72" spans="1:7" x14ac:dyDescent="0.35">
      <c r="D72">
        <v>20</v>
      </c>
      <c r="E72">
        <v>78.209940590000002</v>
      </c>
      <c r="F72">
        <f>E73-E72</f>
        <v>21.790059409999998</v>
      </c>
      <c r="G72">
        <f>F72/(F71+F72)</f>
        <v>0.35129137762415552</v>
      </c>
    </row>
    <row r="73" spans="1:7" x14ac:dyDescent="0.35">
      <c r="D73">
        <v>20</v>
      </c>
      <c r="E73">
        <v>100</v>
      </c>
    </row>
    <row r="74" spans="1:7" x14ac:dyDescent="0.35">
      <c r="A74" t="s">
        <v>48</v>
      </c>
      <c r="B74" t="s">
        <v>29</v>
      </c>
      <c r="C74" s="2">
        <v>3662381</v>
      </c>
      <c r="D74">
        <v>25</v>
      </c>
      <c r="E74">
        <v>44.239103710000002</v>
      </c>
      <c r="F74">
        <f>E75-E74</f>
        <v>22.065788969999993</v>
      </c>
      <c r="G74">
        <f>F74/(F74+F75)</f>
        <v>0.39572156184937812</v>
      </c>
    </row>
    <row r="75" spans="1:7" x14ac:dyDescent="0.35">
      <c r="D75">
        <v>25</v>
      </c>
      <c r="E75">
        <v>66.304892679999995</v>
      </c>
      <c r="F75">
        <f>E76-E75</f>
        <v>33.695107320000005</v>
      </c>
      <c r="G75">
        <f>F75/(F74+F75)</f>
        <v>0.60427843815062188</v>
      </c>
    </row>
    <row r="76" spans="1:7" x14ac:dyDescent="0.35">
      <c r="D76">
        <v>25</v>
      </c>
      <c r="E76">
        <v>100</v>
      </c>
    </row>
    <row r="77" spans="1:7" x14ac:dyDescent="0.35">
      <c r="A77" t="s">
        <v>48</v>
      </c>
      <c r="B77" t="s">
        <v>30</v>
      </c>
      <c r="C77" s="2">
        <v>1219970</v>
      </c>
      <c r="D77">
        <v>26</v>
      </c>
      <c r="E77">
        <v>28.036747930000001</v>
      </c>
      <c r="F77">
        <f>E78-E77</f>
        <v>23.847431150000002</v>
      </c>
      <c r="G77">
        <f>F77/(F77+F78)</f>
        <v>0.33138345563931937</v>
      </c>
    </row>
    <row r="78" spans="1:7" x14ac:dyDescent="0.35">
      <c r="D78">
        <v>26</v>
      </c>
      <c r="E78">
        <v>51.884179080000003</v>
      </c>
      <c r="F78">
        <f>E79-E78</f>
        <v>48.115820919999997</v>
      </c>
      <c r="G78">
        <f>F78/(F77+F78)</f>
        <v>0.66861654436068063</v>
      </c>
    </row>
    <row r="79" spans="1:7" x14ac:dyDescent="0.35">
      <c r="D79">
        <v>26</v>
      </c>
      <c r="E79">
        <v>100</v>
      </c>
    </row>
    <row r="80" spans="1:7" x14ac:dyDescent="0.35">
      <c r="A80" t="s">
        <v>48</v>
      </c>
      <c r="B80" t="s">
        <v>31</v>
      </c>
      <c r="C80" s="2">
        <v>456844</v>
      </c>
      <c r="D80">
        <v>27</v>
      </c>
      <c r="E80">
        <v>16.812501730000001</v>
      </c>
      <c r="F80">
        <f>E81-E80</f>
        <v>4.2335888999999973</v>
      </c>
      <c r="G80">
        <f>F80/(F80+F81)</f>
        <v>5.0892129082414791E-2</v>
      </c>
    </row>
    <row r="81" spans="1:7" x14ac:dyDescent="0.35">
      <c r="D81">
        <v>27</v>
      </c>
      <c r="E81">
        <v>21.046090629999998</v>
      </c>
      <c r="F81">
        <f>E82-E81</f>
        <v>78.953909370000005</v>
      </c>
      <c r="G81">
        <f>F81/(F80+F81)</f>
        <v>0.94910787091758519</v>
      </c>
    </row>
    <row r="82" spans="1:7" x14ac:dyDescent="0.35">
      <c r="D82">
        <v>27</v>
      </c>
      <c r="E82">
        <v>100</v>
      </c>
    </row>
    <row r="83" spans="1:7" x14ac:dyDescent="0.35">
      <c r="A83" t="s">
        <v>49</v>
      </c>
      <c r="B83" t="s">
        <v>32</v>
      </c>
      <c r="C83" s="2">
        <v>12271794</v>
      </c>
      <c r="D83">
        <v>28</v>
      </c>
      <c r="E83">
        <v>47.964596579999998</v>
      </c>
      <c r="F83">
        <f>E84-E83</f>
        <v>25.153940620000007</v>
      </c>
      <c r="G83">
        <f>F83/(F83+F84)</f>
        <v>0.48340051132056749</v>
      </c>
    </row>
    <row r="84" spans="1:7" x14ac:dyDescent="0.35">
      <c r="D84">
        <v>28</v>
      </c>
      <c r="E84">
        <v>73.118537200000006</v>
      </c>
      <c r="F84">
        <f>E85-E84</f>
        <v>26.881462799999994</v>
      </c>
      <c r="G84">
        <f>F84/(F83+F84)</f>
        <v>0.51659948867943251</v>
      </c>
    </row>
    <row r="85" spans="1:7" x14ac:dyDescent="0.35">
      <c r="D85">
        <v>28</v>
      </c>
      <c r="E85">
        <v>100</v>
      </c>
    </row>
    <row r="86" spans="1:7" x14ac:dyDescent="0.35">
      <c r="A86" t="s">
        <v>42</v>
      </c>
      <c r="B86" t="s">
        <v>33</v>
      </c>
      <c r="C86" s="2">
        <v>37036200</v>
      </c>
      <c r="D86">
        <v>29</v>
      </c>
      <c r="E86">
        <v>41.000312100000002</v>
      </c>
      <c r="F86">
        <f>E87-E86</f>
        <v>47.159213890000004</v>
      </c>
      <c r="G86">
        <f>F86/(F86+F87)</f>
        <v>0.79931293822996652</v>
      </c>
    </row>
    <row r="87" spans="1:7" x14ac:dyDescent="0.35">
      <c r="D87">
        <v>29</v>
      </c>
      <c r="E87">
        <v>88.159525990000006</v>
      </c>
      <c r="F87">
        <f>E88-E87</f>
        <v>11.840474009999994</v>
      </c>
      <c r="G87">
        <f>F87/(F86+F87)</f>
        <v>0.20068706177003345</v>
      </c>
    </row>
    <row r="88" spans="1:7" x14ac:dyDescent="0.35">
      <c r="D88">
        <v>29</v>
      </c>
      <c r="E88">
        <v>100</v>
      </c>
    </row>
    <row r="89" spans="1:7" x14ac:dyDescent="0.35">
      <c r="A89" t="s">
        <v>50</v>
      </c>
      <c r="B89" t="s">
        <v>34</v>
      </c>
      <c r="C89" s="2">
        <v>689545</v>
      </c>
      <c r="D89">
        <v>30</v>
      </c>
      <c r="E89">
        <v>4.767289398</v>
      </c>
      <c r="F89">
        <f>E90-E89</f>
        <v>16.245794632000003</v>
      </c>
      <c r="G89">
        <f>F89/(F89+F90)</f>
        <v>0.17059048859687526</v>
      </c>
    </row>
    <row r="90" spans="1:7" x14ac:dyDescent="0.35">
      <c r="D90">
        <v>30</v>
      </c>
      <c r="E90">
        <v>21.013084030000002</v>
      </c>
      <c r="F90">
        <f>E91-E90</f>
        <v>78.986915969999998</v>
      </c>
      <c r="G90">
        <f>F90/(F89+F90)</f>
        <v>0.8294095114031248</v>
      </c>
    </row>
    <row r="91" spans="1:7" x14ac:dyDescent="0.35">
      <c r="D91">
        <v>30</v>
      </c>
      <c r="E91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291-0424-486D-AB61-1895E522E3A7}">
  <dimension ref="A2:Q122"/>
  <sheetViews>
    <sheetView topLeftCell="E22" workbookViewId="0">
      <selection activeCell="Q3" sqref="Q3"/>
    </sheetView>
  </sheetViews>
  <sheetFormatPr defaultRowHeight="14.5" x14ac:dyDescent="0.35"/>
  <cols>
    <col min="15" max="15" width="32.6328125" customWidth="1"/>
    <col min="16" max="16" width="34.26953125" customWidth="1"/>
  </cols>
  <sheetData>
    <row r="2" spans="1:17" x14ac:dyDescent="0.35">
      <c r="A2" s="1" t="s">
        <v>0</v>
      </c>
      <c r="B2" s="1" t="s">
        <v>1</v>
      </c>
      <c r="C2" s="3" t="s">
        <v>2</v>
      </c>
      <c r="D2" t="s">
        <v>71</v>
      </c>
      <c r="E2" s="1" t="s">
        <v>63</v>
      </c>
      <c r="F2" s="1"/>
      <c r="G2" s="1" t="s">
        <v>4</v>
      </c>
      <c r="I2" s="1" t="s">
        <v>0</v>
      </c>
      <c r="J2" s="1" t="s">
        <v>53</v>
      </c>
      <c r="K2" s="1" t="s">
        <v>52</v>
      </c>
      <c r="L2" s="1" t="s">
        <v>73</v>
      </c>
      <c r="M2" s="1" t="s">
        <v>74</v>
      </c>
      <c r="O2" s="1" t="s">
        <v>75</v>
      </c>
      <c r="P2" s="5" t="s">
        <v>76</v>
      </c>
      <c r="Q2" s="1" t="s">
        <v>77</v>
      </c>
    </row>
    <row r="3" spans="1:17" x14ac:dyDescent="0.35">
      <c r="A3" t="s">
        <v>35</v>
      </c>
      <c r="B3" t="s">
        <v>5</v>
      </c>
      <c r="C3" s="2">
        <v>3893000</v>
      </c>
      <c r="D3">
        <v>1</v>
      </c>
      <c r="E3">
        <v>60.189573459715596</v>
      </c>
      <c r="F3">
        <f>E4-E3</f>
        <v>12.9541864139021</v>
      </c>
      <c r="G3">
        <f>F3/(E6-E3)</f>
        <v>0.32539682539682618</v>
      </c>
      <c r="I3" t="s">
        <v>69</v>
      </c>
      <c r="J3" t="s">
        <v>70</v>
      </c>
      <c r="K3">
        <f>G3</f>
        <v>0.32539682539682618</v>
      </c>
      <c r="L3">
        <f>G4</f>
        <v>0.14285714285714038</v>
      </c>
      <c r="M3" s="4">
        <f>G5</f>
        <v>0.53174603174603341</v>
      </c>
      <c r="N3">
        <f>SUM(K3:M3)</f>
        <v>1</v>
      </c>
      <c r="O3">
        <f>L3/(L3+M3)</f>
        <v>0.21176470588234952</v>
      </c>
      <c r="P3" s="6">
        <f>1-O3</f>
        <v>0.78823529411765048</v>
      </c>
      <c r="Q3">
        <f>L3+M3</f>
        <v>0.67460317460317376</v>
      </c>
    </row>
    <row r="4" spans="1:17" x14ac:dyDescent="0.35">
      <c r="C4" s="2"/>
      <c r="D4">
        <v>1</v>
      </c>
      <c r="E4">
        <v>73.143759873617697</v>
      </c>
      <c r="F4">
        <f t="shared" ref="F4:F5" si="0">E5-E4</f>
        <v>5.687203791469102</v>
      </c>
      <c r="G4">
        <f>F4/(E6-E3)</f>
        <v>0.14285714285714038</v>
      </c>
      <c r="I4" t="s">
        <v>36</v>
      </c>
      <c r="J4" t="s">
        <v>64</v>
      </c>
      <c r="K4">
        <f>(G7*C7+G11*C11+G15*C15)/(C7+C11+C15)</f>
        <v>0.13852599137882393</v>
      </c>
      <c r="L4">
        <f>(G8*C7+G12*C11+G16*C15)/(C7+C11+C15)</f>
        <v>0.39346416869930517</v>
      </c>
      <c r="M4">
        <f>(G9*C7+G13*C11+G17*C15)/(C7+C11+C15)</f>
        <v>0.46800983992187101</v>
      </c>
      <c r="N4">
        <f t="shared" ref="N4:N18" si="1">SUM(K4:M4)</f>
        <v>1.0000000000000002</v>
      </c>
      <c r="O4">
        <f t="shared" ref="O4:O18" si="2">L4/(L4+M4)</f>
        <v>0.45673365041977343</v>
      </c>
      <c r="P4" s="6">
        <f t="shared" ref="P4:P18" si="3">1-O4</f>
        <v>0.54326634958022657</v>
      </c>
      <c r="Q4">
        <f t="shared" ref="Q4:Q18" si="4">L4+M4</f>
        <v>0.86147400862117618</v>
      </c>
    </row>
    <row r="5" spans="1:17" x14ac:dyDescent="0.35">
      <c r="C5" s="2"/>
      <c r="D5">
        <v>1</v>
      </c>
      <c r="E5">
        <v>78.830963665086799</v>
      </c>
      <c r="F5">
        <f>E6-E5</f>
        <v>21.169036334913201</v>
      </c>
      <c r="G5">
        <f>F5/(E6-E3)</f>
        <v>0.53174603174603341</v>
      </c>
      <c r="I5" t="s">
        <v>38</v>
      </c>
      <c r="J5" t="s">
        <v>67</v>
      </c>
      <c r="K5">
        <f>G19</f>
        <v>0.16959064327485435</v>
      </c>
      <c r="L5">
        <f>G20</f>
        <v>0.61403508771929638</v>
      </c>
      <c r="M5">
        <f>G21</f>
        <v>0.21637426900584925</v>
      </c>
      <c r="N5">
        <f t="shared" si="1"/>
        <v>1</v>
      </c>
      <c r="O5">
        <f t="shared" si="2"/>
        <v>0.7394366197183081</v>
      </c>
      <c r="P5" s="6">
        <f t="shared" si="3"/>
        <v>0.2605633802816919</v>
      </c>
      <c r="Q5">
        <f t="shared" si="4"/>
        <v>0.8304093567251456</v>
      </c>
    </row>
    <row r="6" spans="1:17" x14ac:dyDescent="0.35">
      <c r="C6" s="2"/>
      <c r="D6">
        <v>1</v>
      </c>
      <c r="E6">
        <v>100</v>
      </c>
      <c r="I6" t="s">
        <v>37</v>
      </c>
      <c r="J6" t="s">
        <v>72</v>
      </c>
      <c r="K6">
        <f>G23</f>
        <v>2.0408163265306777E-2</v>
      </c>
      <c r="L6">
        <f>G24</f>
        <v>0.76093294460641347</v>
      </c>
      <c r="M6">
        <f>G25</f>
        <v>0.21865889212827969</v>
      </c>
      <c r="N6">
        <f t="shared" si="1"/>
        <v>1</v>
      </c>
      <c r="O6">
        <f t="shared" si="2"/>
        <v>0.7767857142857143</v>
      </c>
      <c r="P6" s="6">
        <f t="shared" si="3"/>
        <v>0.2232142857142857</v>
      </c>
      <c r="Q6">
        <f t="shared" si="4"/>
        <v>0.97959183673469319</v>
      </c>
    </row>
    <row r="7" spans="1:17" x14ac:dyDescent="0.35">
      <c r="A7" t="s">
        <v>36</v>
      </c>
      <c r="B7" t="s">
        <v>6</v>
      </c>
      <c r="C7" s="2">
        <v>3630000</v>
      </c>
      <c r="D7">
        <v>2</v>
      </c>
      <c r="E7">
        <v>70.142180094786696</v>
      </c>
      <c r="F7">
        <f>E8-E7</f>
        <v>10.110584518167499</v>
      </c>
      <c r="G7">
        <f>F7/(E10-E7)</f>
        <v>0.33862433862433966</v>
      </c>
      <c r="I7" t="s">
        <v>39</v>
      </c>
      <c r="J7" t="s">
        <v>54</v>
      </c>
      <c r="K7">
        <f>(G27*C27+G31*C31+G35*C35)/(C27+C31+C35)</f>
        <v>0.30503955481317013</v>
      </c>
      <c r="L7">
        <f>(G28*C27+G32*C31+G36*C35)/(C27+C31+C35)</f>
        <v>0.14794468292260968</v>
      </c>
      <c r="M7">
        <f>(G29*C27+G33*C31+G37*C35)/(C27+C31+C35)</f>
        <v>0.54701576226422022</v>
      </c>
      <c r="N7">
        <f t="shared" si="1"/>
        <v>1</v>
      </c>
      <c r="O7">
        <f t="shared" si="2"/>
        <v>0.21288216321842163</v>
      </c>
      <c r="P7" s="6">
        <f t="shared" si="3"/>
        <v>0.78711783678157832</v>
      </c>
      <c r="Q7">
        <f t="shared" si="4"/>
        <v>0.69496044518682987</v>
      </c>
    </row>
    <row r="8" spans="1:17" x14ac:dyDescent="0.35">
      <c r="C8" s="2"/>
      <c r="D8">
        <v>2</v>
      </c>
      <c r="E8">
        <v>80.252764612954195</v>
      </c>
      <c r="F8">
        <f t="shared" ref="F8" si="5">E9-E8</f>
        <v>9.0047393364928041</v>
      </c>
      <c r="G8">
        <f>F8/(E10-E7)</f>
        <v>0.30158730158729835</v>
      </c>
      <c r="I8" t="str">
        <f>A39</f>
        <v>South Asia</v>
      </c>
      <c r="J8" t="s">
        <v>65</v>
      </c>
      <c r="K8">
        <f>G39</f>
        <v>0.48275862068965497</v>
      </c>
      <c r="L8">
        <f>G40</f>
        <v>1.6333938294010857E-2</v>
      </c>
      <c r="M8">
        <f>G41</f>
        <v>0.50090744101633411</v>
      </c>
      <c r="N8">
        <f t="shared" si="1"/>
        <v>1</v>
      </c>
      <c r="O8">
        <f t="shared" si="2"/>
        <v>3.1578947368420977E-2</v>
      </c>
      <c r="P8" s="6">
        <f t="shared" si="3"/>
        <v>0.96842105263157907</v>
      </c>
      <c r="Q8">
        <f t="shared" si="4"/>
        <v>0.51724137931034497</v>
      </c>
    </row>
    <row r="9" spans="1:17" x14ac:dyDescent="0.35">
      <c r="C9" s="2"/>
      <c r="D9">
        <v>2</v>
      </c>
      <c r="E9">
        <v>89.257503949446999</v>
      </c>
      <c r="F9">
        <f>E10-E9</f>
        <v>10.742496050553001</v>
      </c>
      <c r="G9">
        <f>F9/(E10-E7)</f>
        <v>0.35978835978836199</v>
      </c>
      <c r="I9" t="str">
        <f>A43</f>
        <v>Indonesia</v>
      </c>
      <c r="J9" t="s">
        <v>59</v>
      </c>
      <c r="K9">
        <f>G43</f>
        <v>0.13333333333333383</v>
      </c>
      <c r="L9">
        <f>G44</f>
        <v>0.53124999999999989</v>
      </c>
      <c r="M9">
        <f>G45</f>
        <v>0.33541666666666631</v>
      </c>
      <c r="N9">
        <f t="shared" si="1"/>
        <v>1</v>
      </c>
      <c r="O9">
        <f t="shared" si="2"/>
        <v>0.61298076923076938</v>
      </c>
      <c r="P9" s="6">
        <f t="shared" si="3"/>
        <v>0.38701923076923062</v>
      </c>
      <c r="Q9">
        <f t="shared" si="4"/>
        <v>0.86666666666666625</v>
      </c>
    </row>
    <row r="10" spans="1:17" x14ac:dyDescent="0.35">
      <c r="C10" s="2"/>
      <c r="D10">
        <v>2</v>
      </c>
      <c r="E10">
        <v>100</v>
      </c>
      <c r="I10" t="str">
        <f>A47</f>
        <v>Non-EU Eastern Europe</v>
      </c>
      <c r="J10" t="s">
        <v>68</v>
      </c>
      <c r="K10">
        <f>G47</f>
        <v>0.8139534883720918</v>
      </c>
      <c r="L10">
        <f>G48</f>
        <v>2.0930232558139718E-2</v>
      </c>
      <c r="M10">
        <f>G49</f>
        <v>0.1651162790697685</v>
      </c>
      <c r="N10">
        <f t="shared" si="1"/>
        <v>1</v>
      </c>
      <c r="O10">
        <f t="shared" si="2"/>
        <v>0.11250000000000024</v>
      </c>
      <c r="P10" s="6">
        <f t="shared" si="3"/>
        <v>0.88749999999999973</v>
      </c>
      <c r="Q10">
        <f t="shared" si="4"/>
        <v>0.18604651162790822</v>
      </c>
    </row>
    <row r="11" spans="1:17" x14ac:dyDescent="0.35">
      <c r="A11" t="s">
        <v>36</v>
      </c>
      <c r="B11" t="s">
        <v>10</v>
      </c>
      <c r="C11" s="2">
        <v>2765600</v>
      </c>
      <c r="D11">
        <v>6</v>
      </c>
      <c r="E11">
        <v>37.282780410742497</v>
      </c>
      <c r="F11">
        <f>E12-E11</f>
        <v>2.053712480252706</v>
      </c>
      <c r="G11">
        <f>F11/(E14-E11)</f>
        <v>3.2745591939545668E-2</v>
      </c>
      <c r="I11" t="s">
        <v>44</v>
      </c>
      <c r="J11" t="s">
        <v>58</v>
      </c>
      <c r="K11">
        <f>(G51*C51+G55*C55+G59*C59+C63*G63 + C67*G67+C71*G71+C75*G75)/(C51+C55+C59+C63+C67+C71+C75)</f>
        <v>0.42219130096062613</v>
      </c>
      <c r="L11">
        <f>(G52*C51+G56*C55+G60*C59+C63*G64 + C67*G68+C71*G72+C75*G76)/(C51+C55+C59+C63+C67+C71+C75)</f>
        <v>0.13863151957560257</v>
      </c>
      <c r="M11">
        <f>(G53*C51+G57*C55+G61*C59+C63*G65 + C67*G69+C71*G73+C75*G77)/(C51+C55+C59+C63+C67+C71+C75)</f>
        <v>0.43917717946377133</v>
      </c>
      <c r="N11">
        <f t="shared" si="1"/>
        <v>1</v>
      </c>
      <c r="O11">
        <f t="shared" si="2"/>
        <v>0.23992632822261425</v>
      </c>
      <c r="P11" s="6">
        <f t="shared" si="3"/>
        <v>0.76007367177738572</v>
      </c>
      <c r="Q11">
        <f t="shared" si="4"/>
        <v>0.57780869903937393</v>
      </c>
    </row>
    <row r="12" spans="1:17" x14ac:dyDescent="0.35">
      <c r="C12" s="2"/>
      <c r="D12">
        <v>6</v>
      </c>
      <c r="E12">
        <v>39.336492890995203</v>
      </c>
      <c r="F12">
        <f t="shared" ref="F12" si="6">E13-E12</f>
        <v>12.480252764612999</v>
      </c>
      <c r="G12">
        <f>F12/(E14-E11)</f>
        <v>0.19899244332493773</v>
      </c>
      <c r="I12" t="str">
        <f>A79</f>
        <v>Chile</v>
      </c>
      <c r="J12" t="s">
        <v>55</v>
      </c>
      <c r="K12">
        <f>G79</f>
        <v>0.47252747252747235</v>
      </c>
      <c r="L12">
        <f>G80</f>
        <v>0.12747252747252669</v>
      </c>
      <c r="M12">
        <f>G81</f>
        <v>0.40000000000000108</v>
      </c>
      <c r="N12">
        <f t="shared" si="1"/>
        <v>1</v>
      </c>
      <c r="O12">
        <f t="shared" si="2"/>
        <v>0.24166666666666503</v>
      </c>
      <c r="P12" s="6">
        <f t="shared" si="3"/>
        <v>0.75833333333333497</v>
      </c>
      <c r="Q12">
        <f t="shared" si="4"/>
        <v>0.52747252747252782</v>
      </c>
    </row>
    <row r="13" spans="1:17" x14ac:dyDescent="0.35">
      <c r="C13" s="2"/>
      <c r="D13">
        <v>6</v>
      </c>
      <c r="E13">
        <v>51.816745655608202</v>
      </c>
      <c r="F13">
        <f>E14-E13</f>
        <v>48.183254344391798</v>
      </c>
      <c r="G13">
        <f>F13/(E14-E11)</f>
        <v>0.76826196473551656</v>
      </c>
      <c r="I13" t="str">
        <f>A83</f>
        <v>Brazil</v>
      </c>
      <c r="J13" t="s">
        <v>56</v>
      </c>
      <c r="K13">
        <f>(G83*C83+G87*C87)/(C83+C87)</f>
        <v>0.51109596813620417</v>
      </c>
      <c r="L13">
        <f>(G84*C83+G88*C87)/(C83+C87)</f>
        <v>9.8550015056313042E-2</v>
      </c>
      <c r="M13">
        <f>(G85*C83+G89*C87)/(C83+C87)</f>
        <v>0.39035401680748283</v>
      </c>
      <c r="N13">
        <f t="shared" si="1"/>
        <v>1</v>
      </c>
      <c r="O13">
        <f t="shared" si="2"/>
        <v>0.20157333266535254</v>
      </c>
      <c r="P13" s="6">
        <f t="shared" si="3"/>
        <v>0.7984266673346474</v>
      </c>
      <c r="Q13">
        <f t="shared" si="4"/>
        <v>0.48890403186379588</v>
      </c>
    </row>
    <row r="14" spans="1:17" x14ac:dyDescent="0.35">
      <c r="C14" s="2"/>
      <c r="D14">
        <v>6</v>
      </c>
      <c r="E14">
        <v>100</v>
      </c>
      <c r="I14" t="str">
        <f>A91</f>
        <v>Mexico</v>
      </c>
      <c r="J14" t="s">
        <v>57</v>
      </c>
      <c r="K14">
        <f>(G91*C91+G95*C95)/(C91+C95)</f>
        <v>0.30756615762108275</v>
      </c>
      <c r="L14">
        <f>(G92*C91+G96*C95)/(C91+C95)</f>
        <v>0.34766823803942665</v>
      </c>
      <c r="M14">
        <f>(G93*C91+G97*C95)/(C91+C95)</f>
        <v>0.34476560433949061</v>
      </c>
      <c r="N14">
        <f t="shared" si="1"/>
        <v>1</v>
      </c>
      <c r="O14">
        <f t="shared" si="2"/>
        <v>0.50209596464115891</v>
      </c>
      <c r="P14" s="6">
        <f t="shared" si="3"/>
        <v>0.49790403535884109</v>
      </c>
      <c r="Q14">
        <f t="shared" si="4"/>
        <v>0.69243384237891725</v>
      </c>
    </row>
    <row r="15" spans="1:17" x14ac:dyDescent="0.35">
      <c r="A15" t="s">
        <v>36</v>
      </c>
      <c r="B15" t="s">
        <v>8</v>
      </c>
      <c r="C15" s="2">
        <v>3793000</v>
      </c>
      <c r="D15">
        <v>4</v>
      </c>
      <c r="E15">
        <v>34.597156398104197</v>
      </c>
      <c r="F15">
        <f>E16-E15</f>
        <v>1.5797788309637042</v>
      </c>
      <c r="G15">
        <f>F15/(E18-E15)</f>
        <v>2.4154589371981252E-2</v>
      </c>
      <c r="I15" t="s">
        <v>48</v>
      </c>
      <c r="J15" t="s">
        <v>66</v>
      </c>
      <c r="K15">
        <f>(G99*C99+G103*C103+G111*C111)/(C99+C103+C111)</f>
        <v>0.45095705093500127</v>
      </c>
      <c r="L15">
        <f>(G100*C99+G104*C103+G112*C111)/(C99+C103+C111)</f>
        <v>7.3857258906995016E-2</v>
      </c>
      <c r="M15">
        <f>(G101*C99+G105*C103+G113*C111)/(C99+C103+C111)</f>
        <v>0.47518569015800372</v>
      </c>
      <c r="N15">
        <f t="shared" si="1"/>
        <v>1</v>
      </c>
      <c r="O15">
        <f t="shared" si="2"/>
        <v>0.13452000254765387</v>
      </c>
      <c r="P15" s="6">
        <f t="shared" si="3"/>
        <v>0.86547999745234616</v>
      </c>
      <c r="Q15">
        <f t="shared" si="4"/>
        <v>0.54904294906499873</v>
      </c>
    </row>
    <row r="16" spans="1:17" x14ac:dyDescent="0.35">
      <c r="C16" s="2"/>
      <c r="D16">
        <v>4</v>
      </c>
      <c r="E16">
        <v>36.176935229067901</v>
      </c>
      <c r="F16">
        <f t="shared" ref="F16" si="7">E17-E16</f>
        <v>40.758293838862492</v>
      </c>
      <c r="G16">
        <f>F16/(E18-E15)</f>
        <v>0.62318840579709989</v>
      </c>
      <c r="I16" t="str">
        <f>A107</f>
        <v>Australia and New Zealand</v>
      </c>
      <c r="J16" t="s">
        <v>60</v>
      </c>
      <c r="K16">
        <f>(G83*C83+G87*C87)/(C83+C87)</f>
        <v>0.51109596813620417</v>
      </c>
      <c r="L16">
        <f>(G84*C83+G88*C87)/(C83+C87)</f>
        <v>9.8550015056313042E-2</v>
      </c>
      <c r="M16">
        <f>(G85*C83+G89*C87)/(C83+C87)</f>
        <v>0.39035401680748283</v>
      </c>
      <c r="N16">
        <f>SUM(K16:M16)</f>
        <v>1</v>
      </c>
      <c r="O16">
        <f t="shared" si="2"/>
        <v>0.20157333266535254</v>
      </c>
      <c r="P16" s="6">
        <f t="shared" si="3"/>
        <v>0.7984266673346474</v>
      </c>
      <c r="Q16">
        <f t="shared" si="4"/>
        <v>0.48890403186379588</v>
      </c>
    </row>
    <row r="17" spans="1:17" x14ac:dyDescent="0.35">
      <c r="C17" s="2"/>
      <c r="D17">
        <v>4</v>
      </c>
      <c r="E17">
        <v>76.935229067930393</v>
      </c>
      <c r="F17">
        <f>E18-E17</f>
        <v>23.064770932069607</v>
      </c>
      <c r="G17">
        <f>F17/(E18-E15)</f>
        <v>0.352657004830919</v>
      </c>
      <c r="I17" t="str">
        <f>A115</f>
        <v>Japan</v>
      </c>
      <c r="J17" t="s">
        <v>61</v>
      </c>
      <c r="K17">
        <f>G115</f>
        <v>0.79466666666666563</v>
      </c>
      <c r="L17">
        <f>G116</f>
        <v>3.1999999999999848E-2</v>
      </c>
      <c r="M17">
        <f>G117</f>
        <v>0.17333333333333456</v>
      </c>
      <c r="N17">
        <f t="shared" si="1"/>
        <v>1</v>
      </c>
      <c r="O17">
        <f t="shared" si="2"/>
        <v>0.15584415584415429</v>
      </c>
      <c r="P17" s="6">
        <f t="shared" si="3"/>
        <v>0.84415584415584566</v>
      </c>
      <c r="Q17">
        <f t="shared" si="4"/>
        <v>0.20533333333333442</v>
      </c>
    </row>
    <row r="18" spans="1:17" x14ac:dyDescent="0.35">
      <c r="C18" s="2"/>
      <c r="D18">
        <v>4</v>
      </c>
      <c r="E18">
        <v>100</v>
      </c>
      <c r="I18" t="str">
        <f>A119</f>
        <v>United States</v>
      </c>
      <c r="J18" t="s">
        <v>62</v>
      </c>
      <c r="K18">
        <f>G119</f>
        <v>0.1724709784411276</v>
      </c>
      <c r="L18">
        <f>G120</f>
        <v>6.7993366500828906E-2</v>
      </c>
      <c r="M18">
        <f>G121</f>
        <v>0.75953565505804344</v>
      </c>
      <c r="N18">
        <f t="shared" si="1"/>
        <v>1</v>
      </c>
      <c r="O18">
        <f t="shared" si="2"/>
        <v>8.2164328657314281E-2</v>
      </c>
      <c r="P18" s="6">
        <f t="shared" si="3"/>
        <v>0.91783567134268573</v>
      </c>
      <c r="Q18">
        <f t="shared" si="4"/>
        <v>0.82752902155887231</v>
      </c>
    </row>
    <row r="19" spans="1:17" x14ac:dyDescent="0.35">
      <c r="A19" t="s">
        <v>38</v>
      </c>
      <c r="B19" t="s">
        <v>9</v>
      </c>
      <c r="C19" s="2">
        <v>1133200</v>
      </c>
      <c r="D19">
        <v>5</v>
      </c>
      <c r="E19">
        <v>45.9715639810426</v>
      </c>
      <c r="F19">
        <f>E20-E19</f>
        <v>9.1627172195892967</v>
      </c>
      <c r="G19">
        <f>F19/(E22-E19)</f>
        <v>0.16959064327485435</v>
      </c>
    </row>
    <row r="20" spans="1:17" x14ac:dyDescent="0.35">
      <c r="C20" s="2"/>
      <c r="D20">
        <v>5</v>
      </c>
      <c r="E20">
        <v>55.134281200631897</v>
      </c>
      <c r="F20">
        <f t="shared" ref="F20" si="8">E21-E20</f>
        <v>33.1753554502369</v>
      </c>
      <c r="G20">
        <f>F20/(E22-E19)</f>
        <v>0.61403508771929638</v>
      </c>
    </row>
    <row r="21" spans="1:17" x14ac:dyDescent="0.35">
      <c r="C21" s="2"/>
      <c r="D21">
        <v>5</v>
      </c>
      <c r="E21">
        <v>88.309636650868796</v>
      </c>
      <c r="F21">
        <f>E22-E21</f>
        <v>11.690363349131204</v>
      </c>
      <c r="G21">
        <f>F21/(E22-E19)</f>
        <v>0.21637426900584925</v>
      </c>
    </row>
    <row r="22" spans="1:17" x14ac:dyDescent="0.35">
      <c r="C22" s="2"/>
      <c r="D22">
        <v>5</v>
      </c>
      <c r="E22">
        <v>100</v>
      </c>
    </row>
    <row r="23" spans="1:17" x14ac:dyDescent="0.35">
      <c r="A23" t="s">
        <v>37</v>
      </c>
      <c r="B23" t="s">
        <v>7</v>
      </c>
      <c r="C23" s="2">
        <v>445000</v>
      </c>
      <c r="D23">
        <v>3</v>
      </c>
      <c r="E23">
        <v>45.8135860979462</v>
      </c>
      <c r="F23">
        <f>E24-E23</f>
        <v>1.1058451816746029</v>
      </c>
      <c r="G23">
        <f>F23/(E26-E23)</f>
        <v>2.0408163265306777E-2</v>
      </c>
    </row>
    <row r="24" spans="1:17" x14ac:dyDescent="0.35">
      <c r="C24" s="2"/>
      <c r="D24">
        <v>3</v>
      </c>
      <c r="E24">
        <v>46.919431279620802</v>
      </c>
      <c r="F24">
        <f t="shared" ref="F24" si="9">E25-E24</f>
        <v>41.2322274881517</v>
      </c>
      <c r="G24">
        <f>F24/(E26-E23)</f>
        <v>0.76093294460641347</v>
      </c>
    </row>
    <row r="25" spans="1:17" x14ac:dyDescent="0.35">
      <c r="C25" s="2"/>
      <c r="D25">
        <v>3</v>
      </c>
      <c r="E25">
        <v>88.151658767772503</v>
      </c>
      <c r="F25">
        <f>E26-E25</f>
        <v>11.848341232227497</v>
      </c>
      <c r="G25">
        <f>F25/(E26-E23)</f>
        <v>0.21865889212827969</v>
      </c>
    </row>
    <row r="26" spans="1:17" x14ac:dyDescent="0.35">
      <c r="C26" s="2"/>
      <c r="D26">
        <v>3</v>
      </c>
      <c r="E26">
        <v>100</v>
      </c>
    </row>
    <row r="27" spans="1:17" x14ac:dyDescent="0.35">
      <c r="A27" s="1" t="s">
        <v>39</v>
      </c>
      <c r="B27" t="s">
        <v>11</v>
      </c>
      <c r="C27" s="2">
        <v>877200</v>
      </c>
      <c r="D27">
        <v>7</v>
      </c>
      <c r="E27">
        <v>45.8135860979462</v>
      </c>
      <c r="F27">
        <f>E28-E27</f>
        <v>11.532385466034803</v>
      </c>
      <c r="G27">
        <f>F27/(E30-E27)</f>
        <v>0.21282798833819297</v>
      </c>
    </row>
    <row r="28" spans="1:17" x14ac:dyDescent="0.35">
      <c r="C28" s="2"/>
      <c r="D28">
        <v>7</v>
      </c>
      <c r="E28">
        <v>57.345971563981003</v>
      </c>
      <c r="F28">
        <f t="shared" ref="F28" si="10">E29-E28</f>
        <v>6.319115323854696</v>
      </c>
      <c r="G28">
        <f>F28/(E30-E27)</f>
        <v>0.11661807580174974</v>
      </c>
    </row>
    <row r="29" spans="1:17" x14ac:dyDescent="0.35">
      <c r="C29" s="2"/>
      <c r="D29">
        <v>7</v>
      </c>
      <c r="E29">
        <v>63.665086887835699</v>
      </c>
      <c r="F29">
        <f>E30-E29</f>
        <v>36.334913112164301</v>
      </c>
      <c r="G29">
        <f>F29/(E30-E27)</f>
        <v>0.67055393586005729</v>
      </c>
    </row>
    <row r="30" spans="1:17" x14ac:dyDescent="0.35">
      <c r="C30" s="2"/>
      <c r="D30">
        <v>7</v>
      </c>
      <c r="E30">
        <v>100</v>
      </c>
    </row>
    <row r="31" spans="1:17" x14ac:dyDescent="0.35">
      <c r="A31" t="s">
        <v>39</v>
      </c>
      <c r="B31" t="s">
        <v>12</v>
      </c>
      <c r="C31" s="2">
        <v>3605000</v>
      </c>
      <c r="D31">
        <v>8</v>
      </c>
      <c r="E31">
        <v>14.5339652448657</v>
      </c>
      <c r="F31">
        <f>E32-E31</f>
        <v>42.338072669826204</v>
      </c>
      <c r="G31">
        <f>F31/(E34-E31)</f>
        <v>0.49537892791127508</v>
      </c>
    </row>
    <row r="32" spans="1:17" x14ac:dyDescent="0.35">
      <c r="C32" s="2"/>
      <c r="D32">
        <v>8</v>
      </c>
      <c r="E32">
        <v>56.872037914691902</v>
      </c>
      <c r="F32">
        <f t="shared" ref="F32" si="11">E33-E32</f>
        <v>1.2638230647708966</v>
      </c>
      <c r="G32">
        <f>F32/(E34-E31)</f>
        <v>1.4787430683918251E-2</v>
      </c>
    </row>
    <row r="33" spans="1:7" x14ac:dyDescent="0.35">
      <c r="C33" s="2"/>
      <c r="D33">
        <v>8</v>
      </c>
      <c r="E33">
        <v>58.135860979462798</v>
      </c>
      <c r="F33">
        <f>E34-E33</f>
        <v>41.864139020537202</v>
      </c>
      <c r="G33">
        <f>F33/(E34-E31)</f>
        <v>0.48983364140480667</v>
      </c>
    </row>
    <row r="34" spans="1:7" x14ac:dyDescent="0.35">
      <c r="C34" s="2"/>
      <c r="D34">
        <v>8</v>
      </c>
      <c r="E34">
        <v>100</v>
      </c>
    </row>
    <row r="35" spans="1:7" x14ac:dyDescent="0.35">
      <c r="A35" t="s">
        <v>39</v>
      </c>
      <c r="B35" t="s">
        <v>14</v>
      </c>
      <c r="C35" s="2">
        <v>3200000</v>
      </c>
      <c r="D35">
        <v>10</v>
      </c>
      <c r="E35">
        <v>15.4818325434439</v>
      </c>
      <c r="F35">
        <f>E36-E35</f>
        <v>9.7946287519746988</v>
      </c>
      <c r="G35">
        <f>F35/(E38-E35)</f>
        <v>0.1158878504672894</v>
      </c>
    </row>
    <row r="36" spans="1:7" x14ac:dyDescent="0.35">
      <c r="C36" s="2"/>
      <c r="D36">
        <v>10</v>
      </c>
      <c r="E36">
        <v>25.276461295418599</v>
      </c>
      <c r="F36">
        <f t="shared" ref="F36" si="12">E37-E36</f>
        <v>25.908372827804101</v>
      </c>
      <c r="G36">
        <f>F36/(E38-E35)</f>
        <v>0.3065420560747662</v>
      </c>
    </row>
    <row r="37" spans="1:7" x14ac:dyDescent="0.35">
      <c r="C37" s="2"/>
      <c r="D37">
        <v>10</v>
      </c>
      <c r="E37">
        <v>51.1848341232227</v>
      </c>
      <c r="F37">
        <f>E38-E37</f>
        <v>48.8151658767773</v>
      </c>
      <c r="G37">
        <f>F37/(E38-E35)</f>
        <v>0.57757009345794441</v>
      </c>
    </row>
    <row r="38" spans="1:7" x14ac:dyDescent="0.35">
      <c r="C38" s="2"/>
      <c r="D38">
        <v>10</v>
      </c>
      <c r="E38">
        <v>100</v>
      </c>
    </row>
    <row r="39" spans="1:7" x14ac:dyDescent="0.35">
      <c r="A39" t="s">
        <v>40</v>
      </c>
      <c r="B39" t="s">
        <v>13</v>
      </c>
      <c r="C39" s="2">
        <v>1743000</v>
      </c>
      <c r="D39">
        <v>9</v>
      </c>
      <c r="E39">
        <v>12.954186413902001</v>
      </c>
      <c r="F39">
        <f>E40-E39</f>
        <v>42.022116903633503</v>
      </c>
      <c r="G39">
        <f>F39/(E42-E39)</f>
        <v>0.48275862068965497</v>
      </c>
    </row>
    <row r="40" spans="1:7" x14ac:dyDescent="0.35">
      <c r="C40" s="2"/>
      <c r="D40">
        <v>9</v>
      </c>
      <c r="E40">
        <v>54.976303317535503</v>
      </c>
      <c r="F40">
        <f t="shared" ref="F40" si="13">E41-E40</f>
        <v>1.4218009478672968</v>
      </c>
      <c r="G40">
        <f>F40/(E42-E39)</f>
        <v>1.6333938294010857E-2</v>
      </c>
    </row>
    <row r="41" spans="1:7" x14ac:dyDescent="0.35">
      <c r="C41" s="2"/>
      <c r="D41">
        <v>9</v>
      </c>
      <c r="E41">
        <v>56.3981042654028</v>
      </c>
      <c r="F41">
        <f>E42-E41</f>
        <v>43.6018957345972</v>
      </c>
      <c r="G41">
        <f>F41/(E42-E39)</f>
        <v>0.50090744101633411</v>
      </c>
    </row>
    <row r="42" spans="1:7" x14ac:dyDescent="0.35">
      <c r="C42" s="2"/>
      <c r="D42">
        <v>9</v>
      </c>
      <c r="E42">
        <v>100</v>
      </c>
    </row>
    <row r="43" spans="1:7" x14ac:dyDescent="0.35">
      <c r="A43" t="s">
        <v>41</v>
      </c>
      <c r="B43" t="s">
        <v>15</v>
      </c>
      <c r="C43" s="2">
        <v>4756863</v>
      </c>
      <c r="D43">
        <v>11</v>
      </c>
      <c r="E43">
        <v>24.170616113744</v>
      </c>
      <c r="F43">
        <f>E44-E43</f>
        <v>10.110584518167503</v>
      </c>
      <c r="G43">
        <f>F43/(E46-E43)</f>
        <v>0.13333333333333383</v>
      </c>
    </row>
    <row r="44" spans="1:7" x14ac:dyDescent="0.35">
      <c r="C44" s="2"/>
      <c r="D44">
        <v>11</v>
      </c>
      <c r="E44">
        <v>34.281200631911503</v>
      </c>
      <c r="F44">
        <f t="shared" ref="F44" si="14">E45-E44</f>
        <v>40.284360189573491</v>
      </c>
      <c r="G44">
        <f>F44/(E46-E43)</f>
        <v>0.53124999999999989</v>
      </c>
    </row>
    <row r="45" spans="1:7" x14ac:dyDescent="0.35">
      <c r="C45" s="2"/>
      <c r="D45">
        <v>11</v>
      </c>
      <c r="E45">
        <v>74.565560821484993</v>
      </c>
      <c r="F45">
        <f>E46-E45</f>
        <v>25.434439178515007</v>
      </c>
      <c r="G45">
        <f>F45/(E46-E43)</f>
        <v>0.33541666666666631</v>
      </c>
    </row>
    <row r="46" spans="1:7" x14ac:dyDescent="0.35">
      <c r="C46" s="2"/>
      <c r="D46">
        <v>11</v>
      </c>
      <c r="E46">
        <v>100</v>
      </c>
    </row>
    <row r="47" spans="1:7" x14ac:dyDescent="0.35">
      <c r="A47" t="s">
        <v>43</v>
      </c>
      <c r="B47" t="s">
        <v>16</v>
      </c>
      <c r="C47" s="2">
        <v>272572</v>
      </c>
      <c r="D47">
        <v>12</v>
      </c>
      <c r="E47">
        <v>32.069510268562397</v>
      </c>
      <c r="F47">
        <f>E48-E47</f>
        <v>55.292259083728197</v>
      </c>
      <c r="G47">
        <f>F47/(E50-E47)</f>
        <v>0.8139534883720918</v>
      </c>
    </row>
    <row r="48" spans="1:7" x14ac:dyDescent="0.35">
      <c r="C48" s="2"/>
      <c r="D48">
        <v>12</v>
      </c>
      <c r="E48">
        <v>87.361769352290594</v>
      </c>
      <c r="F48">
        <f t="shared" ref="F48" si="15">E49-E48</f>
        <v>1.421800947867311</v>
      </c>
      <c r="G48">
        <f>F48/(E50-E47)</f>
        <v>2.0930232558139718E-2</v>
      </c>
    </row>
    <row r="49" spans="1:7" x14ac:dyDescent="0.35">
      <c r="C49" s="2"/>
      <c r="D49">
        <v>12</v>
      </c>
      <c r="E49">
        <v>88.783570300157905</v>
      </c>
      <c r="F49">
        <f>E50-E49</f>
        <v>11.216429699842095</v>
      </c>
      <c r="G49">
        <f>F49/(E50-E47)</f>
        <v>0.1651162790697685</v>
      </c>
    </row>
    <row r="50" spans="1:7" x14ac:dyDescent="0.35">
      <c r="C50" s="2"/>
      <c r="D50">
        <v>12</v>
      </c>
      <c r="E50">
        <v>100</v>
      </c>
    </row>
    <row r="51" spans="1:7" x14ac:dyDescent="0.35">
      <c r="A51" s="1" t="s">
        <v>44</v>
      </c>
      <c r="B51" t="s">
        <v>17</v>
      </c>
      <c r="C51" s="2">
        <v>188338</v>
      </c>
      <c r="D51">
        <v>13</v>
      </c>
      <c r="E51">
        <v>12.6382306477093</v>
      </c>
      <c r="F51">
        <f>E52-E51</f>
        <v>34.439178515007903</v>
      </c>
      <c r="G51">
        <f>F51/(E54-E51)</f>
        <v>0.39421338155515362</v>
      </c>
    </row>
    <row r="52" spans="1:7" x14ac:dyDescent="0.35">
      <c r="A52" s="1"/>
      <c r="C52" s="2"/>
      <c r="D52">
        <v>13</v>
      </c>
      <c r="E52">
        <v>47.077409162717203</v>
      </c>
      <c r="F52">
        <f t="shared" ref="F52" si="16">E53-E52</f>
        <v>1.4218009478672968</v>
      </c>
      <c r="G52">
        <f>F52/(E54-E51)</f>
        <v>1.6274864376130172E-2</v>
      </c>
    </row>
    <row r="53" spans="1:7" x14ac:dyDescent="0.35">
      <c r="C53" s="2"/>
      <c r="D53">
        <v>13</v>
      </c>
      <c r="E53">
        <v>48.499210110584499</v>
      </c>
      <c r="F53">
        <f>E54-E53</f>
        <v>51.500789889415501</v>
      </c>
      <c r="G53">
        <f>F53/(E54-E51)</f>
        <v>0.58951175406871614</v>
      </c>
    </row>
    <row r="54" spans="1:7" x14ac:dyDescent="0.35">
      <c r="C54" s="2"/>
      <c r="D54">
        <v>13</v>
      </c>
      <c r="E54">
        <v>100</v>
      </c>
    </row>
    <row r="55" spans="1:7" x14ac:dyDescent="0.35">
      <c r="A55" t="s">
        <v>44</v>
      </c>
      <c r="B55" t="s">
        <v>20</v>
      </c>
      <c r="C55" s="2">
        <v>3978984</v>
      </c>
      <c r="D55">
        <v>16</v>
      </c>
      <c r="E55">
        <v>29.857819905213201</v>
      </c>
      <c r="F55">
        <f>E56-E55</f>
        <v>32.385466034755197</v>
      </c>
      <c r="G55">
        <f>F55/(E58-E55)</f>
        <v>0.46171171171171216</v>
      </c>
    </row>
    <row r="56" spans="1:7" x14ac:dyDescent="0.35">
      <c r="C56" s="2"/>
      <c r="D56">
        <v>16</v>
      </c>
      <c r="E56">
        <v>62.243285939968402</v>
      </c>
      <c r="F56">
        <f t="shared" ref="F56" si="17">E57-E56</f>
        <v>6.0031595576619026</v>
      </c>
      <c r="G56">
        <f>F56/(E58-E55)</f>
        <v>8.5585585585585155E-2</v>
      </c>
    </row>
    <row r="57" spans="1:7" x14ac:dyDescent="0.35">
      <c r="C57" s="2"/>
      <c r="D57">
        <v>16</v>
      </c>
      <c r="E57">
        <v>68.246445497630305</v>
      </c>
      <c r="F57">
        <f>E58-E57</f>
        <v>31.753554502369695</v>
      </c>
      <c r="G57">
        <f>F57/(E58-E55)</f>
        <v>0.45270270270270269</v>
      </c>
    </row>
    <row r="58" spans="1:7" x14ac:dyDescent="0.35">
      <c r="C58" s="2"/>
      <c r="D58">
        <v>16</v>
      </c>
      <c r="E58">
        <v>100</v>
      </c>
    </row>
    <row r="59" spans="1:7" x14ac:dyDescent="0.35">
      <c r="A59" t="s">
        <v>44</v>
      </c>
      <c r="B59" t="s">
        <v>22</v>
      </c>
      <c r="C59" s="2">
        <v>2138000</v>
      </c>
      <c r="D59">
        <v>18</v>
      </c>
      <c r="E59">
        <v>56.872037914691902</v>
      </c>
      <c r="F59">
        <f>E60-E59</f>
        <v>20.379146919431292</v>
      </c>
      <c r="G59">
        <f>F59/(E62-E59)</f>
        <v>0.47252747252747235</v>
      </c>
    </row>
    <row r="60" spans="1:7" x14ac:dyDescent="0.35">
      <c r="C60" s="2"/>
      <c r="D60">
        <v>18</v>
      </c>
      <c r="E60">
        <v>77.251184834123194</v>
      </c>
      <c r="F60">
        <f t="shared" ref="F60" si="18">E61-E60</f>
        <v>6.793048973143712</v>
      </c>
      <c r="G60">
        <f>F60/(E62-E59)</f>
        <v>0.15750915750915626</v>
      </c>
    </row>
    <row r="61" spans="1:7" x14ac:dyDescent="0.35">
      <c r="C61" s="2"/>
      <c r="D61">
        <v>18</v>
      </c>
      <c r="E61">
        <v>84.044233807266906</v>
      </c>
      <c r="F61">
        <f>E62-E61</f>
        <v>15.955766192733094</v>
      </c>
      <c r="G61">
        <f>F61/(E62-E59)</f>
        <v>0.36996336996337137</v>
      </c>
    </row>
    <row r="62" spans="1:7" x14ac:dyDescent="0.35">
      <c r="C62" s="2"/>
      <c r="D62">
        <v>18</v>
      </c>
      <c r="E62">
        <v>100</v>
      </c>
    </row>
    <row r="63" spans="1:7" x14ac:dyDescent="0.35">
      <c r="A63" s="1" t="s">
        <v>44</v>
      </c>
      <c r="B63" t="s">
        <v>23</v>
      </c>
      <c r="C63" s="2">
        <v>755732</v>
      </c>
      <c r="D63">
        <v>19</v>
      </c>
      <c r="E63">
        <v>12.0063191153238</v>
      </c>
      <c r="F63">
        <f>E64-E63</f>
        <v>79.4628751974724</v>
      </c>
      <c r="G63">
        <f>F63/(E66-E63)</f>
        <v>0.90305206463195697</v>
      </c>
    </row>
    <row r="64" spans="1:7" x14ac:dyDescent="0.35">
      <c r="A64" s="1"/>
      <c r="C64" s="2"/>
      <c r="D64">
        <v>19</v>
      </c>
      <c r="E64">
        <v>91.469194312796205</v>
      </c>
      <c r="F64">
        <f t="shared" ref="F64" si="19">E65-E64</f>
        <v>1.5797788309635905</v>
      </c>
      <c r="G64">
        <f>F64/(E66-E63)</f>
        <v>1.7953321364451567E-2</v>
      </c>
    </row>
    <row r="65" spans="1:7" x14ac:dyDescent="0.35">
      <c r="C65" s="2"/>
      <c r="D65">
        <v>19</v>
      </c>
      <c r="E65">
        <v>93.048973143759795</v>
      </c>
      <c r="F65">
        <f>E66-E65</f>
        <v>6.9510268562402047</v>
      </c>
      <c r="G65">
        <f>F65/(E66-E63)</f>
        <v>7.8994614003591507E-2</v>
      </c>
    </row>
    <row r="66" spans="1:7" x14ac:dyDescent="0.35">
      <c r="C66" s="2"/>
      <c r="D66">
        <v>19</v>
      </c>
      <c r="E66">
        <v>100</v>
      </c>
    </row>
    <row r="67" spans="1:7" x14ac:dyDescent="0.35">
      <c r="A67" t="s">
        <v>44</v>
      </c>
      <c r="B67" t="s">
        <v>25</v>
      </c>
      <c r="C67" s="2">
        <v>48597</v>
      </c>
      <c r="D67">
        <v>21</v>
      </c>
      <c r="E67">
        <v>53.8704581358609</v>
      </c>
      <c r="F67">
        <f>E68-E67</f>
        <v>10.268562401263893</v>
      </c>
      <c r="G67">
        <f>F67/(E70-E67)</f>
        <v>0.22260273972602851</v>
      </c>
    </row>
    <row r="68" spans="1:7" x14ac:dyDescent="0.35">
      <c r="C68" s="2"/>
      <c r="D68">
        <v>21</v>
      </c>
      <c r="E68">
        <v>64.139020537124793</v>
      </c>
      <c r="F68">
        <f t="shared" ref="F68" si="20">E69-E68</f>
        <v>13.428120063191102</v>
      </c>
      <c r="G68">
        <f>F68/(E70-E67)</f>
        <v>0.29109589041095729</v>
      </c>
    </row>
    <row r="69" spans="1:7" x14ac:dyDescent="0.35">
      <c r="C69" s="2"/>
      <c r="D69">
        <v>21</v>
      </c>
      <c r="E69">
        <v>77.567140600315895</v>
      </c>
      <c r="F69">
        <f>E70-E69</f>
        <v>22.432859399684105</v>
      </c>
      <c r="G69">
        <f>F69/(E70-E67)</f>
        <v>0.4863013698630142</v>
      </c>
    </row>
    <row r="70" spans="1:7" x14ac:dyDescent="0.35">
      <c r="C70" s="2"/>
      <c r="D70">
        <v>21</v>
      </c>
      <c r="E70">
        <v>100</v>
      </c>
    </row>
    <row r="71" spans="1:7" x14ac:dyDescent="0.35">
      <c r="A71" t="s">
        <v>44</v>
      </c>
      <c r="B71" t="s">
        <v>26</v>
      </c>
      <c r="C71" s="2">
        <v>4274651</v>
      </c>
      <c r="D71">
        <v>22</v>
      </c>
      <c r="E71">
        <v>20.695102685624001</v>
      </c>
      <c r="F71">
        <f>E72-E71</f>
        <v>22.748815165876699</v>
      </c>
      <c r="G71">
        <f>F71/(E74-E71)</f>
        <v>0.28685258964143323</v>
      </c>
    </row>
    <row r="72" spans="1:7" x14ac:dyDescent="0.35">
      <c r="C72" s="2"/>
      <c r="D72">
        <v>22</v>
      </c>
      <c r="E72">
        <v>43.4439178515007</v>
      </c>
      <c r="F72">
        <f t="shared" ref="F72" si="21">E73-E72</f>
        <v>16.745655608214896</v>
      </c>
      <c r="G72">
        <f>F72/(E74-E71)</f>
        <v>0.21115537848605631</v>
      </c>
    </row>
    <row r="73" spans="1:7" x14ac:dyDescent="0.35">
      <c r="C73" s="2"/>
      <c r="D73">
        <v>22</v>
      </c>
      <c r="E73">
        <v>60.189573459715596</v>
      </c>
      <c r="F73">
        <f>E74-E73</f>
        <v>39.810426540284404</v>
      </c>
      <c r="G73">
        <f>F73/(E74-E71)</f>
        <v>0.5019920318725104</v>
      </c>
    </row>
    <row r="74" spans="1:7" x14ac:dyDescent="0.35">
      <c r="C74" s="2"/>
      <c r="D74">
        <v>22</v>
      </c>
      <c r="E74">
        <v>100</v>
      </c>
    </row>
    <row r="75" spans="1:7" x14ac:dyDescent="0.35">
      <c r="A75" t="s">
        <v>44</v>
      </c>
      <c r="B75" t="s">
        <v>28</v>
      </c>
      <c r="C75" s="2">
        <v>904000</v>
      </c>
      <c r="D75">
        <v>24</v>
      </c>
      <c r="E75">
        <v>18.483412322274798</v>
      </c>
      <c r="F75">
        <f>E76-E75</f>
        <v>31.279620853080605</v>
      </c>
      <c r="G75">
        <f>F75/(E78-E75)</f>
        <v>0.38372093023255821</v>
      </c>
    </row>
    <row r="76" spans="1:7" x14ac:dyDescent="0.35">
      <c r="C76" s="2"/>
      <c r="D76">
        <v>24</v>
      </c>
      <c r="E76">
        <v>49.763033175355403</v>
      </c>
      <c r="F76">
        <f t="shared" ref="F76" si="22">E77-E76</f>
        <v>8.3728278041073949</v>
      </c>
      <c r="G76">
        <f>F76/(E78-E75)</f>
        <v>0.10271317829457317</v>
      </c>
    </row>
    <row r="77" spans="1:7" x14ac:dyDescent="0.35">
      <c r="C77" s="2"/>
      <c r="D77">
        <v>24</v>
      </c>
      <c r="E77">
        <v>58.135860979462798</v>
      </c>
      <c r="F77">
        <f>E78-E77</f>
        <v>41.864139020537202</v>
      </c>
      <c r="G77">
        <f>F77/(E78-E75)</f>
        <v>0.51356589147286869</v>
      </c>
    </row>
    <row r="78" spans="1:7" x14ac:dyDescent="0.35">
      <c r="C78" s="2"/>
      <c r="D78">
        <v>24</v>
      </c>
      <c r="E78">
        <v>100</v>
      </c>
    </row>
    <row r="79" spans="1:7" x14ac:dyDescent="0.35">
      <c r="A79" t="s">
        <v>45</v>
      </c>
      <c r="B79" t="s">
        <v>18</v>
      </c>
      <c r="C79" s="2">
        <v>444276</v>
      </c>
      <c r="D79">
        <v>14</v>
      </c>
      <c r="E79">
        <v>28.1200631911532</v>
      </c>
      <c r="F79">
        <f>E80-E79</f>
        <v>33.965244865718802</v>
      </c>
      <c r="G79">
        <f>F79/(E82-E79)</f>
        <v>0.47252747252747235</v>
      </c>
    </row>
    <row r="80" spans="1:7" x14ac:dyDescent="0.35">
      <c r="C80" s="2"/>
      <c r="D80">
        <v>14</v>
      </c>
      <c r="E80">
        <v>62.085308056872002</v>
      </c>
      <c r="F80">
        <f t="shared" ref="F80" si="23">E81-E80</f>
        <v>9.1627172195892044</v>
      </c>
      <c r="G80">
        <f>F80/(E82-E79)</f>
        <v>0.12747252747252669</v>
      </c>
    </row>
    <row r="81" spans="1:7" x14ac:dyDescent="0.35">
      <c r="C81" s="2"/>
      <c r="D81">
        <v>14</v>
      </c>
      <c r="E81">
        <v>71.248025276461206</v>
      </c>
      <c r="F81">
        <f>E82-E81</f>
        <v>28.751974723538794</v>
      </c>
      <c r="G81">
        <f>F81/(E82-E79)</f>
        <v>0.40000000000000108</v>
      </c>
    </row>
    <row r="82" spans="1:7" x14ac:dyDescent="0.35">
      <c r="C82" s="2"/>
      <c r="D82">
        <v>14</v>
      </c>
      <c r="E82">
        <v>100</v>
      </c>
    </row>
    <row r="83" spans="1:7" x14ac:dyDescent="0.35">
      <c r="A83" t="s">
        <v>46</v>
      </c>
      <c r="B83" t="s">
        <v>19</v>
      </c>
      <c r="C83" s="2">
        <v>1672991</v>
      </c>
      <c r="D83">
        <v>15</v>
      </c>
      <c r="E83">
        <v>46.603475513428101</v>
      </c>
      <c r="F83">
        <f>E84-E83</f>
        <v>30.647709320695093</v>
      </c>
      <c r="G83">
        <f>F83/(E86-E83)</f>
        <v>0.57396449704141972</v>
      </c>
    </row>
    <row r="84" spans="1:7" x14ac:dyDescent="0.35">
      <c r="C84" s="2"/>
      <c r="D84">
        <v>15</v>
      </c>
      <c r="E84">
        <v>77.251184834123194</v>
      </c>
      <c r="F84">
        <f t="shared" ref="F84" si="24">E85-E84</f>
        <v>4.8973143759873068</v>
      </c>
      <c r="G84">
        <f>F84/(E86-E83)</f>
        <v>9.1715976331359889E-2</v>
      </c>
    </row>
    <row r="85" spans="1:7" x14ac:dyDescent="0.35">
      <c r="C85" s="2"/>
      <c r="D85">
        <v>15</v>
      </c>
      <c r="E85">
        <v>82.148499210110501</v>
      </c>
      <c r="F85">
        <f>E86-E85</f>
        <v>17.851500789889499</v>
      </c>
      <c r="G85">
        <f>F85/(E86-E83)</f>
        <v>0.33431952662722036</v>
      </c>
    </row>
    <row r="86" spans="1:7" x14ac:dyDescent="0.35">
      <c r="C86" s="2"/>
      <c r="D86">
        <v>15</v>
      </c>
      <c r="E86">
        <v>100</v>
      </c>
    </row>
    <row r="87" spans="1:7" x14ac:dyDescent="0.35">
      <c r="A87" t="s">
        <v>46</v>
      </c>
      <c r="B87" t="s">
        <v>27</v>
      </c>
      <c r="C87" s="2">
        <v>866300</v>
      </c>
      <c r="D87">
        <v>23</v>
      </c>
      <c r="E87">
        <v>44.865718799367997</v>
      </c>
      <c r="F87">
        <f>E88-E87</f>
        <v>21.484992101105902</v>
      </c>
      <c r="G87">
        <f>F87/(E90-E87)</f>
        <v>0.38968481375358205</v>
      </c>
    </row>
    <row r="88" spans="1:7" x14ac:dyDescent="0.35">
      <c r="C88" s="2"/>
      <c r="D88">
        <v>23</v>
      </c>
      <c r="E88">
        <v>66.350710900473899</v>
      </c>
      <c r="F88">
        <f t="shared" ref="F88" si="25">E89-E88</f>
        <v>6.1611374407582957</v>
      </c>
      <c r="G88">
        <f>F88/(E90-E87)</f>
        <v>0.11174785100286518</v>
      </c>
    </row>
    <row r="89" spans="1:7" x14ac:dyDescent="0.35">
      <c r="C89" s="2"/>
      <c r="D89">
        <v>23</v>
      </c>
      <c r="E89">
        <v>72.511848341232195</v>
      </c>
      <c r="F89">
        <f>E90-E89</f>
        <v>27.488151658767805</v>
      </c>
      <c r="G89">
        <f>F89/(E90-E87)</f>
        <v>0.49856733524355279</v>
      </c>
    </row>
    <row r="90" spans="1:7" x14ac:dyDescent="0.35">
      <c r="C90" s="2"/>
      <c r="D90">
        <v>23</v>
      </c>
      <c r="E90">
        <v>100</v>
      </c>
    </row>
    <row r="91" spans="1:7" x14ac:dyDescent="0.35">
      <c r="A91" s="1" t="s">
        <v>47</v>
      </c>
      <c r="B91" t="s">
        <v>21</v>
      </c>
      <c r="C91" s="2">
        <v>5268642</v>
      </c>
      <c r="D91">
        <v>17</v>
      </c>
      <c r="E91">
        <v>29.3838862559241</v>
      </c>
      <c r="F91">
        <f>E92-E91</f>
        <v>44.54976303317541</v>
      </c>
      <c r="G91">
        <f>F91/(E94-E91)</f>
        <v>0.6308724832214766</v>
      </c>
    </row>
    <row r="92" spans="1:7" x14ac:dyDescent="0.35">
      <c r="A92" s="1"/>
      <c r="C92" s="2"/>
      <c r="D92">
        <v>17</v>
      </c>
      <c r="E92">
        <v>73.933649289099506</v>
      </c>
      <c r="F92">
        <f t="shared" ref="F92" si="26">E93-E92</f>
        <v>2.6856240126382005</v>
      </c>
      <c r="G92">
        <f>F92/(E94-E91)</f>
        <v>3.8031319910514075E-2</v>
      </c>
    </row>
    <row r="93" spans="1:7" x14ac:dyDescent="0.35">
      <c r="C93" s="2"/>
      <c r="D93">
        <v>17</v>
      </c>
      <c r="E93">
        <v>76.619273301737707</v>
      </c>
      <c r="F93">
        <f>E94-E93</f>
        <v>23.380726698262293</v>
      </c>
      <c r="G93">
        <f>F93/(E94-E91)</f>
        <v>0.33109619686800928</v>
      </c>
    </row>
    <row r="94" spans="1:7" x14ac:dyDescent="0.35">
      <c r="C94" s="2"/>
      <c r="D94">
        <v>17</v>
      </c>
      <c r="E94">
        <v>100</v>
      </c>
    </row>
    <row r="95" spans="1:7" x14ac:dyDescent="0.35">
      <c r="A95" t="s">
        <v>47</v>
      </c>
      <c r="B95" t="s">
        <v>24</v>
      </c>
      <c r="C95" s="2">
        <v>6710000</v>
      </c>
      <c r="D95">
        <v>20</v>
      </c>
      <c r="E95">
        <v>38.2306477093206</v>
      </c>
      <c r="F95">
        <f>E96-E95</f>
        <v>3.3175355450237021</v>
      </c>
      <c r="G95">
        <f>F95/(E98-E95)</f>
        <v>5.3708439897698211E-2</v>
      </c>
    </row>
    <row r="96" spans="1:7" x14ac:dyDescent="0.35">
      <c r="C96" s="2"/>
      <c r="D96">
        <v>20</v>
      </c>
      <c r="E96">
        <v>41.548183254344302</v>
      </c>
      <c r="F96">
        <f t="shared" ref="F96" si="27">E97-E96</f>
        <v>36.492890995260701</v>
      </c>
      <c r="G96">
        <f>F96/(E98-E95)</f>
        <v>0.59079283887468004</v>
      </c>
    </row>
    <row r="97" spans="1:7" x14ac:dyDescent="0.35">
      <c r="C97" s="2"/>
      <c r="D97">
        <v>20</v>
      </c>
      <c r="E97">
        <v>78.041074249605003</v>
      </c>
      <c r="F97">
        <f>E98-E97</f>
        <v>21.958925750394997</v>
      </c>
      <c r="G97">
        <f>F97/(E98-E95)</f>
        <v>0.35549872122762177</v>
      </c>
    </row>
    <row r="98" spans="1:7" x14ac:dyDescent="0.35">
      <c r="C98" s="2"/>
      <c r="D98">
        <v>20</v>
      </c>
      <c r="E98">
        <v>100</v>
      </c>
    </row>
    <row r="99" spans="1:7" x14ac:dyDescent="0.35">
      <c r="A99" t="s">
        <v>48</v>
      </c>
      <c r="B99" t="s">
        <v>29</v>
      </c>
      <c r="C99" s="2">
        <v>3662381</v>
      </c>
      <c r="D99">
        <v>25</v>
      </c>
      <c r="E99">
        <v>44.075829383886202</v>
      </c>
      <c r="F99">
        <f>E100-E99</f>
        <v>21.958925750394997</v>
      </c>
      <c r="G99">
        <f>F99/(E102-E99)</f>
        <v>0.39265536723163896</v>
      </c>
    </row>
    <row r="100" spans="1:7" x14ac:dyDescent="0.35">
      <c r="C100" s="2"/>
      <c r="D100">
        <v>25</v>
      </c>
      <c r="E100">
        <v>66.034755134281198</v>
      </c>
      <c r="F100">
        <f t="shared" ref="F100" si="28">E101-E100</f>
        <v>4.7393364928909989</v>
      </c>
      <c r="G100">
        <f>F100/(E102-E99)</f>
        <v>8.4745762711864389E-2</v>
      </c>
    </row>
    <row r="101" spans="1:7" x14ac:dyDescent="0.35">
      <c r="C101" s="2"/>
      <c r="D101">
        <v>25</v>
      </c>
      <c r="E101">
        <v>70.774091627172197</v>
      </c>
      <c r="F101">
        <f>E102-E101</f>
        <v>29.225908372827803</v>
      </c>
      <c r="G101">
        <f>F101/(E102-E99)</f>
        <v>0.52259887005649663</v>
      </c>
    </row>
    <row r="102" spans="1:7" x14ac:dyDescent="0.35">
      <c r="C102" s="2"/>
      <c r="D102">
        <v>25</v>
      </c>
      <c r="E102">
        <v>100</v>
      </c>
    </row>
    <row r="103" spans="1:7" x14ac:dyDescent="0.35">
      <c r="A103" t="s">
        <v>48</v>
      </c>
      <c r="B103" t="s">
        <v>30</v>
      </c>
      <c r="C103" s="2">
        <v>1219970</v>
      </c>
      <c r="D103">
        <v>26</v>
      </c>
      <c r="E103">
        <v>27.804107424960499</v>
      </c>
      <c r="F103">
        <f>E104-E103</f>
        <v>24.012638230647703</v>
      </c>
      <c r="G103">
        <f>F103/(E106-E103)</f>
        <v>0.33260393873085331</v>
      </c>
    </row>
    <row r="104" spans="1:7" x14ac:dyDescent="0.35">
      <c r="C104" s="2"/>
      <c r="D104">
        <v>26</v>
      </c>
      <c r="E104">
        <v>51.816745655608202</v>
      </c>
      <c r="F104">
        <f t="shared" ref="F104" si="29">E105-E104</f>
        <v>5.5292259083728013</v>
      </c>
      <c r="G104">
        <f>F104/(E106-E103)</f>
        <v>7.6586433260393508E-2</v>
      </c>
    </row>
    <row r="105" spans="1:7" x14ac:dyDescent="0.35">
      <c r="C105" s="2"/>
      <c r="D105">
        <v>26</v>
      </c>
      <c r="E105">
        <v>57.345971563981003</v>
      </c>
      <c r="F105">
        <f>E106-E105</f>
        <v>42.654028436018997</v>
      </c>
      <c r="G105">
        <f>F105/(E106-E103)</f>
        <v>0.59080962800875325</v>
      </c>
    </row>
    <row r="106" spans="1:7" x14ac:dyDescent="0.35">
      <c r="C106" s="2"/>
      <c r="D106">
        <v>26</v>
      </c>
      <c r="E106">
        <v>100</v>
      </c>
    </row>
    <row r="107" spans="1:7" x14ac:dyDescent="0.35">
      <c r="A107" t="s">
        <v>49</v>
      </c>
      <c r="B107" t="s">
        <v>31</v>
      </c>
      <c r="C107" s="2">
        <v>456844</v>
      </c>
      <c r="D107">
        <v>27</v>
      </c>
      <c r="E107">
        <v>16.7456556082148</v>
      </c>
      <c r="F107">
        <f>E108-E107</f>
        <v>4.7393364928909989</v>
      </c>
      <c r="G107">
        <f>F107/(E110-E107)</f>
        <v>5.6925996204933597E-2</v>
      </c>
    </row>
    <row r="108" spans="1:7" x14ac:dyDescent="0.35">
      <c r="C108" s="2"/>
      <c r="D108">
        <v>27</v>
      </c>
      <c r="E108">
        <v>21.484992101105799</v>
      </c>
      <c r="F108">
        <f t="shared" ref="F108" si="30">E109-E108</f>
        <v>13.744075829383899</v>
      </c>
      <c r="G108">
        <f>F108/(E110-E107)</f>
        <v>0.16508538899430747</v>
      </c>
    </row>
    <row r="109" spans="1:7" x14ac:dyDescent="0.35">
      <c r="C109" s="2"/>
      <c r="D109">
        <v>27</v>
      </c>
      <c r="E109">
        <v>35.229067930489698</v>
      </c>
      <c r="F109">
        <f>E110-E109</f>
        <v>64.770932069510309</v>
      </c>
      <c r="G109">
        <f>F109/(E110-E107)</f>
        <v>0.77798861480075909</v>
      </c>
    </row>
    <row r="110" spans="1:7" x14ac:dyDescent="0.35">
      <c r="C110" s="2"/>
      <c r="D110">
        <v>27</v>
      </c>
      <c r="E110">
        <v>100</v>
      </c>
    </row>
    <row r="111" spans="1:7" x14ac:dyDescent="0.35">
      <c r="A111" t="s">
        <v>48</v>
      </c>
      <c r="B111" t="s">
        <v>32</v>
      </c>
      <c r="C111" s="2">
        <v>12271794</v>
      </c>
      <c r="D111">
        <v>28</v>
      </c>
      <c r="E111">
        <v>48.341232227488099</v>
      </c>
      <c r="F111">
        <f>E112-E111</f>
        <v>24.802527646129597</v>
      </c>
      <c r="G111">
        <f>F111/(E114-E111)</f>
        <v>0.48012232415902201</v>
      </c>
    </row>
    <row r="112" spans="1:7" x14ac:dyDescent="0.35">
      <c r="C112" s="2"/>
      <c r="D112">
        <v>28</v>
      </c>
      <c r="E112">
        <v>73.143759873617697</v>
      </c>
      <c r="F112">
        <f t="shared" ref="F112" si="31">E113-E112</f>
        <v>3.6334913112164031</v>
      </c>
      <c r="G112">
        <f>F112/(E114-E111)</f>
        <v>7.0336391437308285E-2</v>
      </c>
    </row>
    <row r="113" spans="1:7" x14ac:dyDescent="0.35">
      <c r="C113" s="2"/>
      <c r="D113">
        <v>28</v>
      </c>
      <c r="E113">
        <v>76.7772511848341</v>
      </c>
      <c r="F113">
        <f>E114-E113</f>
        <v>23.2227488151659</v>
      </c>
      <c r="G113">
        <f>F113/(E114-E111)</f>
        <v>0.44954128440366975</v>
      </c>
    </row>
    <row r="114" spans="1:7" x14ac:dyDescent="0.35">
      <c r="C114" s="2"/>
      <c r="D114">
        <v>28</v>
      </c>
      <c r="E114">
        <v>100</v>
      </c>
    </row>
    <row r="115" spans="1:7" x14ac:dyDescent="0.35">
      <c r="A115" t="s">
        <v>42</v>
      </c>
      <c r="B115" t="s">
        <v>33</v>
      </c>
      <c r="C115" s="2">
        <v>37036200</v>
      </c>
      <c r="D115">
        <v>29</v>
      </c>
      <c r="E115">
        <v>40.7582938388625</v>
      </c>
      <c r="F115">
        <f>E116-E115</f>
        <v>47.077409162717203</v>
      </c>
      <c r="G115">
        <f>F115/(E118-E115)</f>
        <v>0.79466666666666563</v>
      </c>
    </row>
    <row r="116" spans="1:7" x14ac:dyDescent="0.35">
      <c r="C116" s="2"/>
      <c r="D116">
        <v>29</v>
      </c>
      <c r="E116">
        <v>87.835703001579702</v>
      </c>
      <c r="F116">
        <f t="shared" ref="F116" si="32">E117-E116</f>
        <v>1.895734597156391</v>
      </c>
      <c r="G116">
        <f>F116/(E118-E115)</f>
        <v>3.1999999999999848E-2</v>
      </c>
    </row>
    <row r="117" spans="1:7" x14ac:dyDescent="0.35">
      <c r="C117" s="2"/>
      <c r="D117">
        <v>29</v>
      </c>
      <c r="E117">
        <v>89.731437598736093</v>
      </c>
      <c r="F117">
        <f>E118-E117</f>
        <v>10.268562401263907</v>
      </c>
      <c r="G117">
        <f>F117/(E118-E115)</f>
        <v>0.17333333333333456</v>
      </c>
    </row>
    <row r="118" spans="1:7" x14ac:dyDescent="0.35">
      <c r="C118" s="2"/>
      <c r="D118">
        <v>29</v>
      </c>
      <c r="E118">
        <v>100</v>
      </c>
    </row>
    <row r="119" spans="1:7" x14ac:dyDescent="0.35">
      <c r="A119" t="s">
        <v>50</v>
      </c>
      <c r="B119" t="s">
        <v>34</v>
      </c>
      <c r="C119" s="2">
        <v>689545</v>
      </c>
      <c r="D119">
        <v>30</v>
      </c>
      <c r="E119">
        <v>4.73933649289099</v>
      </c>
      <c r="F119">
        <f>E120-E119</f>
        <v>16.42969984202211</v>
      </c>
      <c r="G119">
        <f>F119/(E122-E119)</f>
        <v>0.1724709784411276</v>
      </c>
    </row>
    <row r="120" spans="1:7" x14ac:dyDescent="0.35">
      <c r="C120" s="2"/>
      <c r="D120">
        <v>30</v>
      </c>
      <c r="E120">
        <v>21.169036334913098</v>
      </c>
      <c r="F120">
        <f t="shared" ref="F120" si="33">E121-E120</f>
        <v>6.4770932069510003</v>
      </c>
      <c r="G120">
        <f>F120/(E122-E119)</f>
        <v>6.7993366500828906E-2</v>
      </c>
    </row>
    <row r="121" spans="1:7" x14ac:dyDescent="0.35">
      <c r="C121" s="2"/>
      <c r="D121">
        <v>30</v>
      </c>
      <c r="E121">
        <v>27.646129541864099</v>
      </c>
      <c r="F121">
        <f>E122-E121</f>
        <v>72.353870458135901</v>
      </c>
      <c r="G121">
        <f>F121/(E122-E119)</f>
        <v>0.75953565505804344</v>
      </c>
    </row>
    <row r="122" spans="1:7" x14ac:dyDescent="0.35">
      <c r="D122">
        <v>30</v>
      </c>
      <c r="E122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public - cars</vt:lpstr>
      <vt:lpstr>public - cv - cars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Malliaroudaki, Maro</dc:creator>
  <cp:lastModifiedBy>Malliaroudaki, Maro</cp:lastModifiedBy>
  <dcterms:created xsi:type="dcterms:W3CDTF">2025-04-11T10:32:40Z</dcterms:created>
  <dcterms:modified xsi:type="dcterms:W3CDTF">2025-04-11T16:48:52Z</dcterms:modified>
</cp:coreProperties>
</file>