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Z:\Christina Lebonville\2022.10.10 (CL20) CeA Dyn FP in Drinking Hedonics (CL20)\Movement Artifact Analysis\"/>
    </mc:Choice>
  </mc:AlternateContent>
  <xr:revisionPtr revIDLastSave="0" documentId="13_ncr:1_{1E9FCFEE-1303-4FD4-A0C3-9A2AC110B41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Data Analysis" sheetId="2" r:id="rId2"/>
    <sheet name="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2" l="1"/>
  <c r="N5" i="2"/>
  <c r="N3" i="2"/>
  <c r="H47" i="2" l="1"/>
  <c r="I47" i="2"/>
  <c r="J47" i="2"/>
  <c r="H48" i="2"/>
  <c r="I48" i="2"/>
  <c r="I49" i="2" s="1"/>
  <c r="J48" i="2"/>
  <c r="H50" i="2"/>
  <c r="I50" i="2"/>
  <c r="J50" i="2"/>
  <c r="J49" i="2" s="1"/>
  <c r="H41" i="2"/>
  <c r="I41" i="2"/>
  <c r="J41" i="2"/>
  <c r="K41" i="2"/>
  <c r="H42" i="2"/>
  <c r="I42" i="2"/>
  <c r="J42" i="2"/>
  <c r="K42" i="2"/>
  <c r="H44" i="2"/>
  <c r="H43" i="2" s="1"/>
  <c r="I44" i="2"/>
  <c r="I43" i="2" s="1"/>
  <c r="J44" i="2"/>
  <c r="J43" i="2" s="1"/>
  <c r="K44" i="2"/>
  <c r="H35" i="2"/>
  <c r="I35" i="2"/>
  <c r="J35" i="2"/>
  <c r="H36" i="2"/>
  <c r="I36" i="2"/>
  <c r="J36" i="2"/>
  <c r="I37" i="2"/>
  <c r="H38" i="2"/>
  <c r="I38" i="2"/>
  <c r="J38" i="2"/>
  <c r="E47" i="2"/>
  <c r="F47" i="2"/>
  <c r="K47" i="2"/>
  <c r="L47" i="2"/>
  <c r="M47" i="2"/>
  <c r="P47" i="2"/>
  <c r="Q47" i="2"/>
  <c r="T47" i="2"/>
  <c r="U47" i="2"/>
  <c r="E48" i="2"/>
  <c r="F48" i="2"/>
  <c r="K48" i="2"/>
  <c r="L48" i="2"/>
  <c r="M48" i="2"/>
  <c r="P48" i="2"/>
  <c r="Q48" i="2"/>
  <c r="T48" i="2"/>
  <c r="U48" i="2"/>
  <c r="E50" i="2"/>
  <c r="F50" i="2"/>
  <c r="K50" i="2"/>
  <c r="L50" i="2"/>
  <c r="M50" i="2"/>
  <c r="P50" i="2"/>
  <c r="Q50" i="2"/>
  <c r="T50" i="2"/>
  <c r="U50" i="2"/>
  <c r="D50" i="2"/>
  <c r="D48" i="2"/>
  <c r="D47" i="2"/>
  <c r="E41" i="2"/>
  <c r="F41" i="2"/>
  <c r="L41" i="2"/>
  <c r="M41" i="2"/>
  <c r="P41" i="2"/>
  <c r="Q41" i="2"/>
  <c r="T41" i="2"/>
  <c r="U41" i="2"/>
  <c r="E42" i="2"/>
  <c r="F42" i="2"/>
  <c r="L42" i="2"/>
  <c r="M42" i="2"/>
  <c r="P42" i="2"/>
  <c r="Q42" i="2"/>
  <c r="T42" i="2"/>
  <c r="U42" i="2"/>
  <c r="E44" i="2"/>
  <c r="F44" i="2"/>
  <c r="L44" i="2"/>
  <c r="M44" i="2"/>
  <c r="P44" i="2"/>
  <c r="Q44" i="2"/>
  <c r="T44" i="2"/>
  <c r="U44" i="2"/>
  <c r="D44" i="2"/>
  <c r="D42" i="2"/>
  <c r="D41" i="2"/>
  <c r="L35" i="2"/>
  <c r="E35" i="2"/>
  <c r="F35" i="2"/>
  <c r="K35" i="2"/>
  <c r="M35" i="2"/>
  <c r="P35" i="2"/>
  <c r="Q35" i="2"/>
  <c r="U35" i="2"/>
  <c r="E36" i="2"/>
  <c r="F36" i="2"/>
  <c r="K36" i="2"/>
  <c r="L36" i="2"/>
  <c r="M36" i="2"/>
  <c r="P36" i="2"/>
  <c r="Q36" i="2"/>
  <c r="T36" i="2"/>
  <c r="U36" i="2"/>
  <c r="E38" i="2"/>
  <c r="F38" i="2"/>
  <c r="K38" i="2"/>
  <c r="L38" i="2"/>
  <c r="M38" i="2"/>
  <c r="P38" i="2"/>
  <c r="Q38" i="2"/>
  <c r="T38" i="2"/>
  <c r="U38" i="2"/>
  <c r="D38" i="2"/>
  <c r="D36" i="2"/>
  <c r="D35" i="2"/>
  <c r="C41" i="2"/>
  <c r="C47" i="2" s="1"/>
  <c r="C42" i="2"/>
  <c r="C48" i="2" s="1"/>
  <c r="C43" i="2"/>
  <c r="C49" i="2" s="1"/>
  <c r="C44" i="2"/>
  <c r="C50" i="2" s="1"/>
  <c r="W34" i="2"/>
  <c r="W40" i="2" s="1"/>
  <c r="W46" i="2" s="1"/>
  <c r="V34" i="2"/>
  <c r="V40" i="2" s="1"/>
  <c r="V46" i="2" s="1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4" i="2"/>
  <c r="R41" i="2" s="1"/>
  <c r="S4" i="2"/>
  <c r="S3" i="2"/>
  <c r="R3" i="2"/>
  <c r="N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G32" i="2"/>
  <c r="G29" i="2"/>
  <c r="G30" i="2"/>
  <c r="G31" i="2"/>
  <c r="G28" i="2"/>
  <c r="G27" i="2"/>
  <c r="G25" i="2"/>
  <c r="G26" i="2"/>
  <c r="G24" i="2"/>
  <c r="G23" i="2"/>
  <c r="G22" i="2"/>
  <c r="G34" i="2"/>
  <c r="G40" i="2" s="1"/>
  <c r="G46" i="2" s="1"/>
  <c r="E34" i="2"/>
  <c r="E40" i="2" s="1"/>
  <c r="E46" i="2" s="1"/>
  <c r="F34" i="2"/>
  <c r="F40" i="2" s="1"/>
  <c r="F46" i="2" s="1"/>
  <c r="J34" i="2"/>
  <c r="J40" i="2" s="1"/>
  <c r="J46" i="2" s="1"/>
  <c r="K34" i="2"/>
  <c r="K40" i="2" s="1"/>
  <c r="K46" i="2" s="1"/>
  <c r="L34" i="2"/>
  <c r="L40" i="2" s="1"/>
  <c r="L46" i="2" s="1"/>
  <c r="M34" i="2"/>
  <c r="M40" i="2" s="1"/>
  <c r="M46" i="2" s="1"/>
  <c r="N34" i="2"/>
  <c r="N40" i="2" s="1"/>
  <c r="N46" i="2" s="1"/>
  <c r="O34" i="2"/>
  <c r="O40" i="2" s="1"/>
  <c r="O46" i="2" s="1"/>
  <c r="P34" i="2"/>
  <c r="P40" i="2" s="1"/>
  <c r="P46" i="2" s="1"/>
  <c r="Q34" i="2"/>
  <c r="Q40" i="2" s="1"/>
  <c r="Q46" i="2" s="1"/>
  <c r="R34" i="2"/>
  <c r="R40" i="2" s="1"/>
  <c r="R46" i="2" s="1"/>
  <c r="S34" i="2"/>
  <c r="S40" i="2" s="1"/>
  <c r="S46" i="2" s="1"/>
  <c r="T34" i="2"/>
  <c r="T40" i="2" s="1"/>
  <c r="T46" i="2" s="1"/>
  <c r="U34" i="2"/>
  <c r="U40" i="2" s="1"/>
  <c r="U46" i="2" s="1"/>
  <c r="D34" i="2"/>
  <c r="D40" i="2" s="1"/>
  <c r="D46" i="2" s="1"/>
  <c r="G19" i="2"/>
  <c r="G20" i="2"/>
  <c r="G21" i="2"/>
  <c r="G17" i="2"/>
  <c r="G18" i="2"/>
  <c r="G15" i="2"/>
  <c r="G16" i="2"/>
  <c r="G14" i="2"/>
  <c r="G13" i="2"/>
  <c r="G12" i="2"/>
  <c r="G4" i="2"/>
  <c r="G7" i="2"/>
  <c r="G8" i="2"/>
  <c r="G9" i="2"/>
  <c r="G10" i="2"/>
  <c r="G11" i="2"/>
  <c r="G5" i="2"/>
  <c r="G6" i="2"/>
  <c r="W3" i="2"/>
  <c r="V3" i="2"/>
  <c r="G3" i="2"/>
  <c r="J37" i="2" l="1"/>
  <c r="H49" i="2"/>
  <c r="H37" i="2"/>
  <c r="K43" i="2"/>
  <c r="E37" i="2"/>
  <c r="F43" i="2"/>
  <c r="P49" i="2"/>
  <c r="G50" i="2"/>
  <c r="Q43" i="2"/>
  <c r="P43" i="2"/>
  <c r="K49" i="2"/>
  <c r="K37" i="2"/>
  <c r="F37" i="2"/>
  <c r="T43" i="2"/>
  <c r="L43" i="2"/>
  <c r="P37" i="2"/>
  <c r="D43" i="2"/>
  <c r="E49" i="2"/>
  <c r="R48" i="2"/>
  <c r="V48" i="2"/>
  <c r="O35" i="2"/>
  <c r="N48" i="2"/>
  <c r="W35" i="2"/>
  <c r="T37" i="2"/>
  <c r="L37" i="2"/>
  <c r="F49" i="2"/>
  <c r="T49" i="2"/>
  <c r="L49" i="2"/>
  <c r="O47" i="2"/>
  <c r="V41" i="2"/>
  <c r="U43" i="2"/>
  <c r="M43" i="2"/>
  <c r="N41" i="2"/>
  <c r="G42" i="2"/>
  <c r="S35" i="2"/>
  <c r="S47" i="2"/>
  <c r="W47" i="2"/>
  <c r="U37" i="2"/>
  <c r="Q37" i="2"/>
  <c r="M37" i="2"/>
  <c r="G36" i="2"/>
  <c r="V35" i="2"/>
  <c r="R35" i="2"/>
  <c r="N35" i="2"/>
  <c r="G35" i="2"/>
  <c r="W44" i="2"/>
  <c r="S44" i="2"/>
  <c r="O44" i="2"/>
  <c r="E43" i="2"/>
  <c r="G41" i="2"/>
  <c r="D49" i="2"/>
  <c r="U49" i="2"/>
  <c r="Q49" i="2"/>
  <c r="M49" i="2"/>
  <c r="G48" i="2"/>
  <c r="V47" i="2"/>
  <c r="R47" i="2"/>
  <c r="N47" i="2"/>
  <c r="W38" i="2"/>
  <c r="S38" i="2"/>
  <c r="O38" i="2"/>
  <c r="V44" i="2"/>
  <c r="R44" i="2"/>
  <c r="N44" i="2"/>
  <c r="W42" i="2"/>
  <c r="S42" i="2"/>
  <c r="O42" i="2"/>
  <c r="W50" i="2"/>
  <c r="S50" i="2"/>
  <c r="O50" i="2"/>
  <c r="G47" i="2"/>
  <c r="V38" i="2"/>
  <c r="R38" i="2"/>
  <c r="N38" i="2"/>
  <c r="W36" i="2"/>
  <c r="S36" i="2"/>
  <c r="O36" i="2"/>
  <c r="G44" i="2"/>
  <c r="V42" i="2"/>
  <c r="R42" i="2"/>
  <c r="N42" i="2"/>
  <c r="W41" i="2"/>
  <c r="S41" i="2"/>
  <c r="O41" i="2"/>
  <c r="V50" i="2"/>
  <c r="R50" i="2"/>
  <c r="N50" i="2"/>
  <c r="W48" i="2"/>
  <c r="S48" i="2"/>
  <c r="O48" i="2"/>
  <c r="G38" i="2"/>
  <c r="V36" i="2"/>
  <c r="R36" i="2"/>
  <c r="N36" i="2"/>
  <c r="D37" i="2"/>
  <c r="G49" i="2" l="1"/>
  <c r="V49" i="2"/>
  <c r="R49" i="2"/>
  <c r="N49" i="2"/>
  <c r="G43" i="2"/>
  <c r="R43" i="2"/>
  <c r="W37" i="2"/>
  <c r="V43" i="2"/>
  <c r="S43" i="2"/>
  <c r="R37" i="2"/>
  <c r="S49" i="2"/>
  <c r="O37" i="2"/>
  <c r="W43" i="2"/>
  <c r="O43" i="2"/>
  <c r="N37" i="2"/>
  <c r="O49" i="2"/>
  <c r="V37" i="2"/>
  <c r="W49" i="2"/>
  <c r="N43" i="2"/>
  <c r="S37" i="2"/>
  <c r="G37" i="2"/>
</calcChain>
</file>

<file path=xl/sharedStrings.xml><?xml version="1.0" encoding="utf-8"?>
<sst xmlns="http://schemas.openxmlformats.org/spreadsheetml/2006/main" count="683" uniqueCount="132">
  <si>
    <t>NaN</t>
  </si>
  <si>
    <t>Max</t>
  </si>
  <si>
    <t>Min</t>
  </si>
  <si>
    <t>Cor</t>
  </si>
  <si>
    <t>Slope</t>
  </si>
  <si>
    <t>_________</t>
  </si>
  <si>
    <t>________</t>
  </si>
  <si>
    <t>Time</t>
  </si>
  <si>
    <t>DOIRC</t>
  </si>
  <si>
    <t>NNLS</t>
  </si>
  <si>
    <t>JOINT</t>
  </si>
  <si>
    <t>m02</t>
  </si>
  <si>
    <t>peakestimate=135.7</t>
  </si>
  <si>
    <t>peakestimate=106.2</t>
  </si>
  <si>
    <t xml:space="preserve">Notes: </t>
  </si>
  <si>
    <t>CL Not a huge fan of this artifact. Not totally convinced.</t>
  </si>
  <si>
    <t>Other peaks were too close to the movement artifact so function errors</t>
  </si>
  <si>
    <t>Finally got it to work by changing the window of analysis:</t>
  </si>
  <si>
    <t>window_end=</t>
  </si>
  <si>
    <t>window_start=</t>
  </si>
  <si>
    <t>peakestimate=166.1</t>
  </si>
  <si>
    <t>_______</t>
  </si>
  <si>
    <t>m03</t>
  </si>
  <si>
    <t>What bothers me about this one is that the 470 moves</t>
  </si>
  <si>
    <t>before the 405</t>
  </si>
  <si>
    <t>peakestimate=105.5</t>
  </si>
  <si>
    <t>peakestimate=135.9</t>
  </si>
  <si>
    <t>Had to adjust window slightly</t>
  </si>
  <si>
    <t>peakestimate=165.0</t>
  </si>
  <si>
    <t>m04</t>
  </si>
  <si>
    <t>peakestimate=105.0</t>
  </si>
  <si>
    <t>peakestimate=165.1</t>
  </si>
  <si>
    <t>peakestimate=135.0</t>
  </si>
  <si>
    <t>DORIC</t>
  </si>
  <si>
    <t>Gorgeous</t>
  </si>
  <si>
    <t>m05</t>
  </si>
  <si>
    <t>m06</t>
  </si>
  <si>
    <t>m07</t>
  </si>
  <si>
    <t>m08</t>
  </si>
  <si>
    <t>m09</t>
  </si>
  <si>
    <t>Nothing to write home about</t>
  </si>
  <si>
    <t xml:space="preserve">The signal for this one went up instead of down and let's just </t>
  </si>
  <si>
    <t xml:space="preserve">say the function hated that. Skipped. </t>
  </si>
  <si>
    <t xml:space="preserve">Tiny signal scale. Knew #5 had a weak signal. </t>
  </si>
  <si>
    <t>I think the actual artifact is the ramp before this. Which</t>
  </si>
  <si>
    <t xml:space="preserve">means this gal shows up artifacts. </t>
  </si>
  <si>
    <t>See it in this one too!</t>
  </si>
  <si>
    <t xml:space="preserve">This one was noted as messy. This bears that out. </t>
  </si>
  <si>
    <t xml:space="preserve">With new code: </t>
  </si>
  <si>
    <t>peakestimate=106</t>
  </si>
  <si>
    <t>Note that everything will have the opposite sign because it is a positive slope. Adjusted window to ignore low 405 to left.</t>
  </si>
  <si>
    <t>Note that everything will have the opposite sign because it is a positive slope.</t>
  </si>
  <si>
    <t xml:space="preserve">Note that everything will have the opposite sign because it is a positive slope. </t>
  </si>
  <si>
    <t>peakestimate=106.5</t>
  </si>
  <si>
    <t>peakestimate=166.0</t>
  </si>
  <si>
    <t>peakestimate=105</t>
  </si>
  <si>
    <t xml:space="preserve">Tried to get this one but it is wayy too messy </t>
  </si>
  <si>
    <t>peakestimate=164.8</t>
  </si>
  <si>
    <t xml:space="preserve">window_end= </t>
  </si>
  <si>
    <t>peakestimate=136.2</t>
  </si>
  <si>
    <t>I hate this one. Looks ok here but it is not great.</t>
  </si>
  <si>
    <t xml:space="preserve">Not sure this is a great artifact. It is unclear if it goes </t>
  </si>
  <si>
    <t xml:space="preserve">down or up. </t>
  </si>
  <si>
    <t>peakestimate=136.3</t>
  </si>
  <si>
    <t xml:space="preserve">Very unclear if it goes down or up. </t>
  </si>
  <si>
    <t>Analyzed both of the best deflections (one up one down)</t>
  </si>
  <si>
    <t>Goes up and down so analyzed both.</t>
  </si>
  <si>
    <t>Note that everything will have the opposite sign because it is a positive slope. Had to</t>
  </si>
  <si>
    <t xml:space="preserve">really work to get this one. Window is crazy small. </t>
  </si>
  <si>
    <t>window_start=50;</t>
  </si>
  <si>
    <t>window_end=300;</t>
  </si>
  <si>
    <t>peakestimate=164.5</t>
  </si>
  <si>
    <t>window_start=70;</t>
  </si>
  <si>
    <t>Subject</t>
  </si>
  <si>
    <t>Flip</t>
  </si>
  <si>
    <t>Up/Down</t>
  </si>
  <si>
    <t>Deflection</t>
  </si>
  <si>
    <t>down</t>
  </si>
  <si>
    <t>up</t>
  </si>
  <si>
    <t xml:space="preserve">             2) Reversed sign on slopes for all (correlations are still valid)</t>
  </si>
  <si>
    <t>N's</t>
  </si>
  <si>
    <t>Average</t>
  </si>
  <si>
    <t>StErr</t>
  </si>
  <si>
    <t>StDev</t>
  </si>
  <si>
    <t xml:space="preserve">up </t>
  </si>
  <si>
    <t>Could NOT decide what was the better and huge changes in slope - ultimately used the first one.</t>
  </si>
  <si>
    <t>ALL</t>
  </si>
  <si>
    <t>Up Deflections Only</t>
  </si>
  <si>
    <t>Down Deflections Only</t>
  </si>
  <si>
    <t>Joint Slope</t>
  </si>
  <si>
    <t>Joint Correlation</t>
  </si>
  <si>
    <t>NNLS Correlation</t>
  </si>
  <si>
    <t>NNLS Slope</t>
  </si>
  <si>
    <t>DORIC Slope</t>
  </si>
  <si>
    <t>DORIC Correlation</t>
  </si>
  <si>
    <t>470 Slope</t>
  </si>
  <si>
    <t>470 Correlation</t>
  </si>
  <si>
    <t>Deflection Amplitude</t>
  </si>
  <si>
    <t>JOINT %dSlope</t>
  </si>
  <si>
    <t>JOINT %dCorrelation</t>
  </si>
  <si>
    <t>NNLS %dSlope</t>
  </si>
  <si>
    <t>NNLS %dCorrelation</t>
  </si>
  <si>
    <t>DORIC %dCorrelation</t>
  </si>
  <si>
    <t>DORIC %dSlope</t>
  </si>
  <si>
    <t xml:space="preserve">**For positive deflections, 1) Switched max/min values for 405 &amp; 470; </t>
  </si>
  <si>
    <t>470 Max</t>
  </si>
  <si>
    <t>470 Min</t>
  </si>
  <si>
    <t>a lot of unexplained variability</t>
  </si>
  <si>
    <t>MAKE GRAPH</t>
  </si>
  <si>
    <t>MADE GRAPH</t>
  </si>
  <si>
    <t>Deflection Up/Down</t>
  </si>
  <si>
    <t>405.Max</t>
  </si>
  <si>
    <t>405.Min</t>
  </si>
  <si>
    <t>405.Slope</t>
  </si>
  <si>
    <t>Deflection.Amplitude</t>
  </si>
  <si>
    <t>Standard.Correlation</t>
  </si>
  <si>
    <t>Standard.Slope</t>
  </si>
  <si>
    <t>None.Max</t>
  </si>
  <si>
    <t>None.Min</t>
  </si>
  <si>
    <t>None.Correlation</t>
  </si>
  <si>
    <t>None.Slope</t>
  </si>
  <si>
    <t>Standard.%dCorrelation</t>
  </si>
  <si>
    <t>Standard.%dSlope</t>
  </si>
  <si>
    <t>NNLS.Correlation</t>
  </si>
  <si>
    <t>NNLS.Slope</t>
  </si>
  <si>
    <t>NNLS.%dCorrelation</t>
  </si>
  <si>
    <t>NNLS.%dSlope</t>
  </si>
  <si>
    <t>Joint.Correlation</t>
  </si>
  <si>
    <t>Joint.Slope</t>
  </si>
  <si>
    <t>Joint.%dCorrelation</t>
  </si>
  <si>
    <t>Joint.%dSlope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</si>
  <si>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low quality deflections based on traces and whether 405 and 470 move together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</si>
</sst>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left" vertical="center" indent="3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6" fillId="2" borderId="0" xfId="0" applyFont="1" applyFill="1"/>
    <xf numFmtId="0" fontId="3" fillId="2" borderId="0" xfId="0" applyFont="1" applyFill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6" fillId="2" borderId="2" xfId="0" applyFont="1" applyFill="1" applyBorder="1"/>
    <xf numFmtId="0" fontId="0" fillId="0" borderId="3" xfId="0" applyBorder="1"/>
    <xf numFmtId="0" fontId="0" fillId="2" borderId="3" xfId="0" applyFill="1" applyBorder="1"/>
    <xf numFmtId="0" fontId="6" fillId="2" borderId="3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Analysis'!$G$37:$M$37,'Data Analysis'!$P$37:$Q$37,'Data Analysis'!$T$37:$U$37)</c:f>
                <c:numCache>
                  <c:formatCode>General</c:formatCode>
                  <c:ptCount val="11"/>
                  <c:pt idx="0">
                    <c:v>0.25810520533879694</c:v>
                  </c:pt>
                  <c:pt idx="1">
                    <c:v>0.20480742542566929</c:v>
                  </c:pt>
                  <c:pt idx="2">
                    <c:v>0.25380453063419062</c:v>
                  </c:pt>
                  <c:pt idx="3">
                    <c:v>1.8971116341679826E-3</c:v>
                  </c:pt>
                  <c:pt idx="4">
                    <c:v>0.63489795007931071</c:v>
                  </c:pt>
                  <c:pt idx="5">
                    <c:v>6.550419872219955E-2</c:v>
                  </c:pt>
                  <c:pt idx="6">
                    <c:v>0.46597794237934442</c:v>
                  </c:pt>
                  <c:pt idx="7">
                    <c:v>0.17975297621644085</c:v>
                  </c:pt>
                  <c:pt idx="8">
                    <c:v>0.50385442699344885</c:v>
                  </c:pt>
                  <c:pt idx="9">
                    <c:v>7.0467287416446173E-2</c:v>
                  </c:pt>
                  <c:pt idx="10">
                    <c:v>0.45023670829910184</c:v>
                  </c:pt>
                </c:numCache>
              </c:numRef>
            </c:plus>
            <c:minus>
              <c:numRef>
                <c:f>('Data Analysis'!$G$37:$M$37,'Data Analysis'!$P$37:$Q$37,'Data Analysis'!$T$37:$U$37)</c:f>
                <c:numCache>
                  <c:formatCode>General</c:formatCode>
                  <c:ptCount val="11"/>
                  <c:pt idx="0">
                    <c:v>0.25810520533879694</c:v>
                  </c:pt>
                  <c:pt idx="1">
                    <c:v>0.20480742542566929</c:v>
                  </c:pt>
                  <c:pt idx="2">
                    <c:v>0.25380453063419062</c:v>
                  </c:pt>
                  <c:pt idx="3">
                    <c:v>1.8971116341679826E-3</c:v>
                  </c:pt>
                  <c:pt idx="4">
                    <c:v>0.63489795007931071</c:v>
                  </c:pt>
                  <c:pt idx="5">
                    <c:v>6.550419872219955E-2</c:v>
                  </c:pt>
                  <c:pt idx="6">
                    <c:v>0.46597794237934442</c:v>
                  </c:pt>
                  <c:pt idx="7">
                    <c:v>0.17975297621644085</c:v>
                  </c:pt>
                  <c:pt idx="8">
                    <c:v>0.50385442699344885</c:v>
                  </c:pt>
                  <c:pt idx="9">
                    <c:v>7.0467287416446173E-2</c:v>
                  </c:pt>
                  <c:pt idx="10">
                    <c:v>0.45023670829910184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Analysis'!$G$34:$M$34,'Data Analysis'!$P$34:$Q$34,'Data Analysis'!$T$34:$U$34)</c:f>
              <c:strCache>
                <c:ptCount val="11"/>
                <c:pt idx="0">
                  <c:v>Deflection Amplitude</c:v>
                </c:pt>
                <c:pt idx="1">
                  <c:v>470 Max</c:v>
                </c:pt>
                <c:pt idx="2">
                  <c:v>470 Min</c:v>
                </c:pt>
                <c:pt idx="3">
                  <c:v>470 Correlation</c:v>
                </c:pt>
                <c:pt idx="4">
                  <c:v>470 Slope</c:v>
                </c:pt>
                <c:pt idx="5">
                  <c:v>DORIC Correlation</c:v>
                </c:pt>
                <c:pt idx="6">
                  <c:v>DORIC Slope</c:v>
                </c:pt>
                <c:pt idx="7">
                  <c:v>NNLS Correlation</c:v>
                </c:pt>
                <c:pt idx="8">
                  <c:v>NNLS Slope</c:v>
                </c:pt>
                <c:pt idx="9">
                  <c:v>Joint Correlation</c:v>
                </c:pt>
                <c:pt idx="10">
                  <c:v>Joint Slope</c:v>
                </c:pt>
              </c:strCache>
            </c:strRef>
          </c:cat>
          <c:val>
            <c:numRef>
              <c:f>('Data Analysis'!$G$35:$M$35,'Data Analysis'!$P$35:$Q$35,'Data Analysis'!$T$35:$U$35)</c:f>
              <c:numCache>
                <c:formatCode>General</c:formatCode>
                <c:ptCount val="11"/>
                <c:pt idx="0">
                  <c:v>2.7011928444444444</c:v>
                </c:pt>
                <c:pt idx="1">
                  <c:v>0.3432404814814814</c:v>
                </c:pt>
                <c:pt idx="2">
                  <c:v>-1.3697367296296294</c:v>
                </c:pt>
                <c:pt idx="3">
                  <c:v>0.9937759259259259</c:v>
                </c:pt>
                <c:pt idx="4">
                  <c:v>-6.2465477777777769</c:v>
                </c:pt>
                <c:pt idx="5">
                  <c:v>-0.90069777777777782</c:v>
                </c:pt>
                <c:pt idx="6">
                  <c:v>3.7023237037037036</c:v>
                </c:pt>
                <c:pt idx="7">
                  <c:v>0.10341074074074079</c:v>
                </c:pt>
                <c:pt idx="8">
                  <c:v>-0.62591114814814808</c:v>
                </c:pt>
                <c:pt idx="9">
                  <c:v>-0.88900518518518501</c:v>
                </c:pt>
                <c:pt idx="10">
                  <c:v>3.5857481481481481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594-8819-4E4F66182D34}"/>
            </c:ext>
          </c:extLst>
        </c:ser>
        <c:ser>
          <c:idx val="1"/>
          <c:order val="1"/>
          <c:tx>
            <c:v>Down Deflections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Analysis'!$G$43:$M$43,'Data Analysis'!$P$43:$Q$43,'Data Analysis'!$T$43:$U$43)</c:f>
                <c:numCache>
                  <c:formatCode>General</c:formatCode>
                  <c:ptCount val="11"/>
                  <c:pt idx="0">
                    <c:v>0.30047752701873337</c:v>
                  </c:pt>
                  <c:pt idx="1">
                    <c:v>0.23925207899916029</c:v>
                  </c:pt>
                  <c:pt idx="2">
                    <c:v>0.33800814496104942</c:v>
                  </c:pt>
                  <c:pt idx="3">
                    <c:v>2.5949979406727913E-3</c:v>
                  </c:pt>
                  <c:pt idx="4">
                    <c:v>0.66215775133923549</c:v>
                  </c:pt>
                  <c:pt idx="5">
                    <c:v>9.2387527793598129E-2</c:v>
                  </c:pt>
                  <c:pt idx="6">
                    <c:v>0.46510979409662467</c:v>
                  </c:pt>
                  <c:pt idx="7">
                    <c:v>0.21709039036712491</c:v>
                  </c:pt>
                  <c:pt idx="8">
                    <c:v>0.51797510541472813</c:v>
                  </c:pt>
                  <c:pt idx="9">
                    <c:v>9.9476701901688044E-2</c:v>
                  </c:pt>
                  <c:pt idx="10">
                    <c:v>0.48498660406474431</c:v>
                  </c:pt>
                </c:numCache>
              </c:numRef>
            </c:plus>
            <c:minus>
              <c:numRef>
                <c:f>('Data Analysis'!$G$43:$M$43,'Data Analysis'!$P$43:$Q$43,'Data Analysis'!$T$43:$U$43)</c:f>
                <c:numCache>
                  <c:formatCode>General</c:formatCode>
                  <c:ptCount val="11"/>
                  <c:pt idx="0">
                    <c:v>0.30047752701873337</c:v>
                  </c:pt>
                  <c:pt idx="1">
                    <c:v>0.23925207899916029</c:v>
                  </c:pt>
                  <c:pt idx="2">
                    <c:v>0.33800814496104942</c:v>
                  </c:pt>
                  <c:pt idx="3">
                    <c:v>2.5949979406727913E-3</c:v>
                  </c:pt>
                  <c:pt idx="4">
                    <c:v>0.66215775133923549</c:v>
                  </c:pt>
                  <c:pt idx="5">
                    <c:v>9.2387527793598129E-2</c:v>
                  </c:pt>
                  <c:pt idx="6">
                    <c:v>0.46510979409662467</c:v>
                  </c:pt>
                  <c:pt idx="7">
                    <c:v>0.21709039036712491</c:v>
                  </c:pt>
                  <c:pt idx="8">
                    <c:v>0.51797510541472813</c:v>
                  </c:pt>
                  <c:pt idx="9">
                    <c:v>9.9476701901688044E-2</c:v>
                  </c:pt>
                  <c:pt idx="10">
                    <c:v>0.48498660406474431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Analysis'!$G$34:$M$34,'Data Analysis'!$P$34:$Q$34,'Data Analysis'!$T$34:$U$34)</c:f>
              <c:strCache>
                <c:ptCount val="11"/>
                <c:pt idx="0">
                  <c:v>Deflection Amplitude</c:v>
                </c:pt>
                <c:pt idx="1">
                  <c:v>470 Max</c:v>
                </c:pt>
                <c:pt idx="2">
                  <c:v>470 Min</c:v>
                </c:pt>
                <c:pt idx="3">
                  <c:v>470 Correlation</c:v>
                </c:pt>
                <c:pt idx="4">
                  <c:v>470 Slope</c:v>
                </c:pt>
                <c:pt idx="5">
                  <c:v>DORIC Correlation</c:v>
                </c:pt>
                <c:pt idx="6">
                  <c:v>DORIC Slope</c:v>
                </c:pt>
                <c:pt idx="7">
                  <c:v>NNLS Correlation</c:v>
                </c:pt>
                <c:pt idx="8">
                  <c:v>NNLS Slope</c:v>
                </c:pt>
                <c:pt idx="9">
                  <c:v>Joint Correlation</c:v>
                </c:pt>
                <c:pt idx="10">
                  <c:v>Joint Slope</c:v>
                </c:pt>
              </c:strCache>
            </c:strRef>
          </c:cat>
          <c:val>
            <c:numRef>
              <c:f>('Data Analysis'!$G$41:$M$41,'Data Analysis'!$P$41:$Q$41,'Data Analysis'!$T$41:$U$41)</c:f>
              <c:numCache>
                <c:formatCode>General</c:formatCode>
                <c:ptCount val="11"/>
                <c:pt idx="0">
                  <c:v>2.3584673684210524</c:v>
                </c:pt>
                <c:pt idx="1">
                  <c:v>0.15828910526315787</c:v>
                </c:pt>
                <c:pt idx="2">
                  <c:v>-1.3147864052631582</c:v>
                </c:pt>
                <c:pt idx="3">
                  <c:v>0.99211947368421061</c:v>
                </c:pt>
                <c:pt idx="4">
                  <c:v>-5.4173415789473687</c:v>
                </c:pt>
                <c:pt idx="5">
                  <c:v>-0.86292999999999997</c:v>
                </c:pt>
                <c:pt idx="6">
                  <c:v>3.4672705263157888</c:v>
                </c:pt>
                <c:pt idx="7">
                  <c:v>1.0870526315789488E-2</c:v>
                </c:pt>
                <c:pt idx="8">
                  <c:v>-0.12018636842105261</c:v>
                </c:pt>
                <c:pt idx="9">
                  <c:v>-0.85038421052631574</c:v>
                </c:pt>
                <c:pt idx="10">
                  <c:v>3.3302768421052633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594-8819-4E4F66182D34}"/>
            </c:ext>
          </c:extLst>
        </c:ser>
        <c:ser>
          <c:idx val="2"/>
          <c:order val="2"/>
          <c:tx>
            <c:v>Up Deflections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Analysis'!$G$49:$M$49,'Data Analysis'!$P$49:$Q$49,'Data Analysis'!$T$49:$U$49)</c:f>
                <c:numCache>
                  <c:formatCode>General</c:formatCode>
                  <c:ptCount val="11"/>
                  <c:pt idx="0">
                    <c:v>0.3862781950492517</c:v>
                  </c:pt>
                  <c:pt idx="1">
                    <c:v>0.37023187725975959</c:v>
                  </c:pt>
                  <c:pt idx="2">
                    <c:v>0.3260585059953498</c:v>
                  </c:pt>
                  <c:pt idx="3">
                    <c:v>9.2136932256908842E-4</c:v>
                  </c:pt>
                  <c:pt idx="4">
                    <c:v>1.2601787953412302</c:v>
                  </c:pt>
                  <c:pt idx="5">
                    <c:v>5.2571420595156609E-3</c:v>
                  </c:pt>
                  <c:pt idx="6">
                    <c:v>1.1565211040860555</c:v>
                  </c:pt>
                  <c:pt idx="7">
                    <c:v>0.32774693598293991</c:v>
                  </c:pt>
                  <c:pt idx="8">
                    <c:v>1.1184954518950094</c:v>
                  </c:pt>
                  <c:pt idx="9">
                    <c:v>1.0291018448836144E-2</c:v>
                  </c:pt>
                  <c:pt idx="10">
                    <c:v>1.014862144923687</c:v>
                  </c:pt>
                </c:numCache>
              </c:numRef>
            </c:plus>
            <c:minus>
              <c:numRef>
                <c:f>('Data Analysis'!$G$49:$M$49,'Data Analysis'!$P$49:$Q$49,'Data Analysis'!$T$49:$U$49)</c:f>
                <c:numCache>
                  <c:formatCode>General</c:formatCode>
                  <c:ptCount val="11"/>
                  <c:pt idx="0">
                    <c:v>0.3862781950492517</c:v>
                  </c:pt>
                  <c:pt idx="1">
                    <c:v>0.37023187725975959</c:v>
                  </c:pt>
                  <c:pt idx="2">
                    <c:v>0.3260585059953498</c:v>
                  </c:pt>
                  <c:pt idx="3">
                    <c:v>9.2136932256908842E-4</c:v>
                  </c:pt>
                  <c:pt idx="4">
                    <c:v>1.2601787953412302</c:v>
                  </c:pt>
                  <c:pt idx="5">
                    <c:v>5.2571420595156609E-3</c:v>
                  </c:pt>
                  <c:pt idx="6">
                    <c:v>1.1565211040860555</c:v>
                  </c:pt>
                  <c:pt idx="7">
                    <c:v>0.32774693598293991</c:v>
                  </c:pt>
                  <c:pt idx="8">
                    <c:v>1.1184954518950094</c:v>
                  </c:pt>
                  <c:pt idx="9">
                    <c:v>1.0291018448836144E-2</c:v>
                  </c:pt>
                  <c:pt idx="10">
                    <c:v>1.014862144923687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Analysis'!$G$34:$M$34,'Data Analysis'!$P$34:$Q$34,'Data Analysis'!$T$34:$U$34)</c:f>
              <c:strCache>
                <c:ptCount val="11"/>
                <c:pt idx="0">
                  <c:v>Deflection Amplitude</c:v>
                </c:pt>
                <c:pt idx="1">
                  <c:v>470 Max</c:v>
                </c:pt>
                <c:pt idx="2">
                  <c:v>470 Min</c:v>
                </c:pt>
                <c:pt idx="3">
                  <c:v>470 Correlation</c:v>
                </c:pt>
                <c:pt idx="4">
                  <c:v>470 Slope</c:v>
                </c:pt>
                <c:pt idx="5">
                  <c:v>DORIC Correlation</c:v>
                </c:pt>
                <c:pt idx="6">
                  <c:v>DORIC Slope</c:v>
                </c:pt>
                <c:pt idx="7">
                  <c:v>NNLS Correlation</c:v>
                </c:pt>
                <c:pt idx="8">
                  <c:v>NNLS Slope</c:v>
                </c:pt>
                <c:pt idx="9">
                  <c:v>Joint Correlation</c:v>
                </c:pt>
                <c:pt idx="10">
                  <c:v>Joint Slope</c:v>
                </c:pt>
              </c:strCache>
            </c:strRef>
          </c:cat>
          <c:val>
            <c:numRef>
              <c:f>('Data Analysis'!$G$47:$M$47,'Data Analysis'!$P$47:$Q$47,'Data Analysis'!$T$47:$U$47)</c:f>
              <c:numCache>
                <c:formatCode>General</c:formatCode>
                <c:ptCount val="11"/>
                <c:pt idx="0">
                  <c:v>3.5151658500000007</c:v>
                </c:pt>
                <c:pt idx="1">
                  <c:v>0.78249999999999997</c:v>
                </c:pt>
                <c:pt idx="2">
                  <c:v>-1.5002437499999999</c:v>
                </c:pt>
                <c:pt idx="3">
                  <c:v>0.99770999999999999</c:v>
                </c:pt>
                <c:pt idx="4">
                  <c:v>-8.2159125000000017</c:v>
                </c:pt>
                <c:pt idx="5">
                  <c:v>-0.99039624999999998</c:v>
                </c:pt>
                <c:pt idx="6">
                  <c:v>4.2605750000000002</c:v>
                </c:pt>
                <c:pt idx="7">
                  <c:v>0.32319375</c:v>
                </c:pt>
                <c:pt idx="8">
                  <c:v>-1.8270075000000001</c:v>
                </c:pt>
                <c:pt idx="9">
                  <c:v>-0.9807300000000001</c:v>
                </c:pt>
                <c:pt idx="10">
                  <c:v>4.1924925000000002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594-8819-4E4F6618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41711"/>
        <c:axId val="385738799"/>
      </c:barChart>
      <c:catAx>
        <c:axId val="3857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8799"/>
        <c:crosses val="autoZero"/>
        <c:auto val="1"/>
        <c:lblAlgn val="ctr"/>
        <c:lblOffset val="100"/>
        <c:noMultiLvlLbl val="0"/>
      </c:catAx>
      <c:valAx>
        <c:axId val="385738799"/>
        <c:scaling>
          <c:orientation val="minMax"/>
          <c:max val="6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1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Analysis'!$N$37:$O$37,'Data Analysis'!$R$37:$S$37,'Data Analysis'!$V$37:$W$37)</c:f>
                <c:numCache>
                  <c:formatCode>General</c:formatCode>
                  <c:ptCount val="6"/>
                  <c:pt idx="0">
                    <c:v>6.5697101598599836</c:v>
                  </c:pt>
                  <c:pt idx="1">
                    <c:v>154.02192846544085</c:v>
                  </c:pt>
                  <c:pt idx="2">
                    <c:v>18.067519364318279</c:v>
                  </c:pt>
                  <c:pt idx="3">
                    <c:v>8.2529627567039885</c:v>
                  </c:pt>
                  <c:pt idx="4">
                    <c:v>112.8578090879836</c:v>
                  </c:pt>
                  <c:pt idx="5">
                    <c:v>148.81890272331003</c:v>
                  </c:pt>
                </c:numCache>
              </c:numRef>
            </c:plus>
            <c:minus>
              <c:numRef>
                <c:f>('Data Analysis'!$N$37:$O$37,'Data Analysis'!$R$37:$S$37,'Data Analysis'!$V$37:$W$37)</c:f>
                <c:numCache>
                  <c:formatCode>General</c:formatCode>
                  <c:ptCount val="6"/>
                  <c:pt idx="0">
                    <c:v>6.5697101598599836</c:v>
                  </c:pt>
                  <c:pt idx="1">
                    <c:v>154.02192846544085</c:v>
                  </c:pt>
                  <c:pt idx="2">
                    <c:v>18.067519364318279</c:v>
                  </c:pt>
                  <c:pt idx="3">
                    <c:v>8.2529627567039885</c:v>
                  </c:pt>
                  <c:pt idx="4">
                    <c:v>112.8578090879836</c:v>
                  </c:pt>
                  <c:pt idx="5">
                    <c:v>148.81890272331003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Analysis'!$N$34:$O$34,'Data Analysis'!$R$34:$S$34,'Data Analysis'!$V$34:$W$34)</c:f>
              <c:strCache>
                <c:ptCount val="6"/>
                <c:pt idx="0">
                  <c:v>DORIC %dCorrelation</c:v>
                </c:pt>
                <c:pt idx="1">
                  <c:v>DORIC %dSlope</c:v>
                </c:pt>
                <c:pt idx="2">
                  <c:v>NNLS %dCorrelation</c:v>
                </c:pt>
                <c:pt idx="3">
                  <c:v>NNLS %dSlope</c:v>
                </c:pt>
                <c:pt idx="4">
                  <c:v>JOINT %dCorrelation</c:v>
                </c:pt>
                <c:pt idx="5">
                  <c:v>JOINT %dSlope</c:v>
                </c:pt>
              </c:strCache>
            </c:strRef>
          </c:cat>
          <c:val>
            <c:numRef>
              <c:f>('Data Analysis'!$N$35:$O$35,'Data Analysis'!$R$35:$S$35,'Data Analysis'!$V$35:$W$35)</c:f>
              <c:numCache>
                <c:formatCode>General</c:formatCode>
                <c:ptCount val="6"/>
                <c:pt idx="0">
                  <c:v>-190.59603496702655</c:v>
                </c:pt>
                <c:pt idx="1">
                  <c:v>-1323.746844616812</c:v>
                </c:pt>
                <c:pt idx="2">
                  <c:v>-89.379933325600177</c:v>
                </c:pt>
                <c:pt idx="3">
                  <c:v>-87.577412522514294</c:v>
                </c:pt>
                <c:pt idx="4">
                  <c:v>-1523.7979230692117</c:v>
                </c:pt>
                <c:pt idx="5">
                  <c:v>-1285.2145660567685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F-4127-88A0-7E30C3F472C2}"/>
            </c:ext>
          </c:extLst>
        </c:ser>
        <c:ser>
          <c:idx val="1"/>
          <c:order val="1"/>
          <c:tx>
            <c:v>Down Deflections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Analysis'!$N$43:$O$43,'Data Analysis'!$R$43:$S$43,'Data Analysis'!$V$43:$W$43)</c:f>
                <c:numCache>
                  <c:formatCode>General</c:formatCode>
                  <c:ptCount val="6"/>
                  <c:pt idx="0">
                    <c:v>9.2769707204393672</c:v>
                  </c:pt>
                  <c:pt idx="1">
                    <c:v>153.73497524182753</c:v>
                  </c:pt>
                  <c:pt idx="2">
                    <c:v>21.855083375602661</c:v>
                  </c:pt>
                  <c:pt idx="3">
                    <c:v>10.098031122547503</c:v>
                  </c:pt>
                  <c:pt idx="4">
                    <c:v>159.31821762310082</c:v>
                  </c:pt>
                  <c:pt idx="5">
                    <c:v>160.30495275492297</c:v>
                  </c:pt>
                </c:numCache>
              </c:numRef>
            </c:plus>
            <c:minus>
              <c:numRef>
                <c:f>('Data Analysis'!$N$43:$O$43,'Data Analysis'!$R$43:$S$43,'Data Analysis'!$V$43:$W$43)</c:f>
                <c:numCache>
                  <c:formatCode>General</c:formatCode>
                  <c:ptCount val="6"/>
                  <c:pt idx="0">
                    <c:v>9.2769707204393672</c:v>
                  </c:pt>
                  <c:pt idx="1">
                    <c:v>153.73497524182753</c:v>
                  </c:pt>
                  <c:pt idx="2">
                    <c:v>21.855083375602661</c:v>
                  </c:pt>
                  <c:pt idx="3">
                    <c:v>10.098031122547503</c:v>
                  </c:pt>
                  <c:pt idx="4">
                    <c:v>159.31821762310082</c:v>
                  </c:pt>
                  <c:pt idx="5">
                    <c:v>160.30495275492297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Analysis'!$N$34:$O$34,'Data Analysis'!$R$34:$S$34,'Data Analysis'!$V$34:$W$34)</c:f>
              <c:strCache>
                <c:ptCount val="6"/>
                <c:pt idx="0">
                  <c:v>DORIC %dCorrelation</c:v>
                </c:pt>
                <c:pt idx="1">
                  <c:v>DORIC %dSlope</c:v>
                </c:pt>
                <c:pt idx="2">
                  <c:v>NNLS %dCorrelation</c:v>
                </c:pt>
                <c:pt idx="3">
                  <c:v>NNLS %dSlope</c:v>
                </c:pt>
                <c:pt idx="4">
                  <c:v>JOINT %dCorrelation</c:v>
                </c:pt>
                <c:pt idx="5">
                  <c:v>JOINT %dSlope</c:v>
                </c:pt>
              </c:strCache>
            </c:strRef>
          </c:cat>
          <c:val>
            <c:numRef>
              <c:f>('Data Analysis'!$N$41:$O$41,'Data Analysis'!$R$41:$S$41,'Data Analysis'!$V$41:$W$41)</c:f>
              <c:numCache>
                <c:formatCode>General</c:formatCode>
                <c:ptCount val="6"/>
                <c:pt idx="0">
                  <c:v>-186.94609069255606</c:v>
                </c:pt>
                <c:pt idx="1">
                  <c:v>-1246.053588390226</c:v>
                </c:pt>
                <c:pt idx="2">
                  <c:v>-98.519071706073817</c:v>
                </c:pt>
                <c:pt idx="3">
                  <c:v>-92.528333109380341</c:v>
                </c:pt>
                <c:pt idx="4">
                  <c:v>-1461.9439941804255</c:v>
                </c:pt>
                <c:pt idx="5">
                  <c:v>-1200.7724076503152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F-4127-88A0-7E30C3F472C2}"/>
            </c:ext>
          </c:extLst>
        </c:ser>
        <c:ser>
          <c:idx val="2"/>
          <c:order val="2"/>
          <c:tx>
            <c:v>Up Deflections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('Data Analysis'!$N$49:$O$49,'Data Analysis'!$R$49:$S$49,'Data Analysis'!$V$49:$W$49)</c:f>
                <c:numCache>
                  <c:formatCode>General</c:formatCode>
                  <c:ptCount val="6"/>
                  <c:pt idx="0">
                    <c:v>0.45394185645172108</c:v>
                  </c:pt>
                  <c:pt idx="1">
                    <c:v>382.2704779817729</c:v>
                  </c:pt>
                  <c:pt idx="2">
                    <c:v>32.85441530335779</c:v>
                  </c:pt>
                  <c:pt idx="3">
                    <c:v>14.248165264301338</c:v>
                  </c:pt>
                  <c:pt idx="4">
                    <c:v>16.481715672634323</c:v>
                  </c:pt>
                  <c:pt idx="5">
                    <c:v>335.4472614939138</c:v>
                  </c:pt>
                </c:numCache>
              </c:numRef>
            </c:plus>
            <c:minus>
              <c:numRef>
                <c:f>('Data Analysis'!$N$49:$O$49,'Data Analysis'!$R$49:$S$49,'Data Analysis'!$V$49:$W$49)</c:f>
                <c:numCache>
                  <c:formatCode>General</c:formatCode>
                  <c:ptCount val="6"/>
                  <c:pt idx="0">
                    <c:v>0.45394185645172108</c:v>
                  </c:pt>
                  <c:pt idx="1">
                    <c:v>382.2704779817729</c:v>
                  </c:pt>
                  <c:pt idx="2">
                    <c:v>32.85441530335779</c:v>
                  </c:pt>
                  <c:pt idx="3">
                    <c:v>14.248165264301338</c:v>
                  </c:pt>
                  <c:pt idx="4">
                    <c:v>16.481715672634323</c:v>
                  </c:pt>
                  <c:pt idx="5">
                    <c:v>335.4472614939138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('Data Analysis'!$N$34:$O$34,'Data Analysis'!$R$34:$S$34,'Data Analysis'!$V$34:$W$34)</c:f>
              <c:strCache>
                <c:ptCount val="6"/>
                <c:pt idx="0">
                  <c:v>DORIC %dCorrelation</c:v>
                </c:pt>
                <c:pt idx="1">
                  <c:v>DORIC %dSlope</c:v>
                </c:pt>
                <c:pt idx="2">
                  <c:v>NNLS %dCorrelation</c:v>
                </c:pt>
                <c:pt idx="3">
                  <c:v>NNLS %dSlope</c:v>
                </c:pt>
                <c:pt idx="4">
                  <c:v>JOINT %dCorrelation</c:v>
                </c:pt>
                <c:pt idx="5">
                  <c:v>JOINT %dSlope</c:v>
                </c:pt>
              </c:strCache>
            </c:strRef>
          </c:cat>
          <c:val>
            <c:numRef>
              <c:f>('Data Analysis'!$N$47:$O$47,'Data Analysis'!$R$47:$S$47,'Data Analysis'!$V$47:$W$47)</c:f>
              <c:numCache>
                <c:formatCode>General</c:formatCode>
                <c:ptCount val="6"/>
                <c:pt idx="0">
                  <c:v>-199.26465261889396</c:v>
                </c:pt>
                <c:pt idx="1">
                  <c:v>-1508.2683281549548</c:v>
                </c:pt>
                <c:pt idx="2">
                  <c:v>-67.674479671975291</c:v>
                </c:pt>
                <c:pt idx="3">
                  <c:v>-75.818976128707448</c:v>
                </c:pt>
                <c:pt idx="4">
                  <c:v>-1670.7010041800795</c:v>
                </c:pt>
                <c:pt idx="5">
                  <c:v>-1485.7646922720965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F-4127-88A0-7E30C3F4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41711"/>
        <c:axId val="385738799"/>
      </c:barChart>
      <c:catAx>
        <c:axId val="3857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8799"/>
        <c:crosses val="autoZero"/>
        <c:auto val="1"/>
        <c:lblAlgn val="ctr"/>
        <c:lblOffset val="100"/>
        <c:noMultiLvlLbl val="0"/>
      </c:catAx>
      <c:valAx>
        <c:axId val="3857387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1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Deflection</a:t>
            </a:r>
            <a:r>
              <a:rPr lang="en-US" baseline="0"/>
              <a:t> Amplitude 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Analysis'!$G$3:$G$32</c:f>
              <c:numCache>
                <c:formatCode>General</c:formatCode>
                <c:ptCount val="30"/>
                <c:pt idx="0">
                  <c:v>0.45134600000000002</c:v>
                </c:pt>
                <c:pt idx="1">
                  <c:v>0.66608000000000001</c:v>
                </c:pt>
                <c:pt idx="2">
                  <c:v>0.44594999999999996</c:v>
                </c:pt>
                <c:pt idx="3">
                  <c:v>2.0560700000000001</c:v>
                </c:pt>
                <c:pt idx="4">
                  <c:v>1.5000599999999999</c:v>
                </c:pt>
                <c:pt idx="5">
                  <c:v>1.87934</c:v>
                </c:pt>
                <c:pt idx="6">
                  <c:v>4.4300999999999995</c:v>
                </c:pt>
                <c:pt idx="7">
                  <c:v>4.8523999999999994</c:v>
                </c:pt>
                <c:pt idx="8">
                  <c:v>1.7194000000000003</c:v>
                </c:pt>
                <c:pt idx="9">
                  <c:v>1.2600768</c:v>
                </c:pt>
                <c:pt idx="10">
                  <c:v>1.4421470000000001</c:v>
                </c:pt>
                <c:pt idx="11">
                  <c:v>1.5944229999999999</c:v>
                </c:pt>
                <c:pt idx="12">
                  <c:v>3.24498</c:v>
                </c:pt>
                <c:pt idx="13">
                  <c:v>1.3932999999999998</c:v>
                </c:pt>
                <c:pt idx="14">
                  <c:v>3.5911999999999997</c:v>
                </c:pt>
                <c:pt idx="15">
                  <c:v>1.3712</c:v>
                </c:pt>
                <c:pt idx="16">
                  <c:v>4.0601200000000004</c:v>
                </c:pt>
                <c:pt idx="17">
                  <c:v>1.1028000000000002</c:v>
                </c:pt>
                <c:pt idx="18">
                  <c:v>1.7670999999999999</c:v>
                </c:pt>
                <c:pt idx="19">
                  <c:v>4.5852300000000001</c:v>
                </c:pt>
                <c:pt idx="20">
                  <c:v>4.5013400000000008</c:v>
                </c:pt>
                <c:pt idx="21">
                  <c:v>4.5922999999999998</c:v>
                </c:pt>
                <c:pt idx="22">
                  <c:v>3.7693500000000002</c:v>
                </c:pt>
                <c:pt idx="23">
                  <c:v>4.1717700000000004</c:v>
                </c:pt>
                <c:pt idx="24">
                  <c:v>3.0297800000000001</c:v>
                </c:pt>
                <c:pt idx="25">
                  <c:v>3.1423999999999994</c:v>
                </c:pt>
                <c:pt idx="26">
                  <c:v>3.31311</c:v>
                </c:pt>
                <c:pt idx="27">
                  <c:v>2.8834999999999997</c:v>
                </c:pt>
                <c:pt idx="28">
                  <c:v>4.0477100000000004</c:v>
                </c:pt>
                <c:pt idx="29">
                  <c:v>2.8235999999999999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8-4DC0-831E-251AD2CC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 Max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Analysis'!$H$3:$H$32</c:f>
              <c:numCache>
                <c:formatCode>General</c:formatCode>
                <c:ptCount val="30"/>
                <c:pt idx="0">
                  <c:v>-0.19494</c:v>
                </c:pt>
                <c:pt idx="1">
                  <c:v>5.9827999999999999E-2</c:v>
                </c:pt>
                <c:pt idx="2">
                  <c:v>0.38772000000000001</c:v>
                </c:pt>
                <c:pt idx="3">
                  <c:v>-1.0709</c:v>
                </c:pt>
                <c:pt idx="4">
                  <c:v>-6.7485000000000003E-2</c:v>
                </c:pt>
                <c:pt idx="5">
                  <c:v>-0.25230999999999998</c:v>
                </c:pt>
                <c:pt idx="6">
                  <c:v>1.4772000000000001</c:v>
                </c:pt>
                <c:pt idx="7">
                  <c:v>0.55971000000000004</c:v>
                </c:pt>
                <c:pt idx="8">
                  <c:v>-9.6880999999999995E-2</c:v>
                </c:pt>
                <c:pt idx="9">
                  <c:v>-0.15948000000000001</c:v>
                </c:pt>
                <c:pt idx="10">
                  <c:v>-0.19284999999999999</c:v>
                </c:pt>
                <c:pt idx="11">
                  <c:v>-0.30310999999999999</c:v>
                </c:pt>
                <c:pt idx="12">
                  <c:v>0.90090999999999999</c:v>
                </c:pt>
                <c:pt idx="13">
                  <c:v>0.35626000000000002</c:v>
                </c:pt>
                <c:pt idx="14">
                  <c:v>0.35626000000000002</c:v>
                </c:pt>
                <c:pt idx="15">
                  <c:v>0.68798999999999999</c:v>
                </c:pt>
                <c:pt idx="16">
                  <c:v>0.68798999999999999</c:v>
                </c:pt>
                <c:pt idx="17">
                  <c:v>2.2757999999999998</c:v>
                </c:pt>
                <c:pt idx="18">
                  <c:v>1.7242</c:v>
                </c:pt>
                <c:pt idx="19">
                  <c:v>3.0750000000000002</c:v>
                </c:pt>
                <c:pt idx="20">
                  <c:v>2.2757999999999998</c:v>
                </c:pt>
                <c:pt idx="21">
                  <c:v>1.7242</c:v>
                </c:pt>
                <c:pt idx="22">
                  <c:v>-0.24504000000000001</c:v>
                </c:pt>
                <c:pt idx="23">
                  <c:v>-0.61972000000000005</c:v>
                </c:pt>
                <c:pt idx="24">
                  <c:v>-0.29752000000000001</c:v>
                </c:pt>
                <c:pt idx="25">
                  <c:v>-1.9466000000000001</c:v>
                </c:pt>
                <c:pt idx="26">
                  <c:v>-0.96128000000000002</c:v>
                </c:pt>
                <c:pt idx="27">
                  <c:v>1.4356</c:v>
                </c:pt>
                <c:pt idx="28">
                  <c:v>-0.96128000000000002</c:v>
                </c:pt>
                <c:pt idx="29">
                  <c:v>1.4356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D-487A-AF04-1C8DFB5D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 Min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Analysis'!$I$3:$I$32</c:f>
              <c:numCache>
                <c:formatCode>General</c:formatCode>
                <c:ptCount val="30"/>
                <c:pt idx="0">
                  <c:v>-0.25591000000000003</c:v>
                </c:pt>
                <c:pt idx="1">
                  <c:v>-0.15472</c:v>
                </c:pt>
                <c:pt idx="2">
                  <c:v>2.7182999999999999E-3</c:v>
                </c:pt>
                <c:pt idx="3">
                  <c:v>-3.1682000000000001</c:v>
                </c:pt>
                <c:pt idx="4">
                  <c:v>-1.0475000000000001</c:v>
                </c:pt>
                <c:pt idx="5">
                  <c:v>-1.6348</c:v>
                </c:pt>
                <c:pt idx="6">
                  <c:v>-1.5054000000000001</c:v>
                </c:pt>
                <c:pt idx="7">
                  <c:v>-3.1234999999999999</c:v>
                </c:pt>
                <c:pt idx="8">
                  <c:v>-0.70935000000000004</c:v>
                </c:pt>
                <c:pt idx="9">
                  <c:v>-0.88368999999999998</c:v>
                </c:pt>
                <c:pt idx="10">
                  <c:v>-0.98501000000000005</c:v>
                </c:pt>
                <c:pt idx="11">
                  <c:v>-1.1400999999999999</c:v>
                </c:pt>
                <c:pt idx="12">
                  <c:v>-1.7658</c:v>
                </c:pt>
                <c:pt idx="13">
                  <c:v>-0.28460999999999997</c:v>
                </c:pt>
                <c:pt idx="14">
                  <c:v>-1.8486</c:v>
                </c:pt>
                <c:pt idx="15">
                  <c:v>0.10323</c:v>
                </c:pt>
                <c:pt idx="16">
                  <c:v>-2.0097999999999998</c:v>
                </c:pt>
                <c:pt idx="17">
                  <c:v>1.8653999999999999</c:v>
                </c:pt>
                <c:pt idx="18">
                  <c:v>0.52124000000000004</c:v>
                </c:pt>
                <c:pt idx="19">
                  <c:v>0.71675999999999995</c:v>
                </c:pt>
                <c:pt idx="20">
                  <c:v>-0.57262999999999997</c:v>
                </c:pt>
                <c:pt idx="21">
                  <c:v>-1.4823999999999999</c:v>
                </c:pt>
                <c:pt idx="22">
                  <c:v>-2.5325000000000002</c:v>
                </c:pt>
                <c:pt idx="23">
                  <c:v>-2.7892999999999999</c:v>
                </c:pt>
                <c:pt idx="24">
                  <c:v>-2.0055999999999998</c:v>
                </c:pt>
                <c:pt idx="25">
                  <c:v>-3.7115</c:v>
                </c:pt>
                <c:pt idx="26">
                  <c:v>-2.7467999999999999</c:v>
                </c:pt>
                <c:pt idx="27">
                  <c:v>-0.64398999999999995</c:v>
                </c:pt>
                <c:pt idx="28">
                  <c:v>-3.1625999999999999</c:v>
                </c:pt>
                <c:pt idx="29">
                  <c:v>-0.27643000000000001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9-4BF3-81A5-87805E91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 Correlation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Analysis'!$J$3:$J$32</c:f>
              <c:numCache>
                <c:formatCode>General</c:formatCode>
                <c:ptCount val="30"/>
                <c:pt idx="0">
                  <c:v>6.2439000000000001E-2</c:v>
                </c:pt>
                <c:pt idx="1">
                  <c:v>0.99541000000000002</c:v>
                </c:pt>
                <c:pt idx="2">
                  <c:v>0.98358000000000001</c:v>
                </c:pt>
                <c:pt idx="3">
                  <c:v>0.99395</c:v>
                </c:pt>
                <c:pt idx="4">
                  <c:v>0.95457000000000003</c:v>
                </c:pt>
                <c:pt idx="5">
                  <c:v>0.99512999999999996</c:v>
                </c:pt>
                <c:pt idx="6">
                  <c:v>0.97780999999999996</c:v>
                </c:pt>
                <c:pt idx="7">
                  <c:v>0.99990000000000001</c:v>
                </c:pt>
                <c:pt idx="8">
                  <c:v>0.95699999999999996</c:v>
                </c:pt>
                <c:pt idx="9">
                  <c:v>0.99741000000000002</c:v>
                </c:pt>
                <c:pt idx="10">
                  <c:v>0.99917999999999996</c:v>
                </c:pt>
                <c:pt idx="11">
                  <c:v>0.98424999999999996</c:v>
                </c:pt>
                <c:pt idx="12">
                  <c:v>0.99936999999999998</c:v>
                </c:pt>
                <c:pt idx="13">
                  <c:v>0.98579000000000006</c:v>
                </c:pt>
                <c:pt idx="14">
                  <c:v>0.99256</c:v>
                </c:pt>
                <c:pt idx="15">
                  <c:v>0.98980000000000001</c:v>
                </c:pt>
                <c:pt idx="16">
                  <c:v>0.99990000000000001</c:v>
                </c:pt>
                <c:pt idx="17">
                  <c:v>0.99619000000000002</c:v>
                </c:pt>
                <c:pt idx="18">
                  <c:v>0.99965000000000004</c:v>
                </c:pt>
                <c:pt idx="19">
                  <c:v>0.98107</c:v>
                </c:pt>
                <c:pt idx="20">
                  <c:v>0.99988999999999995</c:v>
                </c:pt>
                <c:pt idx="21">
                  <c:v>0.99983999999999995</c:v>
                </c:pt>
                <c:pt idx="22">
                  <c:v>0.99965000000000004</c:v>
                </c:pt>
                <c:pt idx="23">
                  <c:v>0.99934999999999996</c:v>
                </c:pt>
                <c:pt idx="24">
                  <c:v>0.99933000000000005</c:v>
                </c:pt>
                <c:pt idx="25">
                  <c:v>0.99982000000000004</c:v>
                </c:pt>
                <c:pt idx="26">
                  <c:v>0.99792999999999998</c:v>
                </c:pt>
                <c:pt idx="27">
                  <c:v>0.99897999999999998</c:v>
                </c:pt>
                <c:pt idx="28">
                  <c:v>0.99590000000000001</c:v>
                </c:pt>
                <c:pt idx="29">
                  <c:v>0.99680999999999997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7-491B-A4AF-F190FF3C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 Slope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Analysis'!$K$3:$K$32</c:f>
              <c:numCache>
                <c:formatCode>General</c:formatCode>
                <c:ptCount val="30"/>
                <c:pt idx="0">
                  <c:v>-0.30253999999999998</c:v>
                </c:pt>
                <c:pt idx="1">
                  <c:v>-0.93269000000000002</c:v>
                </c:pt>
                <c:pt idx="2">
                  <c:v>-1.6737</c:v>
                </c:pt>
                <c:pt idx="3">
                  <c:v>-6.5042999999999997</c:v>
                </c:pt>
                <c:pt idx="4">
                  <c:v>-3.8942000000000001</c:v>
                </c:pt>
                <c:pt idx="5">
                  <c:v>-5.3882000000000003</c:v>
                </c:pt>
                <c:pt idx="6">
                  <c:v>-7.1388999999999996</c:v>
                </c:pt>
                <c:pt idx="7">
                  <c:v>-11.388</c:v>
                </c:pt>
                <c:pt idx="8">
                  <c:v>-1.6482000000000001</c:v>
                </c:pt>
                <c:pt idx="9">
                  <c:v>-2.1732</c:v>
                </c:pt>
                <c:pt idx="10">
                  <c:v>-2.6595</c:v>
                </c:pt>
                <c:pt idx="11">
                  <c:v>-2.2115999999999998</c:v>
                </c:pt>
                <c:pt idx="12">
                  <c:v>-5.8845000000000001</c:v>
                </c:pt>
                <c:pt idx="13">
                  <c:v>-3.3605</c:v>
                </c:pt>
                <c:pt idx="14">
                  <c:v>-5.0065999999999997</c:v>
                </c:pt>
                <c:pt idx="15">
                  <c:v>-2.8325999999999998</c:v>
                </c:pt>
                <c:pt idx="16">
                  <c:v>-10.762</c:v>
                </c:pt>
                <c:pt idx="17">
                  <c:v>-2.5617999999999999</c:v>
                </c:pt>
                <c:pt idx="18">
                  <c:v>-5.6391999999999998</c:v>
                </c:pt>
                <c:pt idx="19">
                  <c:v>-4.7037000000000004</c:v>
                </c:pt>
                <c:pt idx="20">
                  <c:v>-11.145</c:v>
                </c:pt>
                <c:pt idx="21">
                  <c:v>-12.125999999999999</c:v>
                </c:pt>
                <c:pt idx="22">
                  <c:v>-8.9154999999999998</c:v>
                </c:pt>
                <c:pt idx="23">
                  <c:v>-7.7988</c:v>
                </c:pt>
                <c:pt idx="24">
                  <c:v>-6.7870999999999997</c:v>
                </c:pt>
                <c:pt idx="25">
                  <c:v>-7.0963000000000003</c:v>
                </c:pt>
                <c:pt idx="26">
                  <c:v>-8.0724999999999998</c:v>
                </c:pt>
                <c:pt idx="27">
                  <c:v>-8.0740999999999996</c:v>
                </c:pt>
                <c:pt idx="28">
                  <c:v>-10.714</c:v>
                </c:pt>
                <c:pt idx="29">
                  <c:v>-7.9160000000000004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5-4016-A9BD-2319E4AD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405 Max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703271716704"/>
                  <c:y val="-0.14079286964129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Analysis'!$D$3:$D$32</c:f>
              <c:numCache>
                <c:formatCode>General</c:formatCode>
                <c:ptCount val="30"/>
                <c:pt idx="0">
                  <c:v>-1.3324000000000001E-2</c:v>
                </c:pt>
                <c:pt idx="1">
                  <c:v>0.47191</c:v>
                </c:pt>
                <c:pt idx="2">
                  <c:v>0.61448999999999998</c:v>
                </c:pt>
                <c:pt idx="3">
                  <c:v>1.8021</c:v>
                </c:pt>
                <c:pt idx="4">
                  <c:v>0.84877999999999998</c:v>
                </c:pt>
                <c:pt idx="5">
                  <c:v>2.4405000000000001</c:v>
                </c:pt>
                <c:pt idx="6">
                  <c:v>2.0714999999999999</c:v>
                </c:pt>
                <c:pt idx="7">
                  <c:v>1.0589</c:v>
                </c:pt>
                <c:pt idx="8">
                  <c:v>2.2663000000000002</c:v>
                </c:pt>
                <c:pt idx="9">
                  <c:v>8.9768000000000001E-3</c:v>
                </c:pt>
                <c:pt idx="10">
                  <c:v>4.7246999999999997E-2</c:v>
                </c:pt>
                <c:pt idx="11">
                  <c:v>-8.1176999999999999E-2</c:v>
                </c:pt>
                <c:pt idx="12">
                  <c:v>2.4121999999999999</c:v>
                </c:pt>
                <c:pt idx="13">
                  <c:v>2.4716999999999998</c:v>
                </c:pt>
                <c:pt idx="14">
                  <c:v>2.4716999999999998</c:v>
                </c:pt>
                <c:pt idx="15">
                  <c:v>3.5148000000000001</c:v>
                </c:pt>
                <c:pt idx="16">
                  <c:v>3.5148000000000001</c:v>
                </c:pt>
                <c:pt idx="17">
                  <c:v>4.3699000000000003</c:v>
                </c:pt>
                <c:pt idx="18">
                  <c:v>3.6198999999999999</c:v>
                </c:pt>
                <c:pt idx="19">
                  <c:v>4.4175000000000004</c:v>
                </c:pt>
                <c:pt idx="20">
                  <c:v>4.3699000000000003</c:v>
                </c:pt>
                <c:pt idx="21">
                  <c:v>3.6198999999999999</c:v>
                </c:pt>
                <c:pt idx="22">
                  <c:v>-0.22355</c:v>
                </c:pt>
                <c:pt idx="23">
                  <c:v>-0.41963</c:v>
                </c:pt>
                <c:pt idx="24">
                  <c:v>0.29698000000000002</c:v>
                </c:pt>
                <c:pt idx="25">
                  <c:v>-3.2850000000000001</c:v>
                </c:pt>
                <c:pt idx="26">
                  <c:v>-0.66019000000000005</c:v>
                </c:pt>
                <c:pt idx="27">
                  <c:v>4.0152999999999999</c:v>
                </c:pt>
                <c:pt idx="28">
                  <c:v>-0.66019000000000005</c:v>
                </c:pt>
                <c:pt idx="29">
                  <c:v>4.0152999999999999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6-4F56-9F67-5FED92F09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405 Min </a:t>
            </a:r>
            <a:r>
              <a:rPr lang="en-US" baseline="0"/>
              <a:t>vs NNLS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02703271716704"/>
                  <c:y val="-0.14079286964129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Analysis'!$P$3:$P$32</c:f>
              <c:numCache>
                <c:formatCode>General</c:formatCode>
                <c:ptCount val="30"/>
                <c:pt idx="0">
                  <c:v>-0.94737000000000005</c:v>
                </c:pt>
                <c:pt idx="1">
                  <c:v>-0.90269999999999995</c:v>
                </c:pt>
                <c:pt idx="2">
                  <c:v>0.95926999999999996</c:v>
                </c:pt>
                <c:pt idx="3">
                  <c:v>0.9909</c:v>
                </c:pt>
                <c:pt idx="4">
                  <c:v>0.90588999999999997</c:v>
                </c:pt>
                <c:pt idx="5">
                  <c:v>0.99041000000000001</c:v>
                </c:pt>
                <c:pt idx="6">
                  <c:v>0.11587</c:v>
                </c:pt>
                <c:pt idx="7">
                  <c:v>0.9153</c:v>
                </c:pt>
                <c:pt idx="8">
                  <c:v>-0.88868999999999998</c:v>
                </c:pt>
                <c:pt idx="9">
                  <c:v>-0.87400999999999995</c:v>
                </c:pt>
                <c:pt idx="10">
                  <c:v>-0.95911999999999997</c:v>
                </c:pt>
                <c:pt idx="11">
                  <c:v>-0.65158000000000005</c:v>
                </c:pt>
                <c:pt idx="12">
                  <c:v>0.99890000000000001</c:v>
                </c:pt>
                <c:pt idx="13">
                  <c:v>0.96169000000000004</c:v>
                </c:pt>
                <c:pt idx="14">
                  <c:v>0.98589000000000004</c:v>
                </c:pt>
                <c:pt idx="15">
                  <c:v>0.97058</c:v>
                </c:pt>
                <c:pt idx="16">
                  <c:v>0.99978999999999996</c:v>
                </c:pt>
                <c:pt idx="17">
                  <c:v>-0.97931000000000001</c:v>
                </c:pt>
                <c:pt idx="18">
                  <c:v>0.98194999999999999</c:v>
                </c:pt>
                <c:pt idx="19">
                  <c:v>-0.64231000000000005</c:v>
                </c:pt>
                <c:pt idx="20">
                  <c:v>0.97955000000000003</c:v>
                </c:pt>
                <c:pt idx="21">
                  <c:v>0.99295999999999995</c:v>
                </c:pt>
                <c:pt idx="22">
                  <c:v>-0.99380999999999997</c:v>
                </c:pt>
                <c:pt idx="23">
                  <c:v>-0.99639999999999995</c:v>
                </c:pt>
                <c:pt idx="24">
                  <c:v>-0.99341000000000002</c:v>
                </c:pt>
                <c:pt idx="25">
                  <c:v>-0.99383999999999995</c:v>
                </c:pt>
                <c:pt idx="26">
                  <c:v>-0.96699999999999997</c:v>
                </c:pt>
                <c:pt idx="27">
                  <c:v>0.85185</c:v>
                </c:pt>
                <c:pt idx="28">
                  <c:v>-0.90846000000000005</c:v>
                </c:pt>
                <c:pt idx="29">
                  <c:v>-0.58906999999999998</c:v>
                </c:pt>
              </c:numCache>
            </c:numRef>
          </c:xVal>
          <c:yVal>
            <c:numRef>
              <c:f>'Data Analysis'!$E$3:$E$32</c:f>
              <c:numCache>
                <c:formatCode>General</c:formatCode>
                <c:ptCount val="30"/>
                <c:pt idx="0">
                  <c:v>-0.46467000000000003</c:v>
                </c:pt>
                <c:pt idx="1">
                  <c:v>-0.19417000000000001</c:v>
                </c:pt>
                <c:pt idx="2">
                  <c:v>0.16854</c:v>
                </c:pt>
                <c:pt idx="3">
                  <c:v>-0.25396999999999997</c:v>
                </c:pt>
                <c:pt idx="4">
                  <c:v>-0.65127999999999997</c:v>
                </c:pt>
                <c:pt idx="5">
                  <c:v>0.56115999999999999</c:v>
                </c:pt>
                <c:pt idx="6">
                  <c:v>-2.3586</c:v>
                </c:pt>
                <c:pt idx="7">
                  <c:v>-3.7934999999999999</c:v>
                </c:pt>
                <c:pt idx="8">
                  <c:v>0.54690000000000005</c:v>
                </c:pt>
                <c:pt idx="9">
                  <c:v>-1.2511000000000001</c:v>
                </c:pt>
                <c:pt idx="10">
                  <c:v>-1.3949</c:v>
                </c:pt>
                <c:pt idx="11">
                  <c:v>-1.6756</c:v>
                </c:pt>
                <c:pt idx="12">
                  <c:v>-0.83277999999999996</c:v>
                </c:pt>
                <c:pt idx="13">
                  <c:v>1.0784</c:v>
                </c:pt>
                <c:pt idx="14">
                  <c:v>-1.1194999999999999</c:v>
                </c:pt>
                <c:pt idx="15">
                  <c:v>2.1436000000000002</c:v>
                </c:pt>
                <c:pt idx="16">
                  <c:v>-0.54532000000000003</c:v>
                </c:pt>
                <c:pt idx="17">
                  <c:v>3.2671000000000001</c:v>
                </c:pt>
                <c:pt idx="18">
                  <c:v>1.8528</c:v>
                </c:pt>
                <c:pt idx="19">
                  <c:v>-0.16772999999999999</c:v>
                </c:pt>
                <c:pt idx="20">
                  <c:v>-0.13144</c:v>
                </c:pt>
                <c:pt idx="21">
                  <c:v>-0.97240000000000004</c:v>
                </c:pt>
                <c:pt idx="22">
                  <c:v>-3.9929000000000001</c:v>
                </c:pt>
                <c:pt idx="23">
                  <c:v>-4.5914000000000001</c:v>
                </c:pt>
                <c:pt idx="24">
                  <c:v>-2.7328000000000001</c:v>
                </c:pt>
                <c:pt idx="25">
                  <c:v>-6.4273999999999996</c:v>
                </c:pt>
                <c:pt idx="26">
                  <c:v>-3.9733000000000001</c:v>
                </c:pt>
                <c:pt idx="27">
                  <c:v>1.1317999999999999</c:v>
                </c:pt>
                <c:pt idx="28">
                  <c:v>-4.7079000000000004</c:v>
                </c:pt>
                <c:pt idx="29">
                  <c:v>1.1917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5-41B8-BBBF-3EB666D3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94191"/>
        <c:axId val="1330785039"/>
      </c:scatterChart>
      <c:valAx>
        <c:axId val="13307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85039"/>
        <c:crosses val="autoZero"/>
        <c:crossBetween val="midCat"/>
      </c:valAx>
      <c:valAx>
        <c:axId val="1330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7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8" Type="http://schemas.openxmlformats.org/officeDocument/2006/relationships/image" Target="../media/image8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514349</xdr:colOff>
      <xdr:row>8</xdr:row>
      <xdr:rowOff>0</xdr:rowOff>
    </xdr:from>
    <xdr:to>
      <xdr:col>15</xdr:col>
      <xdr:colOff>276225</xdr:colOff>
      <xdr:row>29</xdr:row>
      <xdr:rowOff>52606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49" y="1524000"/>
          <a:ext cx="4514851" cy="4053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381000</xdr:colOff>
      <xdr:row>8</xdr:row>
      <xdr:rowOff>104775</xdr:rowOff>
    </xdr:from>
    <xdr:to>
      <xdr:col>8</xdr:col>
      <xdr:colOff>510986</xdr:colOff>
      <xdr:row>28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628775"/>
          <a:ext cx="5006786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266700</xdr:colOff>
      <xdr:row>8</xdr:row>
      <xdr:rowOff>47625</xdr:rowOff>
    </xdr:from>
    <xdr:to>
      <xdr:col>24</xdr:col>
      <xdr:colOff>104775</xdr:colOff>
      <xdr:row>29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15716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123825</xdr:rowOff>
    </xdr:from>
    <xdr:to>
      <xdr:col>8</xdr:col>
      <xdr:colOff>485775</xdr:colOff>
      <xdr:row>61</xdr:row>
      <xdr:rowOff>162667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5362575" cy="4039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</xdr:colOff>
      <xdr:row>40</xdr:row>
      <xdr:rowOff>152400</xdr:rowOff>
    </xdr:from>
    <xdr:to>
      <xdr:col>16</xdr:col>
      <xdr:colOff>19050</xdr:colOff>
      <xdr:row>61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7724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95250</xdr:colOff>
      <xdr:row>40</xdr:row>
      <xdr:rowOff>152400</xdr:rowOff>
    </xdr:from>
    <xdr:to>
      <xdr:col>23</xdr:col>
      <xdr:colOff>542925</xdr:colOff>
      <xdr:row>61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7819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28575</xdr:rowOff>
    </xdr:from>
    <xdr:to>
      <xdr:col>8</xdr:col>
      <xdr:colOff>447675</xdr:colOff>
      <xdr:row>93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72</xdr:row>
      <xdr:rowOff>9525</xdr:rowOff>
    </xdr:from>
    <xdr:to>
      <xdr:col>15</xdr:col>
      <xdr:colOff>542925</xdr:colOff>
      <xdr:row>93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37445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38100</xdr:colOff>
      <xdr:row>72</xdr:row>
      <xdr:rowOff>19050</xdr:rowOff>
    </xdr:from>
    <xdr:to>
      <xdr:col>23</xdr:col>
      <xdr:colOff>485775</xdr:colOff>
      <xdr:row>93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137541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102</xdr:row>
      <xdr:rowOff>104775</xdr:rowOff>
    </xdr:from>
    <xdr:to>
      <xdr:col>9</xdr:col>
      <xdr:colOff>0</xdr:colOff>
      <xdr:row>123</xdr:row>
      <xdr:rowOff>95250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5643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276225</xdr:colOff>
      <xdr:row>102</xdr:row>
      <xdr:rowOff>152400</xdr:rowOff>
    </xdr:from>
    <xdr:to>
      <xdr:col>16</xdr:col>
      <xdr:colOff>238125</xdr:colOff>
      <xdr:row>123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96119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314325</xdr:colOff>
      <xdr:row>103</xdr:row>
      <xdr:rowOff>9525</xdr:rowOff>
    </xdr:from>
    <xdr:to>
      <xdr:col>24</xdr:col>
      <xdr:colOff>152400</xdr:colOff>
      <xdr:row>124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196596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104775</xdr:rowOff>
    </xdr:from>
    <xdr:to>
      <xdr:col>8</xdr:col>
      <xdr:colOff>447675</xdr:colOff>
      <xdr:row>155</xdr:row>
      <xdr:rowOff>95250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171450</xdr:colOff>
      <xdr:row>134</xdr:row>
      <xdr:rowOff>28575</xdr:rowOff>
    </xdr:from>
    <xdr:to>
      <xdr:col>16</xdr:col>
      <xdr:colOff>133350</xdr:colOff>
      <xdr:row>155</xdr:row>
      <xdr:rowOff>19050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5593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342900</xdr:colOff>
      <xdr:row>133</xdr:row>
      <xdr:rowOff>171450</xdr:rowOff>
    </xdr:from>
    <xdr:to>
      <xdr:col>24</xdr:col>
      <xdr:colOff>180975</xdr:colOff>
      <xdr:row>154</xdr:row>
      <xdr:rowOff>161925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255460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47625</xdr:rowOff>
    </xdr:from>
    <xdr:to>
      <xdr:col>8</xdr:col>
      <xdr:colOff>447675</xdr:colOff>
      <xdr:row>187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18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165</xdr:row>
      <xdr:rowOff>161925</xdr:rowOff>
    </xdr:from>
    <xdr:to>
      <xdr:col>16</xdr:col>
      <xdr:colOff>590550</xdr:colOff>
      <xdr:row>186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316420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257175</xdr:colOff>
      <xdr:row>165</xdr:row>
      <xdr:rowOff>171450</xdr:rowOff>
    </xdr:from>
    <xdr:to>
      <xdr:col>25</xdr:col>
      <xdr:colOff>95250</xdr:colOff>
      <xdr:row>186</xdr:row>
      <xdr:rowOff>161925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16515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</xdr:colOff>
      <xdr:row>102</xdr:row>
      <xdr:rowOff>142875</xdr:rowOff>
    </xdr:from>
    <xdr:to>
      <xdr:col>33</xdr:col>
      <xdr:colOff>466725</xdr:colOff>
      <xdr:row>123</xdr:row>
      <xdr:rowOff>133350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4825" y="196024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276225</xdr:colOff>
      <xdr:row>134</xdr:row>
      <xdr:rowOff>47625</xdr:rowOff>
    </xdr:from>
    <xdr:to>
      <xdr:col>34</xdr:col>
      <xdr:colOff>114300</xdr:colOff>
      <xdr:row>155</xdr:row>
      <xdr:rowOff>38100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256127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209550</xdr:colOff>
      <xdr:row>133</xdr:row>
      <xdr:rowOff>180975</xdr:rowOff>
    </xdr:from>
    <xdr:to>
      <xdr:col>43</xdr:col>
      <xdr:colOff>47625</xdr:colOff>
      <xdr:row>154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1725" y="255555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285750</xdr:colOff>
      <xdr:row>133</xdr:row>
      <xdr:rowOff>171450</xdr:rowOff>
    </xdr:from>
    <xdr:to>
      <xdr:col>52</xdr:col>
      <xdr:colOff>123825</xdr:colOff>
      <xdr:row>154</xdr:row>
      <xdr:rowOff>161925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55460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257175</xdr:colOff>
      <xdr:row>166</xdr:row>
      <xdr:rowOff>19050</xdr:rowOff>
    </xdr:from>
    <xdr:to>
      <xdr:col>34</xdr:col>
      <xdr:colOff>95250</xdr:colOff>
      <xdr:row>187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2950" y="31689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180975</xdr:colOff>
      <xdr:row>166</xdr:row>
      <xdr:rowOff>76200</xdr:rowOff>
    </xdr:from>
    <xdr:to>
      <xdr:col>43</xdr:col>
      <xdr:colOff>19050</xdr:colOff>
      <xdr:row>187</xdr:row>
      <xdr:rowOff>66675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3150" y="317468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9525</xdr:rowOff>
    </xdr:from>
    <xdr:to>
      <xdr:col>8</xdr:col>
      <xdr:colOff>447675</xdr:colOff>
      <xdr:row>219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85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209550</xdr:colOff>
      <xdr:row>198</xdr:row>
      <xdr:rowOff>104775</xdr:rowOff>
    </xdr:from>
    <xdr:to>
      <xdr:col>16</xdr:col>
      <xdr:colOff>171450</xdr:colOff>
      <xdr:row>219</xdr:row>
      <xdr:rowOff>95250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378809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</xdr:colOff>
      <xdr:row>198</xdr:row>
      <xdr:rowOff>9525</xdr:rowOff>
    </xdr:from>
    <xdr:to>
      <xdr:col>24</xdr:col>
      <xdr:colOff>457200</xdr:colOff>
      <xdr:row>219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377856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57150</xdr:rowOff>
    </xdr:from>
    <xdr:to>
      <xdr:col>8</xdr:col>
      <xdr:colOff>447675</xdr:colOff>
      <xdr:row>251</xdr:row>
      <xdr:rowOff>47625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388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95250</xdr:colOff>
      <xdr:row>230</xdr:row>
      <xdr:rowOff>171450</xdr:rowOff>
    </xdr:from>
    <xdr:to>
      <xdr:col>33</xdr:col>
      <xdr:colOff>542925</xdr:colOff>
      <xdr:row>251</xdr:row>
      <xdr:rowOff>161925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1025" y="440531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229</xdr:row>
      <xdr:rowOff>152400</xdr:rowOff>
    </xdr:from>
    <xdr:to>
      <xdr:col>16</xdr:col>
      <xdr:colOff>76200</xdr:colOff>
      <xdr:row>250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38435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295275</xdr:colOff>
      <xdr:row>229</xdr:row>
      <xdr:rowOff>152400</xdr:rowOff>
    </xdr:from>
    <xdr:to>
      <xdr:col>24</xdr:col>
      <xdr:colOff>133350</xdr:colOff>
      <xdr:row>250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438435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504825</xdr:colOff>
      <xdr:row>230</xdr:row>
      <xdr:rowOff>19050</xdr:rowOff>
    </xdr:from>
    <xdr:to>
      <xdr:col>43</xdr:col>
      <xdr:colOff>342900</xdr:colOff>
      <xdr:row>251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439007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228600</xdr:colOff>
      <xdr:row>230</xdr:row>
      <xdr:rowOff>19050</xdr:rowOff>
    </xdr:from>
    <xdr:to>
      <xdr:col>51</xdr:col>
      <xdr:colOff>66675</xdr:colOff>
      <xdr:row>251</xdr:row>
      <xdr:rowOff>9525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17575" y="4390072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174914</xdr:colOff>
      <xdr:row>3</xdr:row>
      <xdr:rowOff>103475</xdr:rowOff>
    </xdr:from>
    <xdr:to>
      <xdr:col>38</xdr:col>
      <xdr:colOff>406978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EDB9C-CA32-444A-34AF-75B9EF0A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398318</xdr:colOff>
      <xdr:row>31</xdr:row>
      <xdr:rowOff>54553</xdr:rowOff>
    </xdr:from>
    <xdr:to>
      <xdr:col>40</xdr:col>
      <xdr:colOff>225136</xdr:colOff>
      <xdr:row>56</xdr:row>
      <xdr:rowOff>40267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708C2-87F9-4835-B21E-78CECAA6D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51</xdr:row>
      <xdr:rowOff>23812</xdr:rowOff>
    </xdr:from>
    <xdr:to>
      <xdr:col>9</xdr:col>
      <xdr:colOff>9525</xdr:colOff>
      <xdr:row>65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6E847-E7D0-BDC8-372C-A7B51A10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666750</xdr:colOff>
      <xdr:row>51</xdr:row>
      <xdr:rowOff>15875</xdr:rowOff>
    </xdr:from>
    <xdr:to>
      <xdr:col>17</xdr:col>
      <xdr:colOff>301625</xdr:colOff>
      <xdr:row>65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A8300-E773-43DB-9245-F0C847F4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269875</xdr:colOff>
      <xdr:row>50</xdr:row>
      <xdr:rowOff>174625</xdr:rowOff>
    </xdr:from>
    <xdr:to>
      <xdr:col>25</xdr:col>
      <xdr:colOff>396875</xdr:colOff>
      <xdr:row>65</xdr:row>
      <xdr:rowOff>60325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096781-DFFF-44D4-8681-7D17EA7F8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8</xdr:col>
      <xdr:colOff>650875</xdr:colOff>
      <xdr:row>80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AE75F5-B5D1-455A-BAB5-75A6F970A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15875</xdr:colOff>
      <xdr:row>66</xdr:row>
      <xdr:rowOff>0</xdr:rowOff>
    </xdr:from>
    <xdr:to>
      <xdr:col>17</xdr:col>
      <xdr:colOff>349250</xdr:colOff>
      <xdr:row>80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46E977-8BE6-47CE-B9A5-F45AC40E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349250</xdr:colOff>
      <xdr:row>65</xdr:row>
      <xdr:rowOff>79375</xdr:rowOff>
    </xdr:from>
    <xdr:to>
      <xdr:col>25</xdr:col>
      <xdr:colOff>476250</xdr:colOff>
      <xdr:row>79</xdr:row>
      <xdr:rowOff>155575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33B210-DCB5-4B5D-9F68-B84CAAE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129886</xdr:rowOff>
    </xdr:from>
    <xdr:to>
      <xdr:col>8</xdr:col>
      <xdr:colOff>650875</xdr:colOff>
      <xdr:row>95</xdr:row>
      <xdr:rowOff>15586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922E32-3A91-416A-985C-BD2BD433D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5"/>
  <sheetViews>
    <sheetView workbookViewId="0">
      <selection activeCell="I38" sqref="I38"/>
    </sheetView>
  </sheetViews>
  <sheetFormatPr defaultRowHeight="14.4" x14ac:dyDescent="0.3"/>
  <cols>
    <col min="10" max="10" width="19" bestFit="1" customWidth="1"/>
    <col min="11" max="11" width="6.5546875" bestFit="1" customWidth="1"/>
  </cols>
  <sheetData>
    <row r="1" spans="1:23" x14ac:dyDescent="0.3">
      <c r="A1" s="1" t="s">
        <v>11</v>
      </c>
      <c r="B1" s="1"/>
      <c r="C1" s="1"/>
      <c r="E1" t="s">
        <v>1</v>
      </c>
      <c r="F1" t="s">
        <v>2</v>
      </c>
      <c r="G1" t="s">
        <v>3</v>
      </c>
      <c r="H1" t="s">
        <v>4</v>
      </c>
      <c r="I1" s="1"/>
      <c r="L1" t="s">
        <v>1</v>
      </c>
      <c r="M1" t="s">
        <v>2</v>
      </c>
      <c r="N1" t="s">
        <v>3</v>
      </c>
      <c r="O1" t="s">
        <v>4</v>
      </c>
      <c r="S1" t="s">
        <v>1</v>
      </c>
      <c r="T1" t="s">
        <v>2</v>
      </c>
      <c r="U1" t="s">
        <v>3</v>
      </c>
      <c r="V1" t="s">
        <v>4</v>
      </c>
    </row>
    <row r="2" spans="1:23" x14ac:dyDescent="0.3">
      <c r="B2" t="s">
        <v>13</v>
      </c>
      <c r="E2" t="s">
        <v>5</v>
      </c>
      <c r="F2" t="s">
        <v>5</v>
      </c>
      <c r="G2" t="s">
        <v>6</v>
      </c>
      <c r="H2" t="s">
        <v>6</v>
      </c>
      <c r="J2" t="s">
        <v>12</v>
      </c>
      <c r="L2" t="s">
        <v>5</v>
      </c>
      <c r="M2" t="s">
        <v>5</v>
      </c>
      <c r="N2" t="s">
        <v>6</v>
      </c>
      <c r="O2" t="s">
        <v>6</v>
      </c>
      <c r="Q2" t="s">
        <v>20</v>
      </c>
      <c r="T2" t="s">
        <v>6</v>
      </c>
      <c r="U2" t="s">
        <v>5</v>
      </c>
      <c r="V2" t="s">
        <v>6</v>
      </c>
      <c r="W2" t="s">
        <v>21</v>
      </c>
    </row>
    <row r="4" spans="1:23" x14ac:dyDescent="0.3">
      <c r="D4" t="s">
        <v>7</v>
      </c>
      <c r="E4">
        <v>105.5</v>
      </c>
      <c r="F4">
        <v>105.7</v>
      </c>
      <c r="G4" t="s">
        <v>0</v>
      </c>
      <c r="H4">
        <v>1</v>
      </c>
      <c r="K4" t="s">
        <v>7</v>
      </c>
      <c r="L4">
        <v>135.16</v>
      </c>
      <c r="M4">
        <v>135.38999999999999</v>
      </c>
      <c r="N4" t="s">
        <v>0</v>
      </c>
      <c r="O4">
        <v>1</v>
      </c>
      <c r="S4" t="s">
        <v>7</v>
      </c>
      <c r="T4">
        <v>166.08</v>
      </c>
      <c r="U4">
        <v>166.31</v>
      </c>
      <c r="V4" t="s">
        <v>0</v>
      </c>
      <c r="W4">
        <v>1</v>
      </c>
    </row>
    <row r="5" spans="1:23" x14ac:dyDescent="0.3">
      <c r="D5">
        <v>405</v>
      </c>
      <c r="E5">
        <v>-1.3324000000000001E-2</v>
      </c>
      <c r="F5">
        <v>-0.46467000000000003</v>
      </c>
      <c r="G5">
        <v>1</v>
      </c>
      <c r="H5">
        <v>-2.2397</v>
      </c>
      <c r="K5">
        <v>405</v>
      </c>
      <c r="L5">
        <v>0.47191</v>
      </c>
      <c r="M5">
        <v>-0.19417000000000001</v>
      </c>
      <c r="N5">
        <v>1</v>
      </c>
      <c r="O5">
        <v>-2.8956</v>
      </c>
      <c r="S5">
        <v>405</v>
      </c>
      <c r="T5">
        <v>0.61448999999999998</v>
      </c>
      <c r="U5">
        <v>0.16854</v>
      </c>
      <c r="V5">
        <v>1</v>
      </c>
      <c r="W5">
        <v>-1.9386000000000001</v>
      </c>
    </row>
    <row r="6" spans="1:23" x14ac:dyDescent="0.3">
      <c r="D6">
        <v>470</v>
      </c>
      <c r="E6">
        <v>-0.19494</v>
      </c>
      <c r="F6">
        <v>-0.25591000000000003</v>
      </c>
      <c r="G6">
        <v>6.2439000000000001E-2</v>
      </c>
      <c r="H6">
        <v>-0.30253999999999998</v>
      </c>
      <c r="K6">
        <v>470</v>
      </c>
      <c r="L6">
        <v>5.9827999999999999E-2</v>
      </c>
      <c r="M6">
        <v>-0.15472</v>
      </c>
      <c r="N6">
        <v>0.99541000000000002</v>
      </c>
      <c r="O6">
        <v>-0.93269000000000002</v>
      </c>
      <c r="S6">
        <v>470</v>
      </c>
      <c r="T6">
        <v>0.38772000000000001</v>
      </c>
      <c r="U6">
        <v>2.7182999999999999E-3</v>
      </c>
      <c r="V6">
        <v>0.98358000000000001</v>
      </c>
      <c r="W6">
        <v>-1.6737</v>
      </c>
    </row>
    <row r="7" spans="1:23" x14ac:dyDescent="0.3">
      <c r="D7" t="s">
        <v>8</v>
      </c>
      <c r="E7">
        <v>-0.18160999999999999</v>
      </c>
      <c r="F7">
        <v>0.20876</v>
      </c>
      <c r="G7">
        <v>-0.99378999999999995</v>
      </c>
      <c r="H7">
        <v>1.9371</v>
      </c>
      <c r="K7" t="s">
        <v>8</v>
      </c>
      <c r="L7">
        <v>-0.41208</v>
      </c>
      <c r="M7">
        <v>3.9446000000000002E-2</v>
      </c>
      <c r="N7">
        <v>-0.99929999999999997</v>
      </c>
      <c r="O7">
        <v>1.9629000000000001</v>
      </c>
      <c r="S7" t="s">
        <v>8</v>
      </c>
      <c r="T7">
        <v>-0.22675999999999999</v>
      </c>
      <c r="U7">
        <v>-0.16582</v>
      </c>
      <c r="V7">
        <v>-0.55123999999999995</v>
      </c>
      <c r="W7">
        <v>0.26494000000000001</v>
      </c>
    </row>
    <row r="8" spans="1:23" x14ac:dyDescent="0.3">
      <c r="D8" t="s">
        <v>9</v>
      </c>
      <c r="E8">
        <v>-0.16364999999999999</v>
      </c>
      <c r="F8">
        <v>-7.2937000000000002E-2</v>
      </c>
      <c r="G8">
        <v>-0.94737000000000005</v>
      </c>
      <c r="H8">
        <v>0.45012999999999997</v>
      </c>
      <c r="K8" t="s">
        <v>9</v>
      </c>
      <c r="L8">
        <v>-7.1956000000000006E-2</v>
      </c>
      <c r="M8">
        <v>-6.2658000000000005E-2</v>
      </c>
      <c r="N8">
        <v>-0.90269999999999995</v>
      </c>
      <c r="O8">
        <v>4.0423000000000001E-2</v>
      </c>
      <c r="S8" t="s">
        <v>9</v>
      </c>
      <c r="T8">
        <v>0.20802999999999999</v>
      </c>
      <c r="U8">
        <v>-2.7112000000000001E-2</v>
      </c>
      <c r="V8">
        <v>0.95926999999999996</v>
      </c>
      <c r="W8">
        <v>-1.0222</v>
      </c>
    </row>
    <row r="9" spans="1:23" x14ac:dyDescent="0.3">
      <c r="D9" t="s">
        <v>10</v>
      </c>
      <c r="E9">
        <v>-0.23172999999999999</v>
      </c>
      <c r="F9">
        <v>0.13109999999999999</v>
      </c>
      <c r="G9">
        <v>-0.99275999999999998</v>
      </c>
      <c r="H9">
        <v>1.8005</v>
      </c>
      <c r="K9" t="s">
        <v>10</v>
      </c>
      <c r="L9">
        <v>-0.22783</v>
      </c>
      <c r="M9">
        <v>0.19238</v>
      </c>
      <c r="N9">
        <v>-0.99897000000000002</v>
      </c>
      <c r="O9">
        <v>1.8267</v>
      </c>
      <c r="S9" t="s">
        <v>10</v>
      </c>
      <c r="T9">
        <v>0.11562</v>
      </c>
      <c r="U9">
        <v>0.17385</v>
      </c>
      <c r="V9">
        <v>-0.53063000000000005</v>
      </c>
      <c r="W9">
        <v>0.25313999999999998</v>
      </c>
    </row>
    <row r="30" spans="2:19" x14ac:dyDescent="0.3">
      <c r="B30" t="s">
        <v>14</v>
      </c>
      <c r="C30" t="s">
        <v>15</v>
      </c>
      <c r="J30" t="s">
        <v>14</v>
      </c>
      <c r="K30" t="s">
        <v>23</v>
      </c>
      <c r="Q30" t="s">
        <v>14</v>
      </c>
      <c r="R30" t="s">
        <v>16</v>
      </c>
    </row>
    <row r="31" spans="2:19" x14ac:dyDescent="0.3">
      <c r="K31" t="s">
        <v>24</v>
      </c>
      <c r="Q31" t="s">
        <v>17</v>
      </c>
    </row>
    <row r="32" spans="2:19" x14ac:dyDescent="0.3">
      <c r="Q32" t="s">
        <v>19</v>
      </c>
      <c r="S32">
        <v>900</v>
      </c>
    </row>
    <row r="33" spans="1:23" s="2" customFormat="1" ht="15" thickBot="1" x14ac:dyDescent="0.35">
      <c r="Q33" s="2" t="s">
        <v>18</v>
      </c>
      <c r="S33" s="2">
        <v>300</v>
      </c>
    </row>
    <row r="34" spans="1:23" x14ac:dyDescent="0.3">
      <c r="A34" s="1" t="s">
        <v>22</v>
      </c>
      <c r="E34" t="s">
        <v>1</v>
      </c>
      <c r="F34" t="s">
        <v>2</v>
      </c>
      <c r="G34" t="s">
        <v>3</v>
      </c>
      <c r="H34" t="s">
        <v>4</v>
      </c>
      <c r="L34" t="s">
        <v>1</v>
      </c>
      <c r="M34" t="s">
        <v>2</v>
      </c>
      <c r="N34" t="s">
        <v>3</v>
      </c>
      <c r="O34" t="s">
        <v>4</v>
      </c>
      <c r="T34" t="s">
        <v>1</v>
      </c>
      <c r="U34" t="s">
        <v>2</v>
      </c>
      <c r="V34" t="s">
        <v>3</v>
      </c>
      <c r="W34" t="s">
        <v>4</v>
      </c>
    </row>
    <row r="35" spans="1:23" x14ac:dyDescent="0.3">
      <c r="B35" t="s">
        <v>25</v>
      </c>
      <c r="E35" t="s">
        <v>21</v>
      </c>
      <c r="F35" t="s">
        <v>6</v>
      </c>
      <c r="G35" t="s">
        <v>21</v>
      </c>
      <c r="H35" t="s">
        <v>6</v>
      </c>
      <c r="J35" t="s">
        <v>26</v>
      </c>
      <c r="L35" t="s">
        <v>5</v>
      </c>
      <c r="M35" t="s">
        <v>6</v>
      </c>
      <c r="N35" t="s">
        <v>6</v>
      </c>
      <c r="O35" t="s">
        <v>21</v>
      </c>
      <c r="Q35" t="s">
        <v>31</v>
      </c>
      <c r="T35" t="s">
        <v>6</v>
      </c>
      <c r="U35" t="s">
        <v>6</v>
      </c>
      <c r="V35" t="s">
        <v>6</v>
      </c>
      <c r="W35" t="s">
        <v>21</v>
      </c>
    </row>
    <row r="37" spans="1:23" x14ac:dyDescent="0.3">
      <c r="D37" t="s">
        <v>7</v>
      </c>
      <c r="E37">
        <v>104.81</v>
      </c>
      <c r="F37">
        <v>105.13</v>
      </c>
      <c r="G37" t="s">
        <v>0</v>
      </c>
      <c r="H37">
        <v>1</v>
      </c>
      <c r="K37" t="s">
        <v>7</v>
      </c>
      <c r="L37">
        <v>135.12</v>
      </c>
      <c r="M37">
        <v>135.37</v>
      </c>
      <c r="N37" t="s">
        <v>0</v>
      </c>
      <c r="O37">
        <v>1</v>
      </c>
      <c r="S37" t="s">
        <v>7</v>
      </c>
      <c r="T37">
        <v>164.61</v>
      </c>
      <c r="U37">
        <v>164.87</v>
      </c>
      <c r="V37" t="s">
        <v>0</v>
      </c>
      <c r="W37">
        <v>1</v>
      </c>
    </row>
    <row r="38" spans="1:23" x14ac:dyDescent="0.3">
      <c r="D38">
        <v>405</v>
      </c>
      <c r="E38">
        <v>1.8021</v>
      </c>
      <c r="F38">
        <v>-0.25396999999999997</v>
      </c>
      <c r="G38">
        <v>1</v>
      </c>
      <c r="H38">
        <v>-6.3766999999999996</v>
      </c>
      <c r="K38">
        <v>405</v>
      </c>
      <c r="L38">
        <v>0.84877999999999998</v>
      </c>
      <c r="M38">
        <v>-0.65127999999999997</v>
      </c>
      <c r="N38">
        <v>1</v>
      </c>
      <c r="O38">
        <v>-5.9607000000000001</v>
      </c>
      <c r="S38">
        <v>405</v>
      </c>
      <c r="T38">
        <v>2.4405000000000001</v>
      </c>
      <c r="U38">
        <v>0.56115999999999999</v>
      </c>
      <c r="V38">
        <v>1</v>
      </c>
      <c r="W38">
        <v>-7.3247</v>
      </c>
    </row>
    <row r="39" spans="1:23" x14ac:dyDescent="0.3">
      <c r="D39">
        <v>470</v>
      </c>
      <c r="E39">
        <v>-1.0709</v>
      </c>
      <c r="F39">
        <v>-3.1682000000000001</v>
      </c>
      <c r="G39">
        <v>0.99395</v>
      </c>
      <c r="H39">
        <v>-6.5042999999999997</v>
      </c>
      <c r="K39">
        <v>470</v>
      </c>
      <c r="L39">
        <v>-6.7485000000000003E-2</v>
      </c>
      <c r="M39">
        <v>-1.0475000000000001</v>
      </c>
      <c r="N39">
        <v>0.95457000000000003</v>
      </c>
      <c r="O39">
        <v>-3.8942000000000001</v>
      </c>
      <c r="S39">
        <v>470</v>
      </c>
      <c r="T39">
        <v>-0.25230999999999998</v>
      </c>
      <c r="U39">
        <v>-1.6348</v>
      </c>
      <c r="V39">
        <v>0.99512999999999996</v>
      </c>
      <c r="W39">
        <v>-5.3882000000000003</v>
      </c>
    </row>
    <row r="40" spans="1:23" x14ac:dyDescent="0.3">
      <c r="D40" t="s">
        <v>8</v>
      </c>
      <c r="E40">
        <v>-2.8731</v>
      </c>
      <c r="F40">
        <v>-2.9142000000000001</v>
      </c>
      <c r="G40">
        <v>0.73770999999999998</v>
      </c>
      <c r="H40">
        <v>-0.12759999999999999</v>
      </c>
      <c r="K40" t="s">
        <v>8</v>
      </c>
      <c r="L40">
        <v>-0.91625999999999996</v>
      </c>
      <c r="M40">
        <v>-0.39621000000000001</v>
      </c>
      <c r="N40">
        <v>-0.87539999999999996</v>
      </c>
      <c r="O40">
        <v>2.0665</v>
      </c>
      <c r="S40" t="s">
        <v>8</v>
      </c>
      <c r="T40">
        <v>-2.6928000000000001</v>
      </c>
      <c r="U40">
        <v>-2.1959</v>
      </c>
      <c r="V40">
        <v>-0.96511000000000002</v>
      </c>
      <c r="W40">
        <v>1.9365000000000001</v>
      </c>
    </row>
    <row r="41" spans="1:23" x14ac:dyDescent="0.3">
      <c r="D41" t="s">
        <v>9</v>
      </c>
      <c r="E41">
        <v>-1.3161</v>
      </c>
      <c r="F41">
        <v>-2.9769000000000001</v>
      </c>
      <c r="G41">
        <v>0.9909</v>
      </c>
      <c r="H41">
        <v>-5.1508000000000003</v>
      </c>
      <c r="K41" t="s">
        <v>9</v>
      </c>
      <c r="L41">
        <v>-0.11032</v>
      </c>
      <c r="M41">
        <v>-0.77192000000000005</v>
      </c>
      <c r="N41">
        <v>0.90588999999999997</v>
      </c>
      <c r="O41">
        <v>-2.6288999999999998</v>
      </c>
      <c r="S41" t="s">
        <v>9</v>
      </c>
      <c r="T41">
        <v>-0.63300999999999996</v>
      </c>
      <c r="U41">
        <v>-1.6166</v>
      </c>
      <c r="V41">
        <v>0.99041000000000001</v>
      </c>
      <c r="W41">
        <v>-3.8334000000000001</v>
      </c>
    </row>
    <row r="42" spans="1:23" x14ac:dyDescent="0.3">
      <c r="D42" t="s">
        <v>10</v>
      </c>
      <c r="E42">
        <v>-1.8814</v>
      </c>
      <c r="F42">
        <v>-2.0844</v>
      </c>
      <c r="G42">
        <v>0.87087999999999999</v>
      </c>
      <c r="H42">
        <v>-0.62948000000000004</v>
      </c>
      <c r="K42" t="s">
        <v>10</v>
      </c>
      <c r="L42">
        <v>-0.42836000000000002</v>
      </c>
      <c r="M42">
        <v>7.7567999999999998E-2</v>
      </c>
      <c r="N42">
        <v>-0.87026000000000003</v>
      </c>
      <c r="O42">
        <v>2.0104000000000002</v>
      </c>
      <c r="S42" t="s">
        <v>10</v>
      </c>
      <c r="T42">
        <v>-1.0932999999999999</v>
      </c>
      <c r="U42">
        <v>-0.68384999999999996</v>
      </c>
      <c r="V42">
        <v>-0.95159000000000005</v>
      </c>
      <c r="W42">
        <v>1.5960000000000001</v>
      </c>
    </row>
    <row r="63" spans="2:17" x14ac:dyDescent="0.3">
      <c r="B63" t="s">
        <v>14</v>
      </c>
      <c r="J63" t="s">
        <v>14</v>
      </c>
      <c r="K63" t="s">
        <v>27</v>
      </c>
      <c r="Q63" t="s">
        <v>14</v>
      </c>
    </row>
    <row r="64" spans="2:17" s="2" customFormat="1" ht="15" thickBot="1" x14ac:dyDescent="0.35">
      <c r="J64" s="2" t="s">
        <v>19</v>
      </c>
      <c r="L64" s="2">
        <v>900</v>
      </c>
    </row>
    <row r="65" spans="1:23" x14ac:dyDescent="0.3">
      <c r="A65" s="1" t="s">
        <v>29</v>
      </c>
      <c r="E65" t="s">
        <v>1</v>
      </c>
      <c r="F65" t="s">
        <v>2</v>
      </c>
      <c r="G65" t="s">
        <v>3</v>
      </c>
      <c r="H65" t="s">
        <v>4</v>
      </c>
      <c r="L65" t="s">
        <v>1</v>
      </c>
      <c r="M65" t="s">
        <v>2</v>
      </c>
      <c r="N65" t="s">
        <v>3</v>
      </c>
      <c r="O65" t="s">
        <v>4</v>
      </c>
      <c r="T65" t="s">
        <v>1</v>
      </c>
      <c r="U65" t="s">
        <v>2</v>
      </c>
      <c r="V65" t="s">
        <v>3</v>
      </c>
      <c r="W65" t="s">
        <v>4</v>
      </c>
    </row>
    <row r="66" spans="1:23" x14ac:dyDescent="0.3">
      <c r="B66" t="s">
        <v>30</v>
      </c>
      <c r="E66" t="s">
        <v>5</v>
      </c>
      <c r="F66" t="s">
        <v>21</v>
      </c>
      <c r="G66" t="s">
        <v>6</v>
      </c>
      <c r="H66" t="s">
        <v>21</v>
      </c>
      <c r="J66" t="s">
        <v>32</v>
      </c>
      <c r="L66" t="s">
        <v>21</v>
      </c>
      <c r="M66" t="s">
        <v>6</v>
      </c>
      <c r="N66" t="s">
        <v>6</v>
      </c>
      <c r="O66" t="s">
        <v>5</v>
      </c>
      <c r="Q66" t="s">
        <v>28</v>
      </c>
      <c r="T66" t="s">
        <v>5</v>
      </c>
      <c r="U66" t="s">
        <v>6</v>
      </c>
      <c r="V66" t="s">
        <v>6</v>
      </c>
      <c r="W66" t="s">
        <v>21</v>
      </c>
    </row>
    <row r="68" spans="1:23" x14ac:dyDescent="0.3">
      <c r="D68" t="s">
        <v>7</v>
      </c>
      <c r="E68">
        <v>104.68</v>
      </c>
      <c r="F68">
        <v>105.1</v>
      </c>
      <c r="G68" t="s">
        <v>0</v>
      </c>
      <c r="H68">
        <v>1</v>
      </c>
      <c r="K68" t="s">
        <v>7</v>
      </c>
      <c r="L68">
        <v>135.18</v>
      </c>
      <c r="M68">
        <v>135.5</v>
      </c>
      <c r="N68" t="s">
        <v>0</v>
      </c>
      <c r="O68">
        <v>1</v>
      </c>
      <c r="S68" t="s">
        <v>7</v>
      </c>
      <c r="T68">
        <v>164.74</v>
      </c>
      <c r="U68">
        <v>165.11</v>
      </c>
      <c r="V68" t="s">
        <v>0</v>
      </c>
      <c r="W68">
        <v>1</v>
      </c>
    </row>
    <row r="69" spans="1:23" x14ac:dyDescent="0.3">
      <c r="D69">
        <v>405</v>
      </c>
      <c r="E69">
        <v>2.0714999999999999</v>
      </c>
      <c r="F69">
        <v>-2.3586</v>
      </c>
      <c r="G69">
        <v>1</v>
      </c>
      <c r="H69">
        <v>-10.603999999999999</v>
      </c>
      <c r="K69">
        <v>405</v>
      </c>
      <c r="L69">
        <v>1.0589</v>
      </c>
      <c r="M69">
        <v>-3.7934999999999999</v>
      </c>
      <c r="N69">
        <v>1</v>
      </c>
      <c r="O69">
        <v>-15.003</v>
      </c>
      <c r="S69">
        <v>405</v>
      </c>
      <c r="T69">
        <v>2.2663000000000002</v>
      </c>
      <c r="U69">
        <v>0.54690000000000005</v>
      </c>
      <c r="V69">
        <v>1</v>
      </c>
      <c r="W69">
        <v>-4.6271000000000004</v>
      </c>
    </row>
    <row r="70" spans="1:23" x14ac:dyDescent="0.3">
      <c r="D70">
        <v>470</v>
      </c>
      <c r="E70">
        <v>1.4772000000000001</v>
      </c>
      <c r="F70">
        <v>-1.5054000000000001</v>
      </c>
      <c r="G70">
        <v>0.97780999999999996</v>
      </c>
      <c r="H70">
        <v>-7.1388999999999996</v>
      </c>
      <c r="K70">
        <v>470</v>
      </c>
      <c r="L70">
        <v>0.55971000000000004</v>
      </c>
      <c r="M70">
        <v>-3.1234999999999999</v>
      </c>
      <c r="N70">
        <v>0.99990000000000001</v>
      </c>
      <c r="O70">
        <v>-11.388</v>
      </c>
      <c r="S70">
        <v>470</v>
      </c>
      <c r="T70">
        <v>-9.6880999999999995E-2</v>
      </c>
      <c r="U70">
        <v>-0.70935000000000004</v>
      </c>
      <c r="V70">
        <v>0.95699999999999996</v>
      </c>
      <c r="W70">
        <v>-1.6482000000000001</v>
      </c>
    </row>
    <row r="71" spans="1:23" x14ac:dyDescent="0.3">
      <c r="D71" t="s">
        <v>8</v>
      </c>
      <c r="E71">
        <v>-0.59424999999999994</v>
      </c>
      <c r="F71">
        <v>0.85328000000000004</v>
      </c>
      <c r="G71">
        <v>-0.80642999999999998</v>
      </c>
      <c r="H71">
        <v>3.4647000000000001</v>
      </c>
      <c r="K71" t="s">
        <v>33</v>
      </c>
      <c r="L71">
        <v>-0.49919999999999998</v>
      </c>
      <c r="M71">
        <v>0.66993999999999998</v>
      </c>
      <c r="N71">
        <v>-0.99870999999999999</v>
      </c>
      <c r="O71">
        <v>3.6149</v>
      </c>
      <c r="S71" t="s">
        <v>33</v>
      </c>
      <c r="T71">
        <v>-2.3631000000000002</v>
      </c>
      <c r="U71">
        <v>-1.2562</v>
      </c>
      <c r="V71">
        <v>-0.96431</v>
      </c>
      <c r="W71">
        <v>2.9788000000000001</v>
      </c>
    </row>
    <row r="72" spans="1:23" x14ac:dyDescent="0.3">
      <c r="D72" t="s">
        <v>9</v>
      </c>
      <c r="E72">
        <v>-1.1334E-2</v>
      </c>
      <c r="F72">
        <v>0.34888000000000002</v>
      </c>
      <c r="G72">
        <v>0.11587</v>
      </c>
      <c r="H72">
        <v>0.86219000000000001</v>
      </c>
      <c r="K72" t="s">
        <v>9</v>
      </c>
      <c r="L72">
        <v>-0.1648</v>
      </c>
      <c r="M72">
        <v>-0.18661</v>
      </c>
      <c r="N72">
        <v>0.9153</v>
      </c>
      <c r="O72">
        <v>-6.7433999999999994E-2</v>
      </c>
      <c r="S72" t="s">
        <v>9</v>
      </c>
      <c r="T72">
        <v>-1.7323999999999999</v>
      </c>
      <c r="U72">
        <v>-1.0475000000000001</v>
      </c>
      <c r="V72">
        <v>-0.88868999999999998</v>
      </c>
      <c r="W72">
        <v>1.8431999999999999</v>
      </c>
    </row>
    <row r="73" spans="1:23" x14ac:dyDescent="0.3">
      <c r="D73" t="s">
        <v>10</v>
      </c>
      <c r="E73">
        <v>-0.55283000000000004</v>
      </c>
      <c r="F73">
        <v>0.51920999999999995</v>
      </c>
      <c r="G73">
        <v>-0.73680000000000001</v>
      </c>
      <c r="H73">
        <v>2.5659999999999998</v>
      </c>
      <c r="K73" t="s">
        <v>10</v>
      </c>
      <c r="L73">
        <v>-1.5572999999999999</v>
      </c>
      <c r="M73">
        <v>-0.75541999999999998</v>
      </c>
      <c r="N73">
        <v>-0.99861999999999995</v>
      </c>
      <c r="O73">
        <v>2.4792999999999998</v>
      </c>
      <c r="S73" t="s">
        <v>10</v>
      </c>
      <c r="T73">
        <v>-1.4097999999999999</v>
      </c>
      <c r="U73">
        <v>-0.46394999999999997</v>
      </c>
      <c r="V73">
        <v>-0.96131</v>
      </c>
      <c r="W73">
        <v>2.5453000000000001</v>
      </c>
    </row>
    <row r="94" spans="1:33" x14ac:dyDescent="0.3">
      <c r="B94" t="s">
        <v>14</v>
      </c>
      <c r="C94" t="s">
        <v>34</v>
      </c>
      <c r="J94" t="s">
        <v>14</v>
      </c>
      <c r="K94" t="s">
        <v>34</v>
      </c>
      <c r="Q94" t="s">
        <v>14</v>
      </c>
      <c r="R94" t="s">
        <v>40</v>
      </c>
    </row>
    <row r="95" spans="1:33" s="2" customFormat="1" ht="15" thickBot="1" x14ac:dyDescent="0.35">
      <c r="K95" s="2" t="s">
        <v>108</v>
      </c>
    </row>
    <row r="96" spans="1:33" x14ac:dyDescent="0.3">
      <c r="A96" s="1" t="s">
        <v>35</v>
      </c>
      <c r="E96" t="s">
        <v>1</v>
      </c>
      <c r="F96" t="s">
        <v>2</v>
      </c>
      <c r="G96" t="s">
        <v>3</v>
      </c>
      <c r="H96" t="s">
        <v>4</v>
      </c>
      <c r="L96" t="s">
        <v>1</v>
      </c>
      <c r="M96" t="s">
        <v>2</v>
      </c>
      <c r="N96" t="s">
        <v>3</v>
      </c>
      <c r="O96" t="s">
        <v>4</v>
      </c>
      <c r="T96" t="s">
        <v>1</v>
      </c>
      <c r="U96" t="s">
        <v>2</v>
      </c>
      <c r="V96" t="s">
        <v>3</v>
      </c>
      <c r="W96" t="s">
        <v>4</v>
      </c>
      <c r="Y96" s="1" t="s">
        <v>48</v>
      </c>
      <c r="AD96" t="s">
        <v>1</v>
      </c>
      <c r="AE96" t="s">
        <v>2</v>
      </c>
      <c r="AF96" t="s">
        <v>3</v>
      </c>
      <c r="AG96" t="s">
        <v>4</v>
      </c>
    </row>
    <row r="97" spans="2:33" x14ac:dyDescent="0.3">
      <c r="B97" t="s">
        <v>30</v>
      </c>
      <c r="E97" t="s">
        <v>5</v>
      </c>
      <c r="F97" t="s">
        <v>21</v>
      </c>
      <c r="G97" t="s">
        <v>6</v>
      </c>
      <c r="H97" t="s">
        <v>21</v>
      </c>
      <c r="J97" t="s">
        <v>32</v>
      </c>
      <c r="L97" t="s">
        <v>6</v>
      </c>
      <c r="M97" t="s">
        <v>5</v>
      </c>
      <c r="N97" t="s">
        <v>6</v>
      </c>
      <c r="O97" t="s">
        <v>21</v>
      </c>
      <c r="Q97" t="s">
        <v>28</v>
      </c>
      <c r="T97" t="s">
        <v>5</v>
      </c>
      <c r="U97" t="s">
        <v>6</v>
      </c>
      <c r="V97" t="s">
        <v>6</v>
      </c>
      <c r="W97" t="s">
        <v>21</v>
      </c>
      <c r="AA97" t="s">
        <v>49</v>
      </c>
      <c r="AD97" t="s">
        <v>5</v>
      </c>
      <c r="AE97" t="s">
        <v>5</v>
      </c>
      <c r="AF97" t="s">
        <v>6</v>
      </c>
      <c r="AG97" t="s">
        <v>6</v>
      </c>
    </row>
    <row r="99" spans="2:33" x14ac:dyDescent="0.3">
      <c r="K99" t="s">
        <v>7</v>
      </c>
      <c r="L99">
        <v>134.9</v>
      </c>
      <c r="M99">
        <v>135.19999999999999</v>
      </c>
      <c r="N99" t="s">
        <v>0</v>
      </c>
      <c r="O99">
        <v>1</v>
      </c>
      <c r="S99" t="s">
        <v>7</v>
      </c>
      <c r="T99">
        <v>165.15</v>
      </c>
      <c r="U99">
        <v>165.53</v>
      </c>
      <c r="V99" t="s">
        <v>0</v>
      </c>
      <c r="W99">
        <v>1</v>
      </c>
      <c r="AC99" t="s">
        <v>7</v>
      </c>
      <c r="AD99">
        <v>105.35</v>
      </c>
      <c r="AE99">
        <v>105.68</v>
      </c>
      <c r="AF99" t="s">
        <v>0</v>
      </c>
      <c r="AG99">
        <v>1</v>
      </c>
    </row>
    <row r="100" spans="2:33" x14ac:dyDescent="0.3">
      <c r="K100">
        <v>405</v>
      </c>
      <c r="L100">
        <v>4.7246999999999997E-2</v>
      </c>
      <c r="M100">
        <v>-1.3949</v>
      </c>
      <c r="N100">
        <v>1</v>
      </c>
      <c r="O100">
        <v>-4.8417000000000003</v>
      </c>
      <c r="S100">
        <v>405</v>
      </c>
      <c r="T100">
        <v>-8.1176999999999999E-2</v>
      </c>
      <c r="U100">
        <v>-1.6756</v>
      </c>
      <c r="V100">
        <v>1</v>
      </c>
      <c r="W100">
        <v>-4.2129000000000003</v>
      </c>
      <c r="AC100">
        <v>405</v>
      </c>
      <c r="AD100">
        <v>-1.2511000000000001</v>
      </c>
      <c r="AE100">
        <v>8.9768000000000001E-3</v>
      </c>
      <c r="AF100">
        <v>1</v>
      </c>
      <c r="AG100">
        <v>3.7810999999999999</v>
      </c>
    </row>
    <row r="101" spans="2:33" x14ac:dyDescent="0.3">
      <c r="K101">
        <v>470</v>
      </c>
      <c r="L101">
        <v>-0.19284999999999999</v>
      </c>
      <c r="M101">
        <v>-0.98501000000000005</v>
      </c>
      <c r="N101">
        <v>0.99917999999999996</v>
      </c>
      <c r="O101">
        <v>-2.6595</v>
      </c>
      <c r="S101">
        <v>470</v>
      </c>
      <c r="T101">
        <v>-0.30310999999999999</v>
      </c>
      <c r="U101">
        <v>-1.1400999999999999</v>
      </c>
      <c r="V101">
        <v>0.98424999999999996</v>
      </c>
      <c r="W101">
        <v>-2.2115999999999998</v>
      </c>
      <c r="AC101">
        <v>470</v>
      </c>
      <c r="AD101">
        <v>-0.88368999999999998</v>
      </c>
      <c r="AE101">
        <v>-0.15948000000000001</v>
      </c>
      <c r="AF101">
        <v>0.99741000000000002</v>
      </c>
      <c r="AG101">
        <v>2.1732</v>
      </c>
    </row>
    <row r="102" spans="2:33" x14ac:dyDescent="0.3">
      <c r="K102" t="s">
        <v>33</v>
      </c>
      <c r="L102">
        <v>-0.24010000000000001</v>
      </c>
      <c r="M102">
        <v>0.40988999999999998</v>
      </c>
      <c r="N102">
        <v>-0.99868000000000001</v>
      </c>
      <c r="O102">
        <v>2.1821999999999999</v>
      </c>
      <c r="S102" t="s">
        <v>33</v>
      </c>
      <c r="T102">
        <v>-0.22192999999999999</v>
      </c>
      <c r="U102">
        <v>0.53552</v>
      </c>
      <c r="V102">
        <v>-0.97643999999999997</v>
      </c>
      <c r="W102">
        <v>2.0013000000000001</v>
      </c>
      <c r="AC102" t="s">
        <v>33</v>
      </c>
      <c r="AD102">
        <v>0.36736999999999997</v>
      </c>
      <c r="AE102">
        <v>-0.16846</v>
      </c>
      <c r="AF102">
        <v>-0.99568999999999996</v>
      </c>
      <c r="AG102">
        <v>-1.6079000000000001</v>
      </c>
    </row>
    <row r="103" spans="2:33" x14ac:dyDescent="0.3">
      <c r="K103" t="s">
        <v>9</v>
      </c>
      <c r="L103">
        <v>-0.20873</v>
      </c>
      <c r="M103">
        <v>-8.2541000000000003E-2</v>
      </c>
      <c r="N103">
        <v>-0.95911999999999997</v>
      </c>
      <c r="O103">
        <v>0.42365000000000003</v>
      </c>
      <c r="S103" t="s">
        <v>9</v>
      </c>
      <c r="T103">
        <v>-0.23721</v>
      </c>
      <c r="U103">
        <v>-5.8880000000000002E-2</v>
      </c>
      <c r="V103">
        <v>-0.65158000000000005</v>
      </c>
      <c r="W103">
        <v>0.47117999999999999</v>
      </c>
      <c r="AC103" t="s">
        <v>9</v>
      </c>
      <c r="AD103">
        <v>-7.2817999999999994E-2</v>
      </c>
      <c r="AE103">
        <v>-0.15099000000000001</v>
      </c>
      <c r="AF103">
        <v>-0.87400999999999995</v>
      </c>
      <c r="AG103">
        <v>-0.23457</v>
      </c>
    </row>
    <row r="104" spans="2:33" x14ac:dyDescent="0.3">
      <c r="K104" t="s">
        <v>10</v>
      </c>
      <c r="L104">
        <v>-0.72767000000000004</v>
      </c>
      <c r="M104">
        <v>-0.13389000000000001</v>
      </c>
      <c r="N104">
        <v>-0.99814000000000003</v>
      </c>
      <c r="O104">
        <v>1.9935</v>
      </c>
      <c r="S104" t="s">
        <v>10</v>
      </c>
      <c r="T104">
        <v>-0.91857999999999995</v>
      </c>
      <c r="U104">
        <v>-0.30436999999999997</v>
      </c>
      <c r="V104">
        <v>-0.98016000000000003</v>
      </c>
      <c r="W104">
        <v>1.6229</v>
      </c>
      <c r="AC104" t="s">
        <v>10</v>
      </c>
      <c r="AD104">
        <v>-0.44801000000000002</v>
      </c>
      <c r="AE104">
        <v>-0.93794</v>
      </c>
      <c r="AF104">
        <v>-0.99417</v>
      </c>
      <c r="AG104">
        <v>-1.4702</v>
      </c>
    </row>
    <row r="125" spans="1:51" x14ac:dyDescent="0.3">
      <c r="B125" t="s">
        <v>14</v>
      </c>
      <c r="C125" t="s">
        <v>41</v>
      </c>
      <c r="J125" t="s">
        <v>14</v>
      </c>
      <c r="K125" t="s">
        <v>43</v>
      </c>
      <c r="Q125" t="s">
        <v>14</v>
      </c>
      <c r="AA125" t="s">
        <v>14</v>
      </c>
      <c r="AB125" t="s">
        <v>50</v>
      </c>
    </row>
    <row r="126" spans="1:51" s="2" customFormat="1" ht="15" thickBot="1" x14ac:dyDescent="0.35">
      <c r="C126" s="2" t="s">
        <v>42</v>
      </c>
      <c r="AA126" s="2" t="s">
        <v>19</v>
      </c>
      <c r="AC126" s="2">
        <v>800</v>
      </c>
    </row>
    <row r="127" spans="1:51" x14ac:dyDescent="0.3">
      <c r="A127" s="1" t="s">
        <v>36</v>
      </c>
      <c r="E127" t="s">
        <v>1</v>
      </c>
      <c r="F127" t="s">
        <v>2</v>
      </c>
      <c r="G127" t="s">
        <v>3</v>
      </c>
      <c r="H127" t="s">
        <v>4</v>
      </c>
      <c r="L127" t="s">
        <v>1</v>
      </c>
      <c r="M127" t="s">
        <v>2</v>
      </c>
      <c r="N127" t="s">
        <v>3</v>
      </c>
      <c r="O127" t="s">
        <v>4</v>
      </c>
      <c r="T127" t="s">
        <v>1</v>
      </c>
      <c r="U127" t="s">
        <v>2</v>
      </c>
      <c r="V127" t="s">
        <v>3</v>
      </c>
      <c r="W127" t="s">
        <v>4</v>
      </c>
      <c r="Y127" s="1" t="s">
        <v>48</v>
      </c>
      <c r="AD127" t="s">
        <v>1</v>
      </c>
      <c r="AE127" t="s">
        <v>2</v>
      </c>
      <c r="AF127" t="s">
        <v>3</v>
      </c>
      <c r="AG127" t="s">
        <v>4</v>
      </c>
      <c r="AM127" t="s">
        <v>1</v>
      </c>
      <c r="AN127" t="s">
        <v>2</v>
      </c>
      <c r="AO127" t="s">
        <v>3</v>
      </c>
      <c r="AP127" t="s">
        <v>4</v>
      </c>
      <c r="AV127" t="s">
        <v>1</v>
      </c>
      <c r="AW127" t="s">
        <v>2</v>
      </c>
      <c r="AX127" t="s">
        <v>3</v>
      </c>
      <c r="AY127" t="s">
        <v>4</v>
      </c>
    </row>
    <row r="128" spans="1:51" x14ac:dyDescent="0.3">
      <c r="B128" t="s">
        <v>25</v>
      </c>
      <c r="E128" t="s">
        <v>5</v>
      </c>
      <c r="F128" t="s">
        <v>21</v>
      </c>
      <c r="G128" t="s">
        <v>6</v>
      </c>
      <c r="H128" t="s">
        <v>21</v>
      </c>
      <c r="J128" t="s">
        <v>32</v>
      </c>
      <c r="L128" t="s">
        <v>5</v>
      </c>
      <c r="M128" t="s">
        <v>6</v>
      </c>
      <c r="N128" t="s">
        <v>6</v>
      </c>
      <c r="O128" t="s">
        <v>21</v>
      </c>
      <c r="Q128" t="s">
        <v>28</v>
      </c>
      <c r="T128" t="s">
        <v>21</v>
      </c>
      <c r="U128" t="s">
        <v>6</v>
      </c>
      <c r="V128" t="s">
        <v>6</v>
      </c>
      <c r="W128" t="s">
        <v>21</v>
      </c>
      <c r="AA128" t="s">
        <v>53</v>
      </c>
      <c r="AD128" t="s">
        <v>6</v>
      </c>
      <c r="AE128" t="s">
        <v>21</v>
      </c>
      <c r="AF128" t="s">
        <v>6</v>
      </c>
      <c r="AG128" t="s">
        <v>6</v>
      </c>
      <c r="AJ128" t="s">
        <v>32</v>
      </c>
      <c r="AM128" t="s">
        <v>6</v>
      </c>
      <c r="AN128" t="s">
        <v>5</v>
      </c>
      <c r="AO128" t="s">
        <v>6</v>
      </c>
      <c r="AP128" t="s">
        <v>21</v>
      </c>
      <c r="AS128" t="s">
        <v>54</v>
      </c>
      <c r="AV128" t="s">
        <v>6</v>
      </c>
      <c r="AW128" t="s">
        <v>21</v>
      </c>
      <c r="AX128" t="s">
        <v>6</v>
      </c>
      <c r="AY128" t="s">
        <v>21</v>
      </c>
    </row>
    <row r="130" spans="11:51" x14ac:dyDescent="0.3">
      <c r="K130" t="s">
        <v>7</v>
      </c>
      <c r="L130">
        <v>135.13999999999999</v>
      </c>
      <c r="M130">
        <v>135.33000000000001</v>
      </c>
      <c r="N130" t="s">
        <v>0</v>
      </c>
      <c r="O130">
        <v>1</v>
      </c>
      <c r="S130" t="s">
        <v>7</v>
      </c>
      <c r="T130">
        <v>165.27</v>
      </c>
      <c r="U130">
        <v>165.47</v>
      </c>
      <c r="V130" t="s">
        <v>0</v>
      </c>
      <c r="W130">
        <v>1</v>
      </c>
      <c r="AC130" t="s">
        <v>7</v>
      </c>
      <c r="AD130">
        <v>105.61</v>
      </c>
      <c r="AE130">
        <v>106.06</v>
      </c>
      <c r="AF130" t="s">
        <v>0</v>
      </c>
      <c r="AG130">
        <v>1</v>
      </c>
      <c r="AL130" t="s">
        <v>7</v>
      </c>
      <c r="AM130">
        <v>134.69999999999999</v>
      </c>
      <c r="AN130">
        <v>135.13999999999999</v>
      </c>
      <c r="AO130" t="s">
        <v>0</v>
      </c>
      <c r="AP130">
        <v>1</v>
      </c>
      <c r="AU130" t="s">
        <v>7</v>
      </c>
      <c r="AV130">
        <v>165.02</v>
      </c>
      <c r="AW130">
        <v>165.27</v>
      </c>
      <c r="AX130" t="s">
        <v>0</v>
      </c>
      <c r="AY130">
        <v>1</v>
      </c>
    </row>
    <row r="131" spans="11:51" x14ac:dyDescent="0.3">
      <c r="K131">
        <v>405</v>
      </c>
      <c r="L131">
        <v>2.4716999999999998</v>
      </c>
      <c r="M131">
        <v>1.0784</v>
      </c>
      <c r="N131">
        <v>1</v>
      </c>
      <c r="O131">
        <v>-7.3059000000000003</v>
      </c>
      <c r="S131">
        <v>405</v>
      </c>
      <c r="T131">
        <v>3.5148000000000001</v>
      </c>
      <c r="U131">
        <v>2.1436000000000002</v>
      </c>
      <c r="V131">
        <v>1</v>
      </c>
      <c r="W131">
        <v>-6.6420000000000003</v>
      </c>
      <c r="AC131">
        <v>405</v>
      </c>
      <c r="AD131">
        <v>-0.83277999999999996</v>
      </c>
      <c r="AE131">
        <v>2.4121999999999999</v>
      </c>
      <c r="AF131">
        <v>1</v>
      </c>
      <c r="AG131">
        <v>7.1604999999999999</v>
      </c>
      <c r="AL131">
        <v>405</v>
      </c>
      <c r="AM131">
        <v>-1.1194999999999999</v>
      </c>
      <c r="AN131">
        <v>2.4716999999999998</v>
      </c>
      <c r="AO131">
        <v>1</v>
      </c>
      <c r="AP131">
        <v>8.1545000000000005</v>
      </c>
      <c r="AU131">
        <v>405</v>
      </c>
      <c r="AV131">
        <v>-0.54532000000000003</v>
      </c>
      <c r="AW131">
        <v>3.5148000000000001</v>
      </c>
      <c r="AX131">
        <v>1</v>
      </c>
      <c r="AY131">
        <v>16.196999999999999</v>
      </c>
    </row>
    <row r="132" spans="11:51" x14ac:dyDescent="0.3">
      <c r="K132">
        <v>470</v>
      </c>
      <c r="L132">
        <v>0.35626000000000002</v>
      </c>
      <c r="M132">
        <v>-0.28460999999999997</v>
      </c>
      <c r="N132">
        <v>0.98579000000000006</v>
      </c>
      <c r="O132">
        <v>-3.3605</v>
      </c>
      <c r="S132">
        <v>470</v>
      </c>
      <c r="T132">
        <v>0.68798999999999999</v>
      </c>
      <c r="U132">
        <v>0.10323</v>
      </c>
      <c r="V132">
        <v>0.98980000000000001</v>
      </c>
      <c r="W132">
        <v>-2.8325999999999998</v>
      </c>
      <c r="AC132">
        <v>470</v>
      </c>
      <c r="AD132">
        <v>-1.7658</v>
      </c>
      <c r="AE132">
        <v>0.90090999999999999</v>
      </c>
      <c r="AF132">
        <v>0.99936999999999998</v>
      </c>
      <c r="AG132">
        <v>5.8845000000000001</v>
      </c>
      <c r="AL132">
        <v>470</v>
      </c>
      <c r="AM132">
        <v>-1.8486</v>
      </c>
      <c r="AN132">
        <v>0.35626000000000002</v>
      </c>
      <c r="AO132">
        <v>0.99256</v>
      </c>
      <c r="AP132">
        <v>5.0065999999999997</v>
      </c>
      <c r="AU132">
        <v>470</v>
      </c>
      <c r="AV132">
        <v>-2.0097999999999998</v>
      </c>
      <c r="AW132">
        <v>0.68798999999999999</v>
      </c>
      <c r="AX132">
        <v>0.99990000000000001</v>
      </c>
      <c r="AY132">
        <v>10.762</v>
      </c>
    </row>
    <row r="133" spans="11:51" x14ac:dyDescent="0.3">
      <c r="K133" t="s">
        <v>33</v>
      </c>
      <c r="L133">
        <v>-2.1154000000000002</v>
      </c>
      <c r="M133">
        <v>-1.363</v>
      </c>
      <c r="N133">
        <v>-0.98633000000000004</v>
      </c>
      <c r="O133">
        <v>3.9453999999999998</v>
      </c>
      <c r="S133" t="s">
        <v>33</v>
      </c>
      <c r="T133">
        <v>-2.8268</v>
      </c>
      <c r="U133">
        <v>-2.0404</v>
      </c>
      <c r="V133">
        <v>-0.99168999999999996</v>
      </c>
      <c r="W133">
        <v>3.8094000000000001</v>
      </c>
      <c r="AC133" t="s">
        <v>33</v>
      </c>
      <c r="AD133">
        <v>-0.93303000000000003</v>
      </c>
      <c r="AE133">
        <v>-1.5113000000000001</v>
      </c>
      <c r="AF133">
        <v>-0.98863000000000001</v>
      </c>
      <c r="AG133">
        <v>-1.276</v>
      </c>
      <c r="AL133" t="s">
        <v>33</v>
      </c>
      <c r="AM133">
        <v>-0.72911000000000004</v>
      </c>
      <c r="AN133">
        <v>-2.1154000000000002</v>
      </c>
      <c r="AO133">
        <v>-0.95494000000000001</v>
      </c>
      <c r="AP133">
        <v>-3.1478999999999999</v>
      </c>
      <c r="AU133" t="s">
        <v>33</v>
      </c>
      <c r="AV133">
        <v>-1.4644999999999999</v>
      </c>
      <c r="AW133">
        <v>-2.8268</v>
      </c>
      <c r="AX133">
        <v>-0.99955000000000005</v>
      </c>
      <c r="AY133">
        <v>-5.4344000000000001</v>
      </c>
    </row>
    <row r="134" spans="11:51" x14ac:dyDescent="0.3">
      <c r="K134" t="s">
        <v>9</v>
      </c>
      <c r="L134">
        <v>-5.0051999999999999E-2</v>
      </c>
      <c r="M134">
        <v>-0.41352</v>
      </c>
      <c r="N134">
        <v>0.96169000000000004</v>
      </c>
      <c r="O134">
        <v>-1.9058999999999999</v>
      </c>
      <c r="S134" t="s">
        <v>9</v>
      </c>
      <c r="T134">
        <v>7.4010000000000006E-2</v>
      </c>
      <c r="U134">
        <v>-0.23776</v>
      </c>
      <c r="V134">
        <v>0.97058</v>
      </c>
      <c r="W134">
        <v>-1.5102</v>
      </c>
      <c r="AC134" t="s">
        <v>9</v>
      </c>
      <c r="AD134">
        <v>-1.5142</v>
      </c>
      <c r="AE134">
        <v>0.50644</v>
      </c>
      <c r="AF134">
        <v>0.99890000000000001</v>
      </c>
      <c r="AG134">
        <v>4.4588000000000001</v>
      </c>
      <c r="AL134" t="s">
        <v>9</v>
      </c>
      <c r="AM134">
        <v>-1.54</v>
      </c>
      <c r="AN134">
        <v>-5.0051999999999999E-2</v>
      </c>
      <c r="AO134">
        <v>0.98589000000000004</v>
      </c>
      <c r="AP134">
        <v>3.383</v>
      </c>
      <c r="AU134" t="s">
        <v>9</v>
      </c>
      <c r="AV134">
        <v>-1.8153999999999999</v>
      </c>
      <c r="AW134">
        <v>7.4010000000000006E-2</v>
      </c>
      <c r="AX134">
        <v>0.99978999999999996</v>
      </c>
      <c r="AY134">
        <v>7.5373999999999999</v>
      </c>
    </row>
    <row r="135" spans="11:51" x14ac:dyDescent="0.3">
      <c r="K135" t="s">
        <v>10</v>
      </c>
      <c r="L135">
        <v>-1.3385</v>
      </c>
      <c r="M135">
        <v>-0.47334999999999999</v>
      </c>
      <c r="N135">
        <v>-0.98848000000000003</v>
      </c>
      <c r="O135">
        <v>4.5366999999999997</v>
      </c>
      <c r="S135" t="s">
        <v>10</v>
      </c>
      <c r="T135">
        <v>-1.8069999999999999</v>
      </c>
      <c r="U135">
        <v>-0.89551999999999998</v>
      </c>
      <c r="V135">
        <v>-0.99195</v>
      </c>
      <c r="W135">
        <v>4.4151999999999996</v>
      </c>
      <c r="AC135" t="s">
        <v>10</v>
      </c>
      <c r="AD135">
        <v>-0.64593999999999996</v>
      </c>
      <c r="AE135">
        <v>-0.88800000000000001</v>
      </c>
      <c r="AF135">
        <v>-0.93594999999999995</v>
      </c>
      <c r="AG135">
        <v>-0.53413999999999995</v>
      </c>
      <c r="AL135" t="s">
        <v>10</v>
      </c>
      <c r="AM135">
        <v>-0.27285999999999999</v>
      </c>
      <c r="AN135">
        <v>-1.3385</v>
      </c>
      <c r="AO135">
        <v>-0.93172999999999995</v>
      </c>
      <c r="AP135">
        <v>-2.4198</v>
      </c>
      <c r="AU135" t="s">
        <v>10</v>
      </c>
      <c r="AV135">
        <v>-0.66640999999999995</v>
      </c>
      <c r="AW135">
        <v>-1.8069999999999999</v>
      </c>
      <c r="AX135">
        <v>-0.99938000000000005</v>
      </c>
      <c r="AY135">
        <v>-4.55</v>
      </c>
    </row>
    <row r="156" spans="1:46" x14ac:dyDescent="0.3">
      <c r="B156" t="s">
        <v>14</v>
      </c>
      <c r="C156" t="s">
        <v>41</v>
      </c>
      <c r="J156" t="s">
        <v>14</v>
      </c>
      <c r="K156" t="s">
        <v>44</v>
      </c>
      <c r="Q156" t="s">
        <v>14</v>
      </c>
      <c r="R156" t="s">
        <v>46</v>
      </c>
      <c r="AA156" t="s">
        <v>14</v>
      </c>
      <c r="AB156" t="s">
        <v>52</v>
      </c>
      <c r="AJ156" t="s">
        <v>14</v>
      </c>
      <c r="AK156" t="s">
        <v>52</v>
      </c>
      <c r="AS156" t="s">
        <v>14</v>
      </c>
      <c r="AT156" t="s">
        <v>52</v>
      </c>
    </row>
    <row r="157" spans="1:46" x14ac:dyDescent="0.3">
      <c r="C157" t="s">
        <v>42</v>
      </c>
      <c r="K157" t="s">
        <v>45</v>
      </c>
    </row>
    <row r="158" spans="1:46" s="2" customFormat="1" ht="15" thickBot="1" x14ac:dyDescent="0.35"/>
    <row r="159" spans="1:46" x14ac:dyDescent="0.3">
      <c r="A159" s="1" t="s">
        <v>37</v>
      </c>
      <c r="E159" t="s">
        <v>1</v>
      </c>
      <c r="F159" t="s">
        <v>2</v>
      </c>
      <c r="G159" t="s">
        <v>3</v>
      </c>
      <c r="H159" t="s">
        <v>4</v>
      </c>
      <c r="L159" t="s">
        <v>1</v>
      </c>
      <c r="M159" t="s">
        <v>2</v>
      </c>
      <c r="N159" t="s">
        <v>3</v>
      </c>
      <c r="O159" t="s">
        <v>4</v>
      </c>
      <c r="T159" t="s">
        <v>1</v>
      </c>
      <c r="U159" t="s">
        <v>2</v>
      </c>
      <c r="V159" t="s">
        <v>3</v>
      </c>
      <c r="W159" t="s">
        <v>4</v>
      </c>
      <c r="Y159" s="1" t="s">
        <v>48</v>
      </c>
      <c r="AD159" t="s">
        <v>1</v>
      </c>
      <c r="AE159" t="s">
        <v>2</v>
      </c>
      <c r="AF159" t="s">
        <v>3</v>
      </c>
      <c r="AG159" t="s">
        <v>4</v>
      </c>
      <c r="AM159" t="s">
        <v>1</v>
      </c>
      <c r="AN159" t="s">
        <v>2</v>
      </c>
      <c r="AO159" t="s">
        <v>3</v>
      </c>
      <c r="AP159" t="s">
        <v>4</v>
      </c>
    </row>
    <row r="160" spans="1:46" x14ac:dyDescent="0.3">
      <c r="B160" t="s">
        <v>30</v>
      </c>
      <c r="E160" t="s">
        <v>6</v>
      </c>
      <c r="F160" t="s">
        <v>6</v>
      </c>
      <c r="G160" t="s">
        <v>6</v>
      </c>
      <c r="H160" t="s">
        <v>21</v>
      </c>
      <c r="J160" t="s">
        <v>32</v>
      </c>
      <c r="L160" t="s">
        <v>6</v>
      </c>
      <c r="M160" t="s">
        <v>21</v>
      </c>
      <c r="N160" t="s">
        <v>6</v>
      </c>
      <c r="O160" t="s">
        <v>6</v>
      </c>
      <c r="Q160" t="s">
        <v>28</v>
      </c>
      <c r="T160" t="s">
        <v>6</v>
      </c>
      <c r="U160" t="s">
        <v>6</v>
      </c>
      <c r="V160" t="s">
        <v>6</v>
      </c>
      <c r="W160" t="s">
        <v>21</v>
      </c>
      <c r="AA160" t="s">
        <v>55</v>
      </c>
      <c r="AD160" t="s">
        <v>6</v>
      </c>
      <c r="AE160" t="s">
        <v>6</v>
      </c>
      <c r="AF160" t="s">
        <v>6</v>
      </c>
      <c r="AG160" t="s">
        <v>21</v>
      </c>
      <c r="AJ160" t="s">
        <v>32</v>
      </c>
      <c r="AM160" t="s">
        <v>6</v>
      </c>
      <c r="AN160" t="s">
        <v>6</v>
      </c>
      <c r="AO160" t="s">
        <v>6</v>
      </c>
      <c r="AP160" t="s">
        <v>21</v>
      </c>
      <c r="AS160" t="s">
        <v>57</v>
      </c>
    </row>
    <row r="161" spans="4:47" x14ac:dyDescent="0.3">
      <c r="AS161" t="s">
        <v>19</v>
      </c>
      <c r="AU161">
        <v>600</v>
      </c>
    </row>
    <row r="162" spans="4:47" x14ac:dyDescent="0.3">
      <c r="D162" t="s">
        <v>7</v>
      </c>
      <c r="E162">
        <v>105.56</v>
      </c>
      <c r="F162">
        <v>105.72</v>
      </c>
      <c r="G162" t="s">
        <v>0</v>
      </c>
      <c r="H162">
        <v>1</v>
      </c>
      <c r="K162" t="s">
        <v>7</v>
      </c>
      <c r="L162">
        <v>135.6</v>
      </c>
      <c r="M162">
        <v>135.81</v>
      </c>
      <c r="N162" t="s">
        <v>0</v>
      </c>
      <c r="O162">
        <v>1</v>
      </c>
      <c r="S162" t="s">
        <v>7</v>
      </c>
      <c r="T162">
        <v>164.89</v>
      </c>
      <c r="U162">
        <v>165.39</v>
      </c>
      <c r="V162" t="s">
        <v>0</v>
      </c>
      <c r="W162">
        <v>1</v>
      </c>
      <c r="AC162" t="s">
        <v>7</v>
      </c>
      <c r="AD162">
        <v>105.3</v>
      </c>
      <c r="AE162">
        <v>105.56</v>
      </c>
      <c r="AF162" t="s">
        <v>0</v>
      </c>
      <c r="AG162">
        <v>1</v>
      </c>
      <c r="AL162" t="s">
        <v>7</v>
      </c>
      <c r="AM162">
        <v>135.33000000000001</v>
      </c>
      <c r="AN162">
        <v>135.6</v>
      </c>
      <c r="AO162" t="s">
        <v>0</v>
      </c>
      <c r="AP162">
        <v>1</v>
      </c>
      <c r="AS162" t="s">
        <v>58</v>
      </c>
      <c r="AU162">
        <v>600</v>
      </c>
    </row>
    <row r="163" spans="4:47" x14ac:dyDescent="0.3">
      <c r="D163">
        <v>405</v>
      </c>
      <c r="E163">
        <v>4.3699000000000003</v>
      </c>
      <c r="F163">
        <v>3.2671000000000001</v>
      </c>
      <c r="G163">
        <v>1</v>
      </c>
      <c r="H163">
        <v>-6.8823999999999996</v>
      </c>
      <c r="K163">
        <v>405</v>
      </c>
      <c r="L163">
        <v>3.6198999999999999</v>
      </c>
      <c r="M163">
        <v>1.8528</v>
      </c>
      <c r="N163">
        <v>1</v>
      </c>
      <c r="O163">
        <v>-8.2837999999999994</v>
      </c>
      <c r="S163">
        <v>405</v>
      </c>
      <c r="T163">
        <v>4.4175000000000004</v>
      </c>
      <c r="U163">
        <v>-0.16772999999999999</v>
      </c>
      <c r="V163">
        <v>1</v>
      </c>
      <c r="W163">
        <v>-9.1456999999999997</v>
      </c>
      <c r="AC163">
        <v>405</v>
      </c>
      <c r="AD163">
        <v>-0.13144</v>
      </c>
      <c r="AE163">
        <v>4.3699000000000003</v>
      </c>
      <c r="AF163">
        <v>1</v>
      </c>
      <c r="AG163">
        <v>17.611000000000001</v>
      </c>
      <c r="AL163">
        <v>405</v>
      </c>
      <c r="AM163">
        <v>-0.97240000000000004</v>
      </c>
      <c r="AN163">
        <v>3.6198999999999999</v>
      </c>
      <c r="AO163">
        <v>1</v>
      </c>
      <c r="AP163">
        <v>17.366</v>
      </c>
    </row>
    <row r="164" spans="4:47" x14ac:dyDescent="0.3">
      <c r="D164">
        <v>470</v>
      </c>
      <c r="E164">
        <v>2.2757999999999998</v>
      </c>
      <c r="F164">
        <v>1.8653999999999999</v>
      </c>
      <c r="G164">
        <v>0.99619000000000002</v>
      </c>
      <c r="H164">
        <v>-2.5617999999999999</v>
      </c>
      <c r="K164">
        <v>470</v>
      </c>
      <c r="L164">
        <v>1.7242</v>
      </c>
      <c r="M164">
        <v>0.52124000000000004</v>
      </c>
      <c r="N164">
        <v>0.99965000000000004</v>
      </c>
      <c r="O164">
        <v>-5.6391999999999998</v>
      </c>
      <c r="S164">
        <v>470</v>
      </c>
      <c r="T164">
        <v>3.0750000000000002</v>
      </c>
      <c r="U164">
        <v>0.71675999999999995</v>
      </c>
      <c r="V164">
        <v>0.98107</v>
      </c>
      <c r="W164">
        <v>-4.7037000000000004</v>
      </c>
      <c r="AC164">
        <v>470</v>
      </c>
      <c r="AD164">
        <v>-0.57262999999999997</v>
      </c>
      <c r="AE164">
        <v>2.2757999999999998</v>
      </c>
      <c r="AF164">
        <v>0.99988999999999995</v>
      </c>
      <c r="AG164">
        <v>11.145</v>
      </c>
      <c r="AL164">
        <v>470</v>
      </c>
      <c r="AM164">
        <v>-1.4823999999999999</v>
      </c>
      <c r="AN164">
        <v>1.7242</v>
      </c>
      <c r="AO164">
        <v>0.99983999999999995</v>
      </c>
      <c r="AP164">
        <v>12.125999999999999</v>
      </c>
    </row>
    <row r="165" spans="4:47" x14ac:dyDescent="0.3">
      <c r="D165" t="s">
        <v>33</v>
      </c>
      <c r="E165">
        <v>-2.0939999999999999</v>
      </c>
      <c r="F165">
        <v>-1.4016999999999999</v>
      </c>
      <c r="G165">
        <v>-0.99797999999999998</v>
      </c>
      <c r="H165">
        <v>4.3205999999999998</v>
      </c>
      <c r="K165" t="s">
        <v>33</v>
      </c>
      <c r="L165">
        <v>-1.8957999999999999</v>
      </c>
      <c r="M165">
        <v>-1.3315999999999999</v>
      </c>
      <c r="N165">
        <v>-0.99817</v>
      </c>
      <c r="O165">
        <v>2.6446000000000001</v>
      </c>
      <c r="S165" t="s">
        <v>33</v>
      </c>
      <c r="T165">
        <v>-1.3425</v>
      </c>
      <c r="U165">
        <v>0.88449999999999995</v>
      </c>
      <c r="V165">
        <v>-0.97887999999999997</v>
      </c>
      <c r="W165">
        <v>4.4420000000000002</v>
      </c>
      <c r="AC165" t="s">
        <v>33</v>
      </c>
      <c r="AD165">
        <v>-0.44119000000000003</v>
      </c>
      <c r="AE165">
        <v>-2.0939999999999999</v>
      </c>
      <c r="AF165">
        <v>-0.99963000000000002</v>
      </c>
      <c r="AG165">
        <v>-6.4667000000000003</v>
      </c>
      <c r="AL165" t="s">
        <v>33</v>
      </c>
      <c r="AM165">
        <v>-0.51</v>
      </c>
      <c r="AN165">
        <v>-1.8957999999999999</v>
      </c>
      <c r="AO165">
        <v>-0.99909999999999999</v>
      </c>
      <c r="AP165">
        <v>-5.2404000000000002</v>
      </c>
    </row>
    <row r="166" spans="4:47" x14ac:dyDescent="0.3">
      <c r="D166" t="s">
        <v>9</v>
      </c>
      <c r="E166">
        <v>-0.20552999999999999</v>
      </c>
      <c r="F166">
        <v>4.4703E-2</v>
      </c>
      <c r="G166">
        <v>-0.97931000000000001</v>
      </c>
      <c r="H166">
        <v>1.5617000000000001</v>
      </c>
      <c r="K166" t="s">
        <v>9</v>
      </c>
      <c r="L166">
        <v>-0.30787999999999999</v>
      </c>
      <c r="M166">
        <v>-0.4521</v>
      </c>
      <c r="N166">
        <v>0.98194999999999999</v>
      </c>
      <c r="O166">
        <v>-0.67606999999999995</v>
      </c>
      <c r="S166" t="s">
        <v>9</v>
      </c>
      <c r="T166">
        <v>0.56506000000000001</v>
      </c>
      <c r="U166">
        <v>0.95401999999999998</v>
      </c>
      <c r="V166">
        <v>-0.64231000000000005</v>
      </c>
      <c r="W166">
        <v>0.77583000000000002</v>
      </c>
      <c r="AC166" t="s">
        <v>9</v>
      </c>
      <c r="AD166">
        <v>-0.35711999999999999</v>
      </c>
      <c r="AE166">
        <v>-0.20552999999999999</v>
      </c>
      <c r="AF166">
        <v>0.97955000000000003</v>
      </c>
      <c r="AG166">
        <v>0.59306999999999999</v>
      </c>
      <c r="AL166" t="s">
        <v>9</v>
      </c>
      <c r="AM166">
        <v>-0.76302999999999999</v>
      </c>
      <c r="AN166">
        <v>-0.30787999999999999</v>
      </c>
      <c r="AO166">
        <v>0.99295999999999995</v>
      </c>
      <c r="AP166">
        <v>1.7212000000000001</v>
      </c>
    </row>
    <row r="167" spans="4:47" x14ac:dyDescent="0.3">
      <c r="D167" t="s">
        <v>10</v>
      </c>
      <c r="E167">
        <v>-0.58318999999999999</v>
      </c>
      <c r="F167">
        <v>0.20618</v>
      </c>
      <c r="G167">
        <v>-0.99741999999999997</v>
      </c>
      <c r="H167">
        <v>4.9264000000000001</v>
      </c>
      <c r="K167" t="s">
        <v>10</v>
      </c>
      <c r="L167">
        <v>-0.58892</v>
      </c>
      <c r="M167">
        <v>0.13636000000000001</v>
      </c>
      <c r="N167">
        <v>-0.99799000000000004</v>
      </c>
      <c r="O167">
        <v>3.4</v>
      </c>
      <c r="S167" t="s">
        <v>10</v>
      </c>
      <c r="T167">
        <v>-0.17308999999999999</v>
      </c>
      <c r="U167">
        <v>2.4396</v>
      </c>
      <c r="V167">
        <v>-0.97411999999999999</v>
      </c>
      <c r="W167">
        <v>5.2114000000000003</v>
      </c>
      <c r="AC167" t="s">
        <v>10</v>
      </c>
      <c r="AD167">
        <v>0.82921999999999996</v>
      </c>
      <c r="AE167">
        <v>-0.58318999999999999</v>
      </c>
      <c r="AF167">
        <v>-0.99980999999999998</v>
      </c>
      <c r="AG167">
        <v>-5.5260999999999996</v>
      </c>
      <c r="AL167" t="s">
        <v>10</v>
      </c>
      <c r="AM167">
        <v>0.51063000000000003</v>
      </c>
      <c r="AN167">
        <v>-0.58892</v>
      </c>
      <c r="AO167">
        <v>-0.99863000000000002</v>
      </c>
      <c r="AP167">
        <v>-4.1581000000000001</v>
      </c>
    </row>
    <row r="188" spans="1:46" x14ac:dyDescent="0.3">
      <c r="B188" t="s">
        <v>14</v>
      </c>
      <c r="C188" t="s">
        <v>44</v>
      </c>
      <c r="J188" t="s">
        <v>14</v>
      </c>
      <c r="K188" t="s">
        <v>44</v>
      </c>
      <c r="Q188" t="s">
        <v>14</v>
      </c>
      <c r="R188" t="s">
        <v>47</v>
      </c>
      <c r="AA188" t="s">
        <v>14</v>
      </c>
      <c r="AB188" t="s">
        <v>51</v>
      </c>
      <c r="AJ188" t="s">
        <v>14</v>
      </c>
      <c r="AS188" t="s">
        <v>14</v>
      </c>
      <c r="AT188" t="s">
        <v>56</v>
      </c>
    </row>
    <row r="189" spans="1:46" x14ac:dyDescent="0.3">
      <c r="C189" t="s">
        <v>45</v>
      </c>
      <c r="K189" t="s">
        <v>45</v>
      </c>
      <c r="AK189" t="s">
        <v>108</v>
      </c>
      <c r="AS189" t="s">
        <v>19</v>
      </c>
    </row>
    <row r="190" spans="1:46" s="2" customFormat="1" ht="15" thickBot="1" x14ac:dyDescent="0.35"/>
    <row r="191" spans="1:46" x14ac:dyDescent="0.3">
      <c r="A191" s="1" t="s">
        <v>38</v>
      </c>
      <c r="E191" t="s">
        <v>1</v>
      </c>
      <c r="F191" t="s">
        <v>2</v>
      </c>
      <c r="G191" t="s">
        <v>3</v>
      </c>
      <c r="H191" t="s">
        <v>4</v>
      </c>
      <c r="L191" t="s">
        <v>1</v>
      </c>
      <c r="M191" t="s">
        <v>2</v>
      </c>
      <c r="N191" t="s">
        <v>3</v>
      </c>
      <c r="O191" t="s">
        <v>4</v>
      </c>
      <c r="T191" t="s">
        <v>1</v>
      </c>
      <c r="U191" t="s">
        <v>2</v>
      </c>
      <c r="V191" t="s">
        <v>3</v>
      </c>
      <c r="W191" t="s">
        <v>4</v>
      </c>
    </row>
    <row r="192" spans="1:46" x14ac:dyDescent="0.3">
      <c r="B192" t="s">
        <v>30</v>
      </c>
      <c r="E192" t="s">
        <v>5</v>
      </c>
      <c r="F192" t="s">
        <v>6</v>
      </c>
      <c r="G192" t="s">
        <v>6</v>
      </c>
      <c r="H192" t="s">
        <v>21</v>
      </c>
      <c r="J192" t="s">
        <v>59</v>
      </c>
      <c r="L192" t="s">
        <v>6</v>
      </c>
      <c r="M192" t="s">
        <v>5</v>
      </c>
      <c r="N192" t="s">
        <v>6</v>
      </c>
      <c r="O192" t="s">
        <v>21</v>
      </c>
      <c r="Q192" t="s">
        <v>28</v>
      </c>
      <c r="T192" t="s">
        <v>6</v>
      </c>
      <c r="U192" t="s">
        <v>21</v>
      </c>
      <c r="V192" t="s">
        <v>6</v>
      </c>
      <c r="W192" t="s">
        <v>21</v>
      </c>
    </row>
    <row r="194" spans="4:23" x14ac:dyDescent="0.3">
      <c r="D194" t="s">
        <v>7</v>
      </c>
      <c r="E194">
        <v>105.71</v>
      </c>
      <c r="F194">
        <v>105.97</v>
      </c>
      <c r="G194" t="s">
        <v>0</v>
      </c>
      <c r="H194">
        <v>1</v>
      </c>
      <c r="K194" t="s">
        <v>7</v>
      </c>
      <c r="L194">
        <v>135.38999999999999</v>
      </c>
      <c r="M194">
        <v>135.66999999999999</v>
      </c>
      <c r="N194" t="s">
        <v>0</v>
      </c>
      <c r="O194">
        <v>1</v>
      </c>
      <c r="S194" t="s">
        <v>7</v>
      </c>
      <c r="T194">
        <v>164.8</v>
      </c>
      <c r="U194">
        <v>165.05</v>
      </c>
      <c r="V194" t="s">
        <v>0</v>
      </c>
      <c r="W194">
        <v>1</v>
      </c>
    </row>
    <row r="195" spans="4:23" x14ac:dyDescent="0.3">
      <c r="D195">
        <v>405</v>
      </c>
      <c r="E195">
        <v>-0.22355</v>
      </c>
      <c r="F195">
        <v>-3.9929000000000001</v>
      </c>
      <c r="G195">
        <v>1</v>
      </c>
      <c r="H195">
        <v>-14.691000000000001</v>
      </c>
      <c r="K195">
        <v>405</v>
      </c>
      <c r="L195">
        <v>-0.41963</v>
      </c>
      <c r="M195">
        <v>-4.5914000000000001</v>
      </c>
      <c r="N195">
        <v>1</v>
      </c>
      <c r="O195">
        <v>-14.994999999999999</v>
      </c>
      <c r="S195">
        <v>405</v>
      </c>
      <c r="T195">
        <v>0.29698000000000002</v>
      </c>
      <c r="U195">
        <v>-2.7328000000000001</v>
      </c>
      <c r="V195">
        <v>1</v>
      </c>
      <c r="W195">
        <v>-12.039</v>
      </c>
    </row>
    <row r="196" spans="4:23" x14ac:dyDescent="0.3">
      <c r="D196">
        <v>470</v>
      </c>
      <c r="E196">
        <v>-0.24504000000000001</v>
      </c>
      <c r="F196">
        <v>-2.5325000000000002</v>
      </c>
      <c r="G196">
        <v>0.99965000000000004</v>
      </c>
      <c r="H196">
        <v>-8.9154999999999998</v>
      </c>
      <c r="K196">
        <v>470</v>
      </c>
      <c r="L196">
        <v>-0.61972000000000005</v>
      </c>
      <c r="M196">
        <v>-2.7892999999999999</v>
      </c>
      <c r="N196">
        <v>0.99934999999999996</v>
      </c>
      <c r="O196">
        <v>-7.7988</v>
      </c>
      <c r="S196">
        <v>470</v>
      </c>
      <c r="T196">
        <v>-0.29752000000000001</v>
      </c>
      <c r="U196">
        <v>-2.0055999999999998</v>
      </c>
      <c r="V196">
        <v>0.99933000000000005</v>
      </c>
      <c r="W196">
        <v>-6.7870999999999997</v>
      </c>
    </row>
    <row r="197" spans="4:23" x14ac:dyDescent="0.3">
      <c r="D197" t="s">
        <v>33</v>
      </c>
      <c r="E197">
        <v>-2.1489000000000001E-2</v>
      </c>
      <c r="F197">
        <v>1.4603999999999999</v>
      </c>
      <c r="G197">
        <v>-0.999</v>
      </c>
      <c r="H197">
        <v>5.7758000000000003</v>
      </c>
      <c r="K197" t="s">
        <v>33</v>
      </c>
      <c r="L197">
        <v>-0.20008999999999999</v>
      </c>
      <c r="M197">
        <v>1.802</v>
      </c>
      <c r="N197">
        <v>-0.99905999999999995</v>
      </c>
      <c r="O197">
        <v>7.1966000000000001</v>
      </c>
      <c r="S197" t="s">
        <v>33</v>
      </c>
      <c r="T197">
        <v>-0.59450000000000003</v>
      </c>
      <c r="U197">
        <v>0.72726999999999997</v>
      </c>
      <c r="V197">
        <v>-0.99861</v>
      </c>
      <c r="W197">
        <v>5.2523</v>
      </c>
    </row>
    <row r="198" spans="4:23" x14ac:dyDescent="0.3">
      <c r="D198" t="s">
        <v>9</v>
      </c>
      <c r="E198">
        <v>-3.8268999999999997E-2</v>
      </c>
      <c r="F198">
        <v>0.60621000000000003</v>
      </c>
      <c r="G198">
        <v>-0.99380999999999997</v>
      </c>
      <c r="H198">
        <v>2.5118999999999998</v>
      </c>
      <c r="K198" t="s">
        <v>9</v>
      </c>
      <c r="L198">
        <v>-0.26042999999999999</v>
      </c>
      <c r="M198">
        <v>0.81484999999999996</v>
      </c>
      <c r="N198">
        <v>-0.99639999999999995</v>
      </c>
      <c r="O198">
        <v>3.8651</v>
      </c>
      <c r="S198" t="s">
        <v>9</v>
      </c>
      <c r="T198">
        <v>-0.49564000000000002</v>
      </c>
      <c r="U198">
        <v>0.15301000000000001</v>
      </c>
      <c r="V198">
        <v>-0.99341000000000002</v>
      </c>
      <c r="W198">
        <v>2.5775000000000001</v>
      </c>
    </row>
    <row r="199" spans="4:23" x14ac:dyDescent="0.3">
      <c r="D199" t="s">
        <v>10</v>
      </c>
      <c r="E199">
        <v>-1.9442999999999999</v>
      </c>
      <c r="F199">
        <v>-0.46919</v>
      </c>
      <c r="G199">
        <v>-0.99914999999999998</v>
      </c>
      <c r="H199">
        <v>5.7492999999999999</v>
      </c>
      <c r="K199" t="s">
        <v>10</v>
      </c>
      <c r="L199">
        <v>-1.8619000000000001</v>
      </c>
      <c r="M199">
        <v>-6.9649000000000003E-2</v>
      </c>
      <c r="N199">
        <v>-0.99934000000000001</v>
      </c>
      <c r="O199">
        <v>6.4423000000000004</v>
      </c>
      <c r="S199" t="s">
        <v>10</v>
      </c>
      <c r="T199">
        <v>-2.2755000000000001</v>
      </c>
      <c r="U199">
        <v>-1.1482000000000001</v>
      </c>
      <c r="V199">
        <v>-0.99812000000000001</v>
      </c>
      <c r="W199">
        <v>4.4794999999999998</v>
      </c>
    </row>
    <row r="220" spans="1:48" x14ac:dyDescent="0.3">
      <c r="B220" t="s">
        <v>14</v>
      </c>
      <c r="J220" t="s">
        <v>14</v>
      </c>
      <c r="Q220" t="s">
        <v>14</v>
      </c>
      <c r="R220" t="s">
        <v>60</v>
      </c>
    </row>
    <row r="221" spans="1:48" x14ac:dyDescent="0.3">
      <c r="J221" t="s">
        <v>109</v>
      </c>
    </row>
    <row r="222" spans="1:48" s="2" customFormat="1" ht="15" thickBot="1" x14ac:dyDescent="0.35"/>
    <row r="223" spans="1:48" x14ac:dyDescent="0.3">
      <c r="A223" s="1" t="s">
        <v>39</v>
      </c>
      <c r="E223" t="s">
        <v>1</v>
      </c>
      <c r="F223" t="s">
        <v>2</v>
      </c>
      <c r="G223" t="s">
        <v>3</v>
      </c>
      <c r="H223" t="s">
        <v>4</v>
      </c>
      <c r="L223" t="s">
        <v>1</v>
      </c>
      <c r="M223" t="s">
        <v>2</v>
      </c>
      <c r="N223" t="s">
        <v>3</v>
      </c>
      <c r="O223" t="s">
        <v>4</v>
      </c>
      <c r="T223" t="s">
        <v>1</v>
      </c>
      <c r="U223" t="s">
        <v>2</v>
      </c>
      <c r="V223" t="s">
        <v>3</v>
      </c>
      <c r="W223" t="s">
        <v>4</v>
      </c>
      <c r="Y223" s="1" t="s">
        <v>48</v>
      </c>
      <c r="AD223" t="s">
        <v>1</v>
      </c>
      <c r="AE223" t="s">
        <v>2</v>
      </c>
      <c r="AF223" t="s">
        <v>3</v>
      </c>
      <c r="AG223" t="s">
        <v>4</v>
      </c>
      <c r="AL223" t="s">
        <v>1</v>
      </c>
      <c r="AM223" t="s">
        <v>2</v>
      </c>
      <c r="AN223" t="s">
        <v>3</v>
      </c>
      <c r="AO223" t="s">
        <v>4</v>
      </c>
      <c r="AS223" t="s">
        <v>1</v>
      </c>
      <c r="AT223" t="s">
        <v>2</v>
      </c>
      <c r="AU223" t="s">
        <v>3</v>
      </c>
      <c r="AV223" t="s">
        <v>4</v>
      </c>
    </row>
    <row r="224" spans="1:48" x14ac:dyDescent="0.3">
      <c r="B224" t="s">
        <v>30</v>
      </c>
      <c r="E224" t="s">
        <v>21</v>
      </c>
      <c r="F224" t="s">
        <v>21</v>
      </c>
      <c r="G224" t="s">
        <v>6</v>
      </c>
      <c r="H224" t="s">
        <v>21</v>
      </c>
      <c r="J224" t="s">
        <v>63</v>
      </c>
      <c r="L224" t="s">
        <v>6</v>
      </c>
      <c r="M224" t="s">
        <v>5</v>
      </c>
      <c r="N224" t="s">
        <v>6</v>
      </c>
      <c r="O224" t="s">
        <v>21</v>
      </c>
      <c r="Q224" t="s">
        <v>28</v>
      </c>
      <c r="T224" t="s">
        <v>21</v>
      </c>
      <c r="U224" t="s">
        <v>6</v>
      </c>
      <c r="V224" t="s">
        <v>6</v>
      </c>
      <c r="W224" t="s">
        <v>6</v>
      </c>
      <c r="AA224" t="s">
        <v>63</v>
      </c>
      <c r="AD224" t="s">
        <v>6</v>
      </c>
      <c r="AE224" t="s">
        <v>6</v>
      </c>
      <c r="AF224" t="s">
        <v>6</v>
      </c>
      <c r="AG224" t="s">
        <v>21</v>
      </c>
      <c r="AI224" t="s">
        <v>71</v>
      </c>
      <c r="AL224" t="s">
        <v>6</v>
      </c>
      <c r="AM224" t="s">
        <v>21</v>
      </c>
      <c r="AN224" t="s">
        <v>6</v>
      </c>
      <c r="AO224" t="s">
        <v>6</v>
      </c>
      <c r="AS224" t="s">
        <v>6</v>
      </c>
      <c r="AT224" t="s">
        <v>21</v>
      </c>
      <c r="AU224" t="s">
        <v>6</v>
      </c>
      <c r="AV224" t="s">
        <v>6</v>
      </c>
    </row>
    <row r="226" spans="4:48" x14ac:dyDescent="0.3">
      <c r="D226" t="s">
        <v>7</v>
      </c>
      <c r="E226">
        <v>105.3</v>
      </c>
      <c r="F226">
        <v>105.55</v>
      </c>
      <c r="G226" t="s">
        <v>0</v>
      </c>
      <c r="H226">
        <v>1</v>
      </c>
      <c r="K226" t="s">
        <v>7</v>
      </c>
      <c r="L226">
        <v>136.16</v>
      </c>
      <c r="M226">
        <v>136.38</v>
      </c>
      <c r="N226" t="s">
        <v>0</v>
      </c>
      <c r="O226">
        <v>1</v>
      </c>
      <c r="S226" t="s">
        <v>7</v>
      </c>
      <c r="T226">
        <v>164.67</v>
      </c>
      <c r="U226">
        <v>164.92</v>
      </c>
      <c r="V226" t="s">
        <v>0</v>
      </c>
      <c r="W226">
        <v>1</v>
      </c>
      <c r="AC226" t="s">
        <v>7</v>
      </c>
      <c r="AD226">
        <v>135.94999999999999</v>
      </c>
      <c r="AE226">
        <v>136.16</v>
      </c>
      <c r="AF226" t="s">
        <v>0</v>
      </c>
      <c r="AG226">
        <v>1</v>
      </c>
      <c r="AK226" t="s">
        <v>7</v>
      </c>
      <c r="AL226">
        <v>164.45</v>
      </c>
      <c r="AM226">
        <v>164.67</v>
      </c>
      <c r="AN226" t="s">
        <v>0</v>
      </c>
      <c r="AO226">
        <v>1</v>
      </c>
      <c r="AR226" t="s">
        <v>7</v>
      </c>
      <c r="AS226">
        <v>164.43</v>
      </c>
      <c r="AT226">
        <v>164.67</v>
      </c>
      <c r="AU226" t="s">
        <v>0</v>
      </c>
      <c r="AV226">
        <v>1</v>
      </c>
    </row>
    <row r="227" spans="4:48" x14ac:dyDescent="0.3">
      <c r="D227">
        <v>405</v>
      </c>
      <c r="E227">
        <v>-3.2850000000000001</v>
      </c>
      <c r="F227">
        <v>-6.4273999999999996</v>
      </c>
      <c r="G227">
        <v>1</v>
      </c>
      <c r="H227">
        <v>-12.635</v>
      </c>
      <c r="K227">
        <v>405</v>
      </c>
      <c r="L227">
        <v>-0.66019000000000005</v>
      </c>
      <c r="M227">
        <v>-3.9733000000000001</v>
      </c>
      <c r="N227">
        <v>1</v>
      </c>
      <c r="O227">
        <v>-14.978999999999999</v>
      </c>
      <c r="S227">
        <v>405</v>
      </c>
      <c r="T227">
        <v>4.0152999999999999</v>
      </c>
      <c r="U227">
        <v>1.1317999999999999</v>
      </c>
      <c r="V227">
        <v>1</v>
      </c>
      <c r="W227">
        <v>-11.196</v>
      </c>
      <c r="AC227">
        <v>405</v>
      </c>
      <c r="AD227">
        <v>-4.7079000000000004</v>
      </c>
      <c r="AE227">
        <v>-0.66019000000000005</v>
      </c>
      <c r="AF227">
        <v>1</v>
      </c>
      <c r="AG227">
        <v>19.701000000000001</v>
      </c>
      <c r="AK227">
        <v>405</v>
      </c>
      <c r="AL227">
        <v>1.1917</v>
      </c>
      <c r="AM227">
        <v>4.0152999999999999</v>
      </c>
      <c r="AN227">
        <v>1</v>
      </c>
      <c r="AO227">
        <v>13.055999999999999</v>
      </c>
      <c r="AR227">
        <v>405</v>
      </c>
      <c r="AS227">
        <v>1.1274</v>
      </c>
      <c r="AT227">
        <v>4.0152999999999999</v>
      </c>
      <c r="AU227">
        <v>1</v>
      </c>
      <c r="AV227">
        <v>12.24</v>
      </c>
    </row>
    <row r="228" spans="4:48" x14ac:dyDescent="0.3">
      <c r="D228">
        <v>470</v>
      </c>
      <c r="E228">
        <v>-1.9466000000000001</v>
      </c>
      <c r="F228">
        <v>-3.7115</v>
      </c>
      <c r="G228">
        <v>0.99982000000000004</v>
      </c>
      <c r="H228">
        <v>-7.0963000000000003</v>
      </c>
      <c r="K228">
        <v>470</v>
      </c>
      <c r="L228">
        <v>-0.96128000000000002</v>
      </c>
      <c r="M228">
        <v>-2.7467999999999999</v>
      </c>
      <c r="N228">
        <v>0.99792999999999998</v>
      </c>
      <c r="O228">
        <v>-8.0724999999999998</v>
      </c>
      <c r="S228">
        <v>470</v>
      </c>
      <c r="T228">
        <v>1.4356</v>
      </c>
      <c r="U228">
        <v>-0.64398999999999995</v>
      </c>
      <c r="V228">
        <v>0.99897999999999998</v>
      </c>
      <c r="W228">
        <v>-8.0740999999999996</v>
      </c>
      <c r="AC228">
        <v>470</v>
      </c>
      <c r="AD228">
        <v>-3.1625999999999999</v>
      </c>
      <c r="AE228">
        <v>-0.96128000000000002</v>
      </c>
      <c r="AF228">
        <v>0.99590000000000001</v>
      </c>
      <c r="AG228">
        <v>10.714</v>
      </c>
      <c r="AK228">
        <v>470</v>
      </c>
      <c r="AL228">
        <v>-0.27643000000000001</v>
      </c>
      <c r="AM228">
        <v>1.4356</v>
      </c>
      <c r="AN228">
        <v>0.99680999999999997</v>
      </c>
      <c r="AO228">
        <v>7.9160000000000004</v>
      </c>
      <c r="AR228">
        <v>470</v>
      </c>
      <c r="AS228">
        <v>-0.35165000000000002</v>
      </c>
      <c r="AT228">
        <v>1.4356</v>
      </c>
      <c r="AU228">
        <v>0.99661999999999995</v>
      </c>
      <c r="AV228">
        <v>7.5751999999999997</v>
      </c>
    </row>
    <row r="229" spans="4:48" x14ac:dyDescent="0.3">
      <c r="D229" t="s">
        <v>33</v>
      </c>
      <c r="E229">
        <v>1.3384</v>
      </c>
      <c r="F229">
        <v>2.7160000000000002</v>
      </c>
      <c r="G229">
        <v>-0.99970999999999999</v>
      </c>
      <c r="H229">
        <v>5.5388999999999999</v>
      </c>
      <c r="K229" t="s">
        <v>33</v>
      </c>
      <c r="L229">
        <v>-0.30109000000000002</v>
      </c>
      <c r="M229">
        <v>1.2265999999999999</v>
      </c>
      <c r="N229">
        <v>-0.99743999999999999</v>
      </c>
      <c r="O229">
        <v>6.9066999999999998</v>
      </c>
      <c r="S229" t="s">
        <v>33</v>
      </c>
      <c r="T229">
        <v>-2.5796999999999999</v>
      </c>
      <c r="U229">
        <v>-1.7758</v>
      </c>
      <c r="V229">
        <v>-0.99407999999999996</v>
      </c>
      <c r="W229">
        <v>3.1215000000000002</v>
      </c>
      <c r="AC229" t="s">
        <v>33</v>
      </c>
      <c r="AD229">
        <v>1.5452999999999999</v>
      </c>
      <c r="AE229">
        <v>-0.30109000000000002</v>
      </c>
      <c r="AF229">
        <v>-0.99402000000000001</v>
      </c>
      <c r="AG229">
        <v>-8.9870000000000001</v>
      </c>
      <c r="AK229" t="s">
        <v>33</v>
      </c>
      <c r="AL229">
        <v>-1.4681</v>
      </c>
      <c r="AM229">
        <v>-2.5796999999999999</v>
      </c>
      <c r="AN229">
        <v>-0.99160999999999999</v>
      </c>
      <c r="AO229">
        <v>-5.1401000000000003</v>
      </c>
      <c r="AR229" t="s">
        <v>33</v>
      </c>
      <c r="AS229">
        <v>-1.4791000000000001</v>
      </c>
      <c r="AT229">
        <v>-2.5796999999999999</v>
      </c>
      <c r="AU229">
        <v>-0.99024999999999996</v>
      </c>
      <c r="AV229">
        <v>-4.6651999999999996</v>
      </c>
    </row>
    <row r="230" spans="4:48" x14ac:dyDescent="0.3">
      <c r="D230" t="s">
        <v>9</v>
      </c>
      <c r="E230">
        <v>0.31586999999999998</v>
      </c>
      <c r="F230">
        <v>0.6109</v>
      </c>
      <c r="G230">
        <v>-0.99383999999999995</v>
      </c>
      <c r="H230">
        <v>1.1862999999999999</v>
      </c>
      <c r="K230" t="s">
        <v>9</v>
      </c>
      <c r="L230">
        <v>-0.41942000000000002</v>
      </c>
      <c r="M230">
        <v>-3.3103E-2</v>
      </c>
      <c r="N230">
        <v>-0.96699999999999997</v>
      </c>
      <c r="O230">
        <v>1.7465999999999999</v>
      </c>
      <c r="S230" t="s">
        <v>9</v>
      </c>
      <c r="T230">
        <v>-1.0873999999999999</v>
      </c>
      <c r="U230">
        <v>-1.2767999999999999</v>
      </c>
      <c r="V230">
        <v>0.85185</v>
      </c>
      <c r="W230">
        <v>-0.73517999999999994</v>
      </c>
      <c r="AC230" t="s">
        <v>9</v>
      </c>
      <c r="AD230">
        <v>3.2642999999999998E-2</v>
      </c>
      <c r="AE230">
        <v>-0.41942000000000002</v>
      </c>
      <c r="AF230">
        <v>-0.90846000000000005</v>
      </c>
      <c r="AG230">
        <v>-2.2002999999999999</v>
      </c>
      <c r="AK230" t="s">
        <v>9</v>
      </c>
      <c r="AL230">
        <v>-0.94849000000000006</v>
      </c>
      <c r="AM230">
        <v>-1.0873999999999999</v>
      </c>
      <c r="AN230">
        <v>-0.58906999999999998</v>
      </c>
      <c r="AO230">
        <v>-0.64254</v>
      </c>
      <c r="AR230" t="s">
        <v>9</v>
      </c>
      <c r="AS230">
        <v>-0.98160999999999998</v>
      </c>
      <c r="AT230">
        <v>-1.0873999999999999</v>
      </c>
      <c r="AU230">
        <v>-0.43456</v>
      </c>
      <c r="AV230">
        <v>-0.44862000000000002</v>
      </c>
    </row>
    <row r="231" spans="4:48" x14ac:dyDescent="0.3">
      <c r="D231" t="s">
        <v>10</v>
      </c>
      <c r="E231">
        <v>-4.1761999999999997</v>
      </c>
      <c r="F231">
        <v>-2.7921</v>
      </c>
      <c r="G231">
        <v>-0.99944</v>
      </c>
      <c r="H231">
        <v>5.5652999999999997</v>
      </c>
      <c r="K231" t="s">
        <v>10</v>
      </c>
      <c r="L231">
        <v>-3.4664999999999999</v>
      </c>
      <c r="M231">
        <v>-1.8734</v>
      </c>
      <c r="N231">
        <v>-0.99777000000000005</v>
      </c>
      <c r="O231">
        <v>7.2026000000000003</v>
      </c>
      <c r="S231" t="s">
        <v>10</v>
      </c>
      <c r="T231">
        <v>-1.4360999999999999</v>
      </c>
      <c r="U231">
        <v>-0.70476000000000005</v>
      </c>
      <c r="V231">
        <v>-0.99334999999999996</v>
      </c>
      <c r="W231">
        <v>2.8395000000000001</v>
      </c>
      <c r="AC231" t="s">
        <v>10</v>
      </c>
      <c r="AD231">
        <v>-1.4619</v>
      </c>
      <c r="AE231">
        <v>-3.4664999999999999</v>
      </c>
      <c r="AF231">
        <v>-0.99485000000000001</v>
      </c>
      <c r="AG231">
        <v>-9.7569999999999997</v>
      </c>
      <c r="AK231" t="s">
        <v>10</v>
      </c>
      <c r="AL231">
        <v>-0.32780999999999999</v>
      </c>
      <c r="AM231">
        <v>-1.4360999999999999</v>
      </c>
      <c r="AN231">
        <v>-0.99131999999999998</v>
      </c>
      <c r="AO231">
        <v>-5.1246</v>
      </c>
      <c r="AR231" t="s">
        <v>10</v>
      </c>
      <c r="AS231">
        <v>-0.33732000000000001</v>
      </c>
      <c r="AT231">
        <v>-1.4360999999999999</v>
      </c>
      <c r="AU231">
        <v>-0.99007000000000001</v>
      </c>
      <c r="AV231">
        <v>-4.6573000000000002</v>
      </c>
    </row>
    <row r="252" spans="2:44" x14ac:dyDescent="0.3">
      <c r="B252" t="s">
        <v>14</v>
      </c>
      <c r="C252" t="s">
        <v>61</v>
      </c>
      <c r="J252" t="s">
        <v>14</v>
      </c>
      <c r="K252" t="s">
        <v>64</v>
      </c>
      <c r="Q252" t="s">
        <v>14</v>
      </c>
      <c r="R252" t="s">
        <v>66</v>
      </c>
      <c r="AA252" t="s">
        <v>14</v>
      </c>
      <c r="AB252" t="s">
        <v>51</v>
      </c>
      <c r="AJ252" t="s">
        <v>14</v>
      </c>
      <c r="AK252" t="s">
        <v>67</v>
      </c>
    </row>
    <row r="253" spans="2:44" x14ac:dyDescent="0.3">
      <c r="C253" t="s">
        <v>62</v>
      </c>
      <c r="K253" t="s">
        <v>65</v>
      </c>
      <c r="AK253" t="s">
        <v>68</v>
      </c>
      <c r="AP253" t="s">
        <v>85</v>
      </c>
    </row>
    <row r="254" spans="2:44" x14ac:dyDescent="0.3">
      <c r="AJ254" s="3" t="s">
        <v>69</v>
      </c>
      <c r="AR254" s="3" t="s">
        <v>72</v>
      </c>
    </row>
    <row r="255" spans="2:44" x14ac:dyDescent="0.3">
      <c r="AJ255" s="3" t="s">
        <v>70</v>
      </c>
      <c r="AR255" s="3" t="s">
        <v>70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5"/>
  <sheetViews>
    <sheetView topLeftCell="A21" zoomScale="70" zoomScaleNormal="70" workbookViewId="0">
      <selection activeCell="H39" sqref="H39"/>
    </sheetView>
  </sheetViews>
  <sheetFormatPr defaultRowHeight="14.4" x14ac:dyDescent="0.3"/>
  <cols>
    <col min="3" max="3" width="13.109375" customWidth="1"/>
    <col min="7" max="7" width="10.44140625" style="8" bestFit="1" customWidth="1"/>
    <col min="8" max="9" width="10.44140625" style="8" customWidth="1"/>
    <col min="10" max="10" width="11" style="11" bestFit="1" customWidth="1"/>
    <col min="11" max="11" width="13" bestFit="1" customWidth="1"/>
    <col min="12" max="12" width="11" bestFit="1" customWidth="1"/>
    <col min="13" max="13" width="12" bestFit="1" customWidth="1"/>
    <col min="14" max="14" width="13.88671875" style="8" bestFit="1" customWidth="1"/>
    <col min="15" max="15" width="12.6640625" style="8" bestFit="1" customWidth="1"/>
    <col min="16" max="16" width="11" bestFit="1" customWidth="1"/>
    <col min="17" max="17" width="7" bestFit="1" customWidth="1"/>
    <col min="18" max="18" width="13.88671875" style="8" bestFit="1" customWidth="1"/>
    <col min="19" max="19" width="12.6640625" style="8" bestFit="1" customWidth="1"/>
    <col min="20" max="20" width="11" bestFit="1" customWidth="1"/>
    <col min="21" max="21" width="6.109375" bestFit="1" customWidth="1"/>
    <col min="22" max="22" width="13.88671875" style="8" bestFit="1" customWidth="1"/>
    <col min="23" max="23" width="11.6640625" style="8" bestFit="1" customWidth="1"/>
  </cols>
  <sheetData>
    <row r="1" spans="1:27" x14ac:dyDescent="0.3">
      <c r="A1" s="4"/>
      <c r="B1" s="4"/>
      <c r="C1" s="5" t="s">
        <v>76</v>
      </c>
      <c r="D1" s="5">
        <v>405</v>
      </c>
      <c r="E1" s="5">
        <v>405</v>
      </c>
      <c r="F1" s="5">
        <v>405</v>
      </c>
      <c r="G1" s="7" t="s">
        <v>76</v>
      </c>
      <c r="H1" s="5">
        <v>470</v>
      </c>
      <c r="I1" s="5">
        <v>470</v>
      </c>
      <c r="J1" s="9">
        <v>470</v>
      </c>
      <c r="K1" s="5">
        <v>470</v>
      </c>
      <c r="L1" s="5" t="s">
        <v>33</v>
      </c>
      <c r="M1" s="5" t="s">
        <v>33</v>
      </c>
      <c r="N1" s="7" t="s">
        <v>33</v>
      </c>
      <c r="O1" s="7" t="s">
        <v>33</v>
      </c>
      <c r="P1" s="5" t="s">
        <v>9</v>
      </c>
      <c r="Q1" s="5" t="s">
        <v>9</v>
      </c>
      <c r="R1" s="7" t="s">
        <v>9</v>
      </c>
      <c r="S1" s="7" t="s">
        <v>9</v>
      </c>
      <c r="T1" s="5" t="s">
        <v>10</v>
      </c>
      <c r="U1" s="5" t="s">
        <v>10</v>
      </c>
      <c r="V1" s="7" t="s">
        <v>10</v>
      </c>
      <c r="W1" s="7" t="s">
        <v>10</v>
      </c>
      <c r="Y1" t="s">
        <v>131</v>
      </c>
    </row>
    <row r="2" spans="1:27" x14ac:dyDescent="0.3">
      <c r="A2" s="6" t="s">
        <v>73</v>
      </c>
      <c r="B2" s="6" t="s">
        <v>74</v>
      </c>
      <c r="C2" s="6" t="s">
        <v>75</v>
      </c>
      <c r="D2" s="6" t="s">
        <v>1</v>
      </c>
      <c r="E2" s="6" t="s">
        <v>2</v>
      </c>
      <c r="F2" s="6" t="s">
        <v>4</v>
      </c>
      <c r="G2" s="16" t="s">
        <v>97</v>
      </c>
      <c r="H2" s="6" t="s">
        <v>1</v>
      </c>
      <c r="I2" s="6" t="s">
        <v>2</v>
      </c>
      <c r="J2" s="10" t="s">
        <v>96</v>
      </c>
      <c r="K2" s="6" t="s">
        <v>95</v>
      </c>
      <c r="L2" s="10" t="s">
        <v>94</v>
      </c>
      <c r="M2" s="10" t="s">
        <v>93</v>
      </c>
      <c r="N2" s="16" t="s">
        <v>102</v>
      </c>
      <c r="O2" s="16" t="s">
        <v>103</v>
      </c>
      <c r="P2" s="10" t="s">
        <v>91</v>
      </c>
      <c r="Q2" s="10" t="s">
        <v>92</v>
      </c>
      <c r="R2" s="16" t="s">
        <v>101</v>
      </c>
      <c r="S2" s="16" t="s">
        <v>100</v>
      </c>
      <c r="T2" s="10" t="s">
        <v>90</v>
      </c>
      <c r="U2" s="10" t="s">
        <v>89</v>
      </c>
      <c r="V2" s="16" t="s">
        <v>99</v>
      </c>
      <c r="W2" s="16" t="s">
        <v>98</v>
      </c>
      <c r="Y2" t="s">
        <v>104</v>
      </c>
    </row>
    <row r="3" spans="1:27" x14ac:dyDescent="0.3">
      <c r="A3" s="12">
        <v>2</v>
      </c>
      <c r="B3" s="12">
        <v>1</v>
      </c>
      <c r="C3" s="12" t="s">
        <v>77</v>
      </c>
      <c r="D3" s="12">
        <v>-1.3324000000000001E-2</v>
      </c>
      <c r="E3" s="12">
        <v>-0.46467000000000003</v>
      </c>
      <c r="F3" s="12">
        <v>-2.2397</v>
      </c>
      <c r="G3" s="13">
        <f t="shared" ref="G3:G11" si="0">D3-E3</f>
        <v>0.45134600000000002</v>
      </c>
      <c r="H3" s="13">
        <v>-0.19494</v>
      </c>
      <c r="I3" s="13">
        <v>-0.25591000000000003</v>
      </c>
      <c r="J3" s="14">
        <v>6.2439000000000001E-2</v>
      </c>
      <c r="K3" s="12">
        <v>-0.30253999999999998</v>
      </c>
      <c r="L3" s="12">
        <v>-0.99378999999999995</v>
      </c>
      <c r="M3" s="12">
        <v>1.9371</v>
      </c>
      <c r="N3" s="13">
        <f>((L3-$J3)/$J3)*100</f>
        <v>-1691.6174186005537</v>
      </c>
      <c r="O3" s="13">
        <f>((M3-$K3)/$K3)*100</f>
        <v>-740.27897137568596</v>
      </c>
      <c r="P3" s="12">
        <v>-0.94737000000000005</v>
      </c>
      <c r="Q3" s="12">
        <v>0.45012999999999997</v>
      </c>
      <c r="R3" s="13">
        <f>((P3-$J3)/$J3)*100</f>
        <v>-1617.27285830971</v>
      </c>
      <c r="S3" s="13">
        <f>((Q3-$K3)/$K3)*100</f>
        <v>-248.78363191644078</v>
      </c>
      <c r="T3" s="12">
        <v>-0.99275999999999998</v>
      </c>
      <c r="U3" s="12">
        <v>1.8005</v>
      </c>
      <c r="V3" s="13">
        <f>((T3-$J$3)/$J$3)*100</f>
        <v>-1689.9678085811749</v>
      </c>
      <c r="W3" s="13">
        <f>((U3-$K$3)/$K$3)*100</f>
        <v>-695.12791696965701</v>
      </c>
      <c r="AA3" t="s">
        <v>79</v>
      </c>
    </row>
    <row r="4" spans="1:27" x14ac:dyDescent="0.3">
      <c r="A4">
        <v>2</v>
      </c>
      <c r="B4">
        <v>2</v>
      </c>
      <c r="C4" t="s">
        <v>77</v>
      </c>
      <c r="D4">
        <v>0.47191</v>
      </c>
      <c r="E4">
        <v>-0.19417000000000001</v>
      </c>
      <c r="F4">
        <v>-2.8956</v>
      </c>
      <c r="G4" s="8">
        <f>D4-E4</f>
        <v>0.66608000000000001</v>
      </c>
      <c r="H4" s="8">
        <v>5.9827999999999999E-2</v>
      </c>
      <c r="I4" s="8">
        <v>-0.15472</v>
      </c>
      <c r="J4" s="11">
        <v>0.99541000000000002</v>
      </c>
      <c r="K4">
        <v>-0.93269000000000002</v>
      </c>
      <c r="L4">
        <v>-0.99929999999999997</v>
      </c>
      <c r="M4">
        <v>1.9629000000000001</v>
      </c>
      <c r="N4" s="15">
        <f t="shared" ref="N4:N32" si="1">((L4-$J4)/$J4)*100</f>
        <v>-200.39079374328165</v>
      </c>
      <c r="O4" s="15">
        <f t="shared" ref="O4:O32" si="2">((M4-$K$3)/$K$3)*100</f>
        <v>-748.80676935281292</v>
      </c>
      <c r="P4">
        <v>-0.90269999999999995</v>
      </c>
      <c r="Q4">
        <v>4.0423000000000001E-2</v>
      </c>
      <c r="R4" s="15">
        <f>((P4-$J4)/$J4)*100</f>
        <v>-190.68624988698124</v>
      </c>
      <c r="S4" s="15">
        <f>((Q4-$K4)/$K4)*100</f>
        <v>-104.33402309449014</v>
      </c>
      <c r="T4">
        <v>-0.99897000000000002</v>
      </c>
      <c r="U4">
        <v>1.8267</v>
      </c>
      <c r="V4" s="8">
        <f t="shared" ref="V4:V32" si="3">((T4-$J$3)/$J$3)*100</f>
        <v>-1699.9135155912172</v>
      </c>
      <c r="W4" s="8">
        <f t="shared" ref="W4:W32" si="4">((U4-$K$3)/$K$3)*100</f>
        <v>-703.78792886890983</v>
      </c>
    </row>
    <row r="5" spans="1:27" x14ac:dyDescent="0.3">
      <c r="A5">
        <v>2</v>
      </c>
      <c r="B5">
        <v>3</v>
      </c>
      <c r="C5" t="s">
        <v>77</v>
      </c>
      <c r="D5">
        <v>0.61448999999999998</v>
      </c>
      <c r="E5">
        <v>0.16854</v>
      </c>
      <c r="F5">
        <v>-1.9386000000000001</v>
      </c>
      <c r="G5" s="8">
        <f t="shared" si="0"/>
        <v>0.44594999999999996</v>
      </c>
      <c r="H5" s="8">
        <v>0.38772000000000001</v>
      </c>
      <c r="I5" s="8">
        <v>2.7182999999999999E-3</v>
      </c>
      <c r="J5">
        <v>0.98358000000000001</v>
      </c>
      <c r="K5">
        <v>-1.6737</v>
      </c>
      <c r="L5">
        <v>-0.55123999999999995</v>
      </c>
      <c r="M5">
        <v>0.26494000000000001</v>
      </c>
      <c r="N5" s="15">
        <f>((L5-$J5)/$J5)*100</f>
        <v>-156.04424652798957</v>
      </c>
      <c r="O5" s="15">
        <f t="shared" si="2"/>
        <v>-187.57189132015603</v>
      </c>
      <c r="P5">
        <v>0.95926999999999996</v>
      </c>
      <c r="Q5">
        <v>-1.0222</v>
      </c>
      <c r="R5" s="15">
        <f t="shared" ref="R5:R32" si="5">((P5-$J5)/$J5)*100</f>
        <v>-2.4715833994184564</v>
      </c>
      <c r="S5" s="15">
        <f t="shared" ref="S5:S32" si="6">((Q5-$K5)/$K5)*100</f>
        <v>-38.925733405030769</v>
      </c>
      <c r="T5">
        <v>-0.53063000000000005</v>
      </c>
      <c r="U5">
        <v>0.25313999999999998</v>
      </c>
      <c r="V5" s="8">
        <f t="shared" si="3"/>
        <v>-949.83744134275059</v>
      </c>
      <c r="W5" s="8">
        <f t="shared" si="4"/>
        <v>-183.67158061743902</v>
      </c>
    </row>
    <row r="6" spans="1:27" x14ac:dyDescent="0.3">
      <c r="A6" s="17">
        <v>3</v>
      </c>
      <c r="B6" s="17">
        <v>1</v>
      </c>
      <c r="C6" s="17" t="s">
        <v>77</v>
      </c>
      <c r="D6" s="17">
        <v>1.8021</v>
      </c>
      <c r="E6" s="17">
        <v>-0.25396999999999997</v>
      </c>
      <c r="F6" s="17">
        <v>-6.3766999999999996</v>
      </c>
      <c r="G6" s="18">
        <f t="shared" si="0"/>
        <v>2.0560700000000001</v>
      </c>
      <c r="H6" s="18">
        <v>-1.0709</v>
      </c>
      <c r="I6" s="18">
        <v>-3.1682000000000001</v>
      </c>
      <c r="J6" s="17">
        <v>0.99395</v>
      </c>
      <c r="K6" s="17">
        <v>-6.5042999999999997</v>
      </c>
      <c r="L6" s="17">
        <v>0.73770999999999998</v>
      </c>
      <c r="M6" s="17">
        <v>-0.12759999999999999</v>
      </c>
      <c r="N6" s="19">
        <f t="shared" si="1"/>
        <v>-25.779968811308418</v>
      </c>
      <c r="O6" s="19">
        <f t="shared" si="2"/>
        <v>-57.82375884180604</v>
      </c>
      <c r="P6" s="17">
        <v>0.9909</v>
      </c>
      <c r="Q6" s="17">
        <v>-5.1508000000000003</v>
      </c>
      <c r="R6" s="19">
        <f t="shared" si="5"/>
        <v>-0.30685648171437163</v>
      </c>
      <c r="S6" s="19">
        <f t="shared" si="6"/>
        <v>-20.809310763648657</v>
      </c>
      <c r="T6" s="17">
        <v>0.87087999999999999</v>
      </c>
      <c r="U6" s="17">
        <v>-0.62948000000000004</v>
      </c>
      <c r="V6" s="18">
        <f t="shared" si="3"/>
        <v>1294.7692948317558</v>
      </c>
      <c r="W6" s="18">
        <f t="shared" si="4"/>
        <v>108.06504924968603</v>
      </c>
    </row>
    <row r="7" spans="1:27" x14ac:dyDescent="0.3">
      <c r="A7">
        <v>3</v>
      </c>
      <c r="B7">
        <v>2</v>
      </c>
      <c r="C7" t="s">
        <v>77</v>
      </c>
      <c r="D7">
        <v>0.84877999999999998</v>
      </c>
      <c r="E7">
        <v>-0.65127999999999997</v>
      </c>
      <c r="F7">
        <v>-5.9607000000000001</v>
      </c>
      <c r="G7" s="8">
        <f t="shared" si="0"/>
        <v>1.5000599999999999</v>
      </c>
      <c r="H7" s="8">
        <v>-6.7485000000000003E-2</v>
      </c>
      <c r="I7" s="8">
        <v>-1.0475000000000001</v>
      </c>
      <c r="J7">
        <v>0.95457000000000003</v>
      </c>
      <c r="K7">
        <v>-3.8942000000000001</v>
      </c>
      <c r="L7">
        <v>-0.87539999999999996</v>
      </c>
      <c r="M7">
        <v>2.0665</v>
      </c>
      <c r="N7" s="15">
        <f t="shared" si="1"/>
        <v>-191.70621326880163</v>
      </c>
      <c r="O7" s="15">
        <f t="shared" si="2"/>
        <v>-783.05017518344698</v>
      </c>
      <c r="P7">
        <v>0.90588999999999997</v>
      </c>
      <c r="Q7">
        <v>-2.6288999999999998</v>
      </c>
      <c r="R7" s="15">
        <f t="shared" si="5"/>
        <v>-5.0996783892223787</v>
      </c>
      <c r="S7" s="15">
        <f t="shared" si="6"/>
        <v>-32.491911047198407</v>
      </c>
      <c r="T7">
        <v>-0.87026000000000003</v>
      </c>
      <c r="U7">
        <v>2.0104000000000002</v>
      </c>
      <c r="V7" s="8">
        <f t="shared" si="3"/>
        <v>-1493.7763256938772</v>
      </c>
      <c r="W7" s="8">
        <f t="shared" si="4"/>
        <v>-764.5071726052754</v>
      </c>
    </row>
    <row r="8" spans="1:27" x14ac:dyDescent="0.3">
      <c r="A8" s="20">
        <v>3</v>
      </c>
      <c r="B8" s="20">
        <v>3</v>
      </c>
      <c r="C8" s="20" t="s">
        <v>77</v>
      </c>
      <c r="D8" s="20">
        <v>2.4405000000000001</v>
      </c>
      <c r="E8" s="20">
        <v>0.56115999999999999</v>
      </c>
      <c r="F8" s="20">
        <v>-7.3247</v>
      </c>
      <c r="G8" s="21">
        <f t="shared" si="0"/>
        <v>1.87934</v>
      </c>
      <c r="H8" s="21">
        <v>-0.25230999999999998</v>
      </c>
      <c r="I8" s="21">
        <v>-1.6348</v>
      </c>
      <c r="J8" s="20">
        <v>0.99512999999999996</v>
      </c>
      <c r="K8" s="20">
        <v>-5.3882000000000003</v>
      </c>
      <c r="L8" s="20">
        <v>-0.96511000000000002</v>
      </c>
      <c r="M8" s="20">
        <v>1.9365000000000001</v>
      </c>
      <c r="N8" s="22">
        <f t="shared" si="1"/>
        <v>-196.98330871343444</v>
      </c>
      <c r="O8" s="22">
        <f t="shared" si="2"/>
        <v>-740.08065049249694</v>
      </c>
      <c r="P8" s="20">
        <v>0.99041000000000001</v>
      </c>
      <c r="Q8" s="20">
        <v>-3.8334000000000001</v>
      </c>
      <c r="R8" s="22">
        <f t="shared" si="5"/>
        <v>-0.47430988916020483</v>
      </c>
      <c r="S8" s="22">
        <f t="shared" si="6"/>
        <v>-28.855647526075501</v>
      </c>
      <c r="T8" s="20">
        <v>-0.95159000000000005</v>
      </c>
      <c r="U8" s="20">
        <v>1.5960000000000001</v>
      </c>
      <c r="V8" s="21">
        <f t="shared" si="3"/>
        <v>-1624.031454699787</v>
      </c>
      <c r="W8" s="21">
        <f t="shared" si="4"/>
        <v>-627.53354928273961</v>
      </c>
    </row>
    <row r="9" spans="1:27" x14ac:dyDescent="0.3">
      <c r="A9">
        <v>4</v>
      </c>
      <c r="B9">
        <v>1</v>
      </c>
      <c r="C9" t="s">
        <v>77</v>
      </c>
      <c r="D9">
        <v>2.0714999999999999</v>
      </c>
      <c r="E9">
        <v>-2.3586</v>
      </c>
      <c r="F9">
        <v>-10.603999999999999</v>
      </c>
      <c r="G9" s="8">
        <f t="shared" si="0"/>
        <v>4.4300999999999995</v>
      </c>
      <c r="H9" s="8">
        <v>1.4772000000000001</v>
      </c>
      <c r="I9" s="8">
        <v>-1.5054000000000001</v>
      </c>
      <c r="J9">
        <v>0.97780999999999996</v>
      </c>
      <c r="K9">
        <v>-7.1388999999999996</v>
      </c>
      <c r="L9">
        <v>-0.80642999999999998</v>
      </c>
      <c r="M9">
        <v>3.4647000000000001</v>
      </c>
      <c r="N9" s="15">
        <f t="shared" si="1"/>
        <v>-182.47307759176118</v>
      </c>
      <c r="O9" s="15">
        <f t="shared" si="2"/>
        <v>-1245.2039399748794</v>
      </c>
      <c r="P9">
        <v>0.11587</v>
      </c>
      <c r="Q9">
        <v>0.86219000000000001</v>
      </c>
      <c r="R9" s="15">
        <f t="shared" si="5"/>
        <v>-88.150049600638155</v>
      </c>
      <c r="S9" s="15">
        <f t="shared" si="6"/>
        <v>-112.07735085237222</v>
      </c>
      <c r="T9">
        <v>-0.73680000000000001</v>
      </c>
      <c r="U9">
        <v>2.5659999999999998</v>
      </c>
      <c r="V9" s="8">
        <f t="shared" si="3"/>
        <v>-1280.0317109498872</v>
      </c>
      <c r="W9" s="8">
        <f t="shared" si="4"/>
        <v>-948.15231043828931</v>
      </c>
    </row>
    <row r="10" spans="1:27" x14ac:dyDescent="0.3">
      <c r="A10">
        <v>4</v>
      </c>
      <c r="B10">
        <v>2</v>
      </c>
      <c r="C10" t="s">
        <v>77</v>
      </c>
      <c r="D10">
        <v>1.0589</v>
      </c>
      <c r="E10">
        <v>-3.7934999999999999</v>
      </c>
      <c r="F10">
        <v>-15.003</v>
      </c>
      <c r="G10" s="8">
        <f t="shared" si="0"/>
        <v>4.8523999999999994</v>
      </c>
      <c r="H10" s="8">
        <v>0.55971000000000004</v>
      </c>
      <c r="I10" s="8">
        <v>-3.1234999999999999</v>
      </c>
      <c r="J10">
        <v>0.99990000000000001</v>
      </c>
      <c r="K10">
        <v>-11.388</v>
      </c>
      <c r="L10">
        <v>-0.99870999999999999</v>
      </c>
      <c r="M10">
        <v>3.6149</v>
      </c>
      <c r="N10" s="15">
        <f t="shared" si="1"/>
        <v>-199.88098809880987</v>
      </c>
      <c r="O10" s="15">
        <f t="shared" si="2"/>
        <v>-1294.8502677331924</v>
      </c>
      <c r="P10">
        <v>0.9153</v>
      </c>
      <c r="Q10">
        <v>-6.7433999999999994E-2</v>
      </c>
      <c r="R10" s="15">
        <f t="shared" si="5"/>
        <v>-8.4608460846084608</v>
      </c>
      <c r="S10" s="15">
        <f t="shared" si="6"/>
        <v>-99.407850368809264</v>
      </c>
      <c r="T10">
        <v>-0.99861999999999995</v>
      </c>
      <c r="U10">
        <v>2.4792999999999998</v>
      </c>
      <c r="V10" s="8">
        <f t="shared" si="3"/>
        <v>-1699.3529684972532</v>
      </c>
      <c r="W10" s="8">
        <f t="shared" si="4"/>
        <v>-919.49494281747877</v>
      </c>
    </row>
    <row r="11" spans="1:27" x14ac:dyDescent="0.3">
      <c r="A11" s="12">
        <v>4</v>
      </c>
      <c r="B11" s="12">
        <v>3</v>
      </c>
      <c r="C11" s="12" t="s">
        <v>77</v>
      </c>
      <c r="D11" s="12">
        <v>2.2663000000000002</v>
      </c>
      <c r="E11" s="12">
        <v>0.54690000000000005</v>
      </c>
      <c r="F11" s="12">
        <v>-4.6271000000000004</v>
      </c>
      <c r="G11" s="13">
        <f t="shared" si="0"/>
        <v>1.7194000000000003</v>
      </c>
      <c r="H11" s="13">
        <v>-9.6880999999999995E-2</v>
      </c>
      <c r="I11" s="13">
        <v>-0.70935000000000004</v>
      </c>
      <c r="J11" s="12">
        <v>0.95699999999999996</v>
      </c>
      <c r="K11" s="12">
        <v>-1.6482000000000001</v>
      </c>
      <c r="L11" s="12">
        <v>-0.96431</v>
      </c>
      <c r="M11" s="12">
        <v>2.9788000000000001</v>
      </c>
      <c r="N11" s="13">
        <f t="shared" si="1"/>
        <v>-200.76384535005224</v>
      </c>
      <c r="O11" s="13">
        <f t="shared" si="2"/>
        <v>-1084.5970780723212</v>
      </c>
      <c r="P11" s="12">
        <v>-0.88868999999999998</v>
      </c>
      <c r="Q11" s="12">
        <v>1.8431999999999999</v>
      </c>
      <c r="R11" s="13">
        <f t="shared" si="5"/>
        <v>-192.86206896551724</v>
      </c>
      <c r="S11" s="13">
        <f t="shared" si="6"/>
        <v>-211.83108846013835</v>
      </c>
      <c r="T11" s="12">
        <v>-0.96131</v>
      </c>
      <c r="U11" s="12">
        <v>2.5453000000000001</v>
      </c>
      <c r="V11" s="13">
        <f t="shared" si="3"/>
        <v>-1639.598648280722</v>
      </c>
      <c r="W11" s="13">
        <f t="shared" si="4"/>
        <v>-941.31023996826877</v>
      </c>
    </row>
    <row r="12" spans="1:27" x14ac:dyDescent="0.3">
      <c r="A12" s="17">
        <v>5</v>
      </c>
      <c r="B12" s="17">
        <v>1</v>
      </c>
      <c r="C12" s="17" t="s">
        <v>78</v>
      </c>
      <c r="D12" s="17">
        <v>8.9768000000000001E-3</v>
      </c>
      <c r="E12" s="17">
        <v>-1.2511000000000001</v>
      </c>
      <c r="F12" s="17">
        <v>-3.7810999999999999</v>
      </c>
      <c r="G12" s="18">
        <f>D12-E12</f>
        <v>1.2600768</v>
      </c>
      <c r="H12" s="18">
        <v>-0.15948000000000001</v>
      </c>
      <c r="I12" s="18">
        <v>-0.88368999999999998</v>
      </c>
      <c r="J12" s="17">
        <v>0.99741000000000002</v>
      </c>
      <c r="K12" s="17">
        <v>-2.1732</v>
      </c>
      <c r="L12" s="17">
        <v>-0.99568999999999996</v>
      </c>
      <c r="M12" s="17">
        <v>-1.6079000000000001</v>
      </c>
      <c r="N12" s="19">
        <f t="shared" si="1"/>
        <v>-199.82755336321071</v>
      </c>
      <c r="O12" s="19">
        <f t="shared" si="2"/>
        <v>431.466913465988</v>
      </c>
      <c r="P12" s="17">
        <v>-0.87400999999999995</v>
      </c>
      <c r="Q12" s="17">
        <v>0.23457</v>
      </c>
      <c r="R12" s="19">
        <f t="shared" si="5"/>
        <v>-187.62795640709439</v>
      </c>
      <c r="S12" s="19">
        <f t="shared" si="6"/>
        <v>-110.79376035339592</v>
      </c>
      <c r="T12" s="17">
        <v>-0.99417</v>
      </c>
      <c r="U12" s="17">
        <v>1.4702</v>
      </c>
      <c r="V12" s="18">
        <f t="shared" si="3"/>
        <v>-1692.226012588286</v>
      </c>
      <c r="W12" s="18">
        <f t="shared" si="4"/>
        <v>-585.95227077411255</v>
      </c>
    </row>
    <row r="13" spans="1:27" x14ac:dyDescent="0.3">
      <c r="A13">
        <v>5</v>
      </c>
      <c r="B13">
        <v>2</v>
      </c>
      <c r="C13" t="s">
        <v>77</v>
      </c>
      <c r="D13">
        <v>4.7246999999999997E-2</v>
      </c>
      <c r="E13">
        <v>-1.3949</v>
      </c>
      <c r="F13">
        <v>-4.8417000000000003</v>
      </c>
      <c r="G13" s="8">
        <f t="shared" ref="G13:G32" si="7">D13-E13</f>
        <v>1.4421470000000001</v>
      </c>
      <c r="H13" s="8">
        <v>-0.19284999999999999</v>
      </c>
      <c r="I13" s="8">
        <v>-0.98501000000000005</v>
      </c>
      <c r="J13">
        <v>0.99917999999999996</v>
      </c>
      <c r="K13">
        <v>-2.6595</v>
      </c>
      <c r="L13">
        <v>-0.99868000000000001</v>
      </c>
      <c r="M13">
        <v>2.1821999999999999</v>
      </c>
      <c r="N13" s="15">
        <f t="shared" si="1"/>
        <v>-199.94995896635243</v>
      </c>
      <c r="O13" s="15">
        <f t="shared" si="2"/>
        <v>-821.29305215839224</v>
      </c>
      <c r="P13">
        <v>-0.95911999999999997</v>
      </c>
      <c r="Q13">
        <v>0.42365000000000003</v>
      </c>
      <c r="R13" s="15">
        <f t="shared" si="5"/>
        <v>-195.99071238415502</v>
      </c>
      <c r="S13" s="15">
        <f t="shared" si="6"/>
        <v>-115.92968603120887</v>
      </c>
      <c r="T13">
        <v>-0.99814000000000003</v>
      </c>
      <c r="U13">
        <v>1.9935</v>
      </c>
      <c r="V13" s="8">
        <f t="shared" si="3"/>
        <v>-1698.5842181969601</v>
      </c>
      <c r="W13" s="8">
        <f t="shared" si="4"/>
        <v>-758.92113439545199</v>
      </c>
    </row>
    <row r="14" spans="1:27" x14ac:dyDescent="0.3">
      <c r="A14" s="20">
        <v>5</v>
      </c>
      <c r="B14" s="20">
        <v>3</v>
      </c>
      <c r="C14" s="20" t="s">
        <v>77</v>
      </c>
      <c r="D14" s="20">
        <v>-8.1176999999999999E-2</v>
      </c>
      <c r="E14" s="20">
        <v>-1.6756</v>
      </c>
      <c r="F14" s="20">
        <v>-4.2129000000000003</v>
      </c>
      <c r="G14" s="21">
        <f t="shared" si="7"/>
        <v>1.5944229999999999</v>
      </c>
      <c r="H14" s="21">
        <v>-0.30310999999999999</v>
      </c>
      <c r="I14" s="21">
        <v>-1.1400999999999999</v>
      </c>
      <c r="J14" s="20">
        <v>0.98424999999999996</v>
      </c>
      <c r="K14" s="20">
        <v>-2.2115999999999998</v>
      </c>
      <c r="L14" s="20">
        <v>-0.97643999999999997</v>
      </c>
      <c r="M14" s="20">
        <v>2.0013000000000001</v>
      </c>
      <c r="N14" s="22">
        <f t="shared" si="1"/>
        <v>-199.20650241300484</v>
      </c>
      <c r="O14" s="22">
        <f t="shared" si="2"/>
        <v>-761.49930587690892</v>
      </c>
      <c r="P14" s="20">
        <v>-0.65158000000000005</v>
      </c>
      <c r="Q14" s="20">
        <v>0.47117999999999999</v>
      </c>
      <c r="R14" s="22">
        <f t="shared" si="5"/>
        <v>-166.20066040132079</v>
      </c>
      <c r="S14" s="22">
        <f t="shared" si="6"/>
        <v>-121.30493760173631</v>
      </c>
      <c r="T14" s="20">
        <v>-0.98016000000000003</v>
      </c>
      <c r="U14" s="20">
        <v>1.6229</v>
      </c>
      <c r="V14" s="21">
        <f t="shared" si="3"/>
        <v>-1669.7881131984818</v>
      </c>
      <c r="W14" s="21">
        <f t="shared" si="4"/>
        <v>-636.42493554571308</v>
      </c>
    </row>
    <row r="15" spans="1:27" x14ac:dyDescent="0.3">
      <c r="A15">
        <v>6</v>
      </c>
      <c r="B15">
        <v>1</v>
      </c>
      <c r="C15" t="s">
        <v>78</v>
      </c>
      <c r="D15">
        <v>2.4121999999999999</v>
      </c>
      <c r="E15">
        <v>-0.83277999999999996</v>
      </c>
      <c r="F15">
        <v>-7.1604999999999999</v>
      </c>
      <c r="G15" s="8">
        <f t="shared" si="7"/>
        <v>3.24498</v>
      </c>
      <c r="H15" s="8">
        <v>0.90090999999999999</v>
      </c>
      <c r="I15" s="8">
        <v>-1.7658</v>
      </c>
      <c r="J15">
        <v>0.99936999999999998</v>
      </c>
      <c r="K15">
        <v>-5.8845000000000001</v>
      </c>
      <c r="L15">
        <v>-0.98863000000000001</v>
      </c>
      <c r="M15">
        <v>1.276</v>
      </c>
      <c r="N15" s="15">
        <f t="shared" si="1"/>
        <v>-198.92532295346069</v>
      </c>
      <c r="O15" s="15">
        <f t="shared" si="2"/>
        <v>-521.76241158193966</v>
      </c>
      <c r="P15">
        <v>0.99890000000000001</v>
      </c>
      <c r="Q15">
        <v>-4.4588000000000001</v>
      </c>
      <c r="R15" s="15">
        <f t="shared" si="5"/>
        <v>-4.7029628666056665E-2</v>
      </c>
      <c r="S15" s="15">
        <f t="shared" si="6"/>
        <v>-24.228056759282861</v>
      </c>
      <c r="T15">
        <v>-0.93594999999999995</v>
      </c>
      <c r="U15">
        <v>0.53413999999999995</v>
      </c>
      <c r="V15" s="8">
        <f t="shared" si="3"/>
        <v>-1598.9830074152374</v>
      </c>
      <c r="W15" s="8">
        <f t="shared" si="4"/>
        <v>-276.55186091095391</v>
      </c>
    </row>
    <row r="16" spans="1:27" x14ac:dyDescent="0.3">
      <c r="A16">
        <v>6</v>
      </c>
      <c r="B16">
        <v>2</v>
      </c>
      <c r="C16" t="s">
        <v>77</v>
      </c>
      <c r="D16">
        <v>2.4716999999999998</v>
      </c>
      <c r="E16">
        <v>1.0784</v>
      </c>
      <c r="F16">
        <v>-7.3059000000000003</v>
      </c>
      <c r="G16" s="8">
        <f t="shared" si="7"/>
        <v>1.3932999999999998</v>
      </c>
      <c r="H16" s="8">
        <v>0.35626000000000002</v>
      </c>
      <c r="I16" s="8">
        <v>-0.28460999999999997</v>
      </c>
      <c r="J16">
        <v>0.98579000000000006</v>
      </c>
      <c r="K16">
        <v>-3.3605</v>
      </c>
      <c r="L16">
        <v>-0.98633000000000004</v>
      </c>
      <c r="M16">
        <v>3.9453999999999998</v>
      </c>
      <c r="N16" s="15">
        <f t="shared" si="1"/>
        <v>-200.05477840107932</v>
      </c>
      <c r="O16" s="15">
        <f t="shared" si="2"/>
        <v>-1404.0920208897996</v>
      </c>
      <c r="P16">
        <v>0.96169000000000004</v>
      </c>
      <c r="Q16">
        <v>-1.9058999999999999</v>
      </c>
      <c r="R16" s="15">
        <f t="shared" si="5"/>
        <v>-2.4447397518741325</v>
      </c>
      <c r="S16" s="15">
        <f t="shared" si="6"/>
        <v>-43.285225412884991</v>
      </c>
      <c r="T16">
        <v>-0.98848000000000003</v>
      </c>
      <c r="U16">
        <v>4.5366999999999997</v>
      </c>
      <c r="V16" s="8">
        <f t="shared" si="3"/>
        <v>-1683.1131184035617</v>
      </c>
      <c r="W16" s="8">
        <f t="shared" si="4"/>
        <v>-1599.5372512725589</v>
      </c>
    </row>
    <row r="17" spans="1:23" x14ac:dyDescent="0.3">
      <c r="A17">
        <v>6</v>
      </c>
      <c r="B17">
        <v>2</v>
      </c>
      <c r="C17" t="s">
        <v>78</v>
      </c>
      <c r="D17">
        <v>2.4716999999999998</v>
      </c>
      <c r="E17">
        <v>-1.1194999999999999</v>
      </c>
      <c r="F17">
        <v>-8.1545000000000005</v>
      </c>
      <c r="G17" s="8">
        <f t="shared" si="7"/>
        <v>3.5911999999999997</v>
      </c>
      <c r="H17" s="8">
        <v>0.35626000000000002</v>
      </c>
      <c r="I17" s="8">
        <v>-1.8486</v>
      </c>
      <c r="J17">
        <v>0.99256</v>
      </c>
      <c r="K17">
        <v>-5.0065999999999997</v>
      </c>
      <c r="L17">
        <v>-0.95494000000000001</v>
      </c>
      <c r="M17">
        <v>3.1478999999999999</v>
      </c>
      <c r="N17" s="15">
        <f t="shared" si="1"/>
        <v>-196.20980091883615</v>
      </c>
      <c r="O17" s="15">
        <f t="shared" si="2"/>
        <v>-1140.4905136510874</v>
      </c>
      <c r="P17">
        <v>0.98589000000000004</v>
      </c>
      <c r="Q17">
        <v>-3.383</v>
      </c>
      <c r="R17" s="15">
        <f t="shared" si="5"/>
        <v>-0.67199967760134949</v>
      </c>
      <c r="S17" s="15">
        <f t="shared" si="6"/>
        <v>-32.429193464626685</v>
      </c>
      <c r="T17">
        <v>-0.93172999999999995</v>
      </c>
      <c r="U17">
        <v>2.4198</v>
      </c>
      <c r="V17" s="8">
        <f t="shared" si="3"/>
        <v>-1592.2244110251604</v>
      </c>
      <c r="W17" s="8">
        <f t="shared" si="4"/>
        <v>-899.82812190123627</v>
      </c>
    </row>
    <row r="18" spans="1:23" x14ac:dyDescent="0.3">
      <c r="A18">
        <v>6</v>
      </c>
      <c r="B18">
        <v>3</v>
      </c>
      <c r="C18" t="s">
        <v>77</v>
      </c>
      <c r="D18">
        <v>3.5148000000000001</v>
      </c>
      <c r="E18">
        <v>2.1436000000000002</v>
      </c>
      <c r="F18">
        <v>-6.6420000000000003</v>
      </c>
      <c r="G18" s="8">
        <f t="shared" si="7"/>
        <v>1.3712</v>
      </c>
      <c r="H18" s="8">
        <v>0.68798999999999999</v>
      </c>
      <c r="I18" s="8">
        <v>0.10323</v>
      </c>
      <c r="J18">
        <v>0.98980000000000001</v>
      </c>
      <c r="K18">
        <v>-2.8325999999999998</v>
      </c>
      <c r="L18">
        <v>-0.99168999999999996</v>
      </c>
      <c r="M18">
        <v>3.8094000000000001</v>
      </c>
      <c r="N18" s="15">
        <f t="shared" si="1"/>
        <v>-200.1909476661952</v>
      </c>
      <c r="O18" s="15">
        <f t="shared" si="2"/>
        <v>-1359.1392873669597</v>
      </c>
      <c r="P18">
        <v>0.97058</v>
      </c>
      <c r="Q18">
        <v>-1.5102</v>
      </c>
      <c r="R18" s="15">
        <f t="shared" si="5"/>
        <v>-1.9418064255405147</v>
      </c>
      <c r="S18" s="15">
        <f t="shared" si="6"/>
        <v>-46.685024359245922</v>
      </c>
      <c r="T18">
        <v>-0.99195</v>
      </c>
      <c r="U18">
        <v>4.4151999999999996</v>
      </c>
      <c r="V18" s="8">
        <f t="shared" si="3"/>
        <v>-1688.6705424494305</v>
      </c>
      <c r="W18" s="8">
        <f t="shared" si="4"/>
        <v>-1559.3772724267865</v>
      </c>
    </row>
    <row r="19" spans="1:23" x14ac:dyDescent="0.3">
      <c r="A19">
        <v>6</v>
      </c>
      <c r="B19">
        <v>3</v>
      </c>
      <c r="C19" t="s">
        <v>78</v>
      </c>
      <c r="D19">
        <v>3.5148000000000001</v>
      </c>
      <c r="E19">
        <v>-0.54532000000000003</v>
      </c>
      <c r="F19">
        <v>-16.196999999999999</v>
      </c>
      <c r="G19" s="8">
        <f t="shared" si="7"/>
        <v>4.0601200000000004</v>
      </c>
      <c r="H19" s="8">
        <v>0.68798999999999999</v>
      </c>
      <c r="I19" s="8">
        <v>-2.0097999999999998</v>
      </c>
      <c r="J19">
        <v>0.99990000000000001</v>
      </c>
      <c r="K19">
        <v>-10.762</v>
      </c>
      <c r="L19">
        <v>-0.99955000000000005</v>
      </c>
      <c r="M19">
        <v>5.4344000000000001</v>
      </c>
      <c r="N19" s="15">
        <f t="shared" si="1"/>
        <v>-199.96499649964997</v>
      </c>
      <c r="O19" s="15">
        <f t="shared" si="2"/>
        <v>-1896.2583460038343</v>
      </c>
      <c r="P19">
        <v>0.99978999999999996</v>
      </c>
      <c r="Q19">
        <v>-7.5373999999999999</v>
      </c>
      <c r="R19" s="15">
        <f t="shared" si="5"/>
        <v>-1.1001100110016452E-2</v>
      </c>
      <c r="S19" s="15">
        <f t="shared" si="6"/>
        <v>-29.962832187325777</v>
      </c>
      <c r="T19">
        <v>-0.99938000000000005</v>
      </c>
      <c r="U19">
        <v>4.55</v>
      </c>
      <c r="V19" s="8">
        <f t="shared" si="3"/>
        <v>-1700.5701564727176</v>
      </c>
      <c r="W19" s="8">
        <f t="shared" si="4"/>
        <v>-1603.9333641832486</v>
      </c>
    </row>
    <row r="20" spans="1:23" x14ac:dyDescent="0.3">
      <c r="A20" s="17">
        <v>7</v>
      </c>
      <c r="B20" s="17">
        <v>1</v>
      </c>
      <c r="C20" s="17" t="s">
        <v>77</v>
      </c>
      <c r="D20" s="17">
        <v>4.3699000000000003</v>
      </c>
      <c r="E20" s="17">
        <v>3.2671000000000001</v>
      </c>
      <c r="F20" s="17">
        <v>-6.8823999999999996</v>
      </c>
      <c r="G20" s="18">
        <f t="shared" si="7"/>
        <v>1.1028000000000002</v>
      </c>
      <c r="H20" s="18">
        <v>2.2757999999999998</v>
      </c>
      <c r="I20" s="18">
        <v>1.8653999999999999</v>
      </c>
      <c r="J20" s="17">
        <v>0.99619000000000002</v>
      </c>
      <c r="K20" s="17">
        <v>-2.5617999999999999</v>
      </c>
      <c r="L20" s="17">
        <v>-0.99797999999999998</v>
      </c>
      <c r="M20" s="17">
        <v>4.3205999999999998</v>
      </c>
      <c r="N20" s="19">
        <f t="shared" si="1"/>
        <v>-200.1796845983196</v>
      </c>
      <c r="O20" s="19">
        <f t="shared" si="2"/>
        <v>-1528.1086798439874</v>
      </c>
      <c r="P20" s="17">
        <v>-0.97931000000000001</v>
      </c>
      <c r="Q20" s="17">
        <v>1.5617000000000001</v>
      </c>
      <c r="R20" s="19">
        <f t="shared" si="5"/>
        <v>-198.30554412310903</v>
      </c>
      <c r="S20" s="19">
        <f t="shared" si="6"/>
        <v>-160.96104301662893</v>
      </c>
      <c r="T20" s="17">
        <v>-0.99741999999999997</v>
      </c>
      <c r="U20" s="17">
        <v>4.9264000000000001</v>
      </c>
      <c r="V20" s="18">
        <f t="shared" si="3"/>
        <v>-1697.4310927465203</v>
      </c>
      <c r="W20" s="18">
        <f t="shared" si="4"/>
        <v>-1728.3466649038144</v>
      </c>
    </row>
    <row r="21" spans="1:23" x14ac:dyDescent="0.3">
      <c r="A21">
        <v>7</v>
      </c>
      <c r="B21">
        <v>2</v>
      </c>
      <c r="C21" t="s">
        <v>77</v>
      </c>
      <c r="D21">
        <v>3.6198999999999999</v>
      </c>
      <c r="E21">
        <v>1.8528</v>
      </c>
      <c r="F21">
        <v>-8.2837999999999994</v>
      </c>
      <c r="G21" s="8">
        <f t="shared" si="7"/>
        <v>1.7670999999999999</v>
      </c>
      <c r="H21" s="8">
        <v>1.7242</v>
      </c>
      <c r="I21" s="8">
        <v>0.52124000000000004</v>
      </c>
      <c r="J21">
        <v>0.99965000000000004</v>
      </c>
      <c r="K21">
        <v>-5.6391999999999998</v>
      </c>
      <c r="L21">
        <v>-0.99817</v>
      </c>
      <c r="M21">
        <v>2.6446000000000001</v>
      </c>
      <c r="N21" s="15">
        <f t="shared" si="1"/>
        <v>-199.85194818186363</v>
      </c>
      <c r="O21" s="15">
        <f t="shared" si="2"/>
        <v>-974.13234613604823</v>
      </c>
      <c r="P21">
        <v>0.98194999999999999</v>
      </c>
      <c r="Q21">
        <v>-0.67606999999999995</v>
      </c>
      <c r="R21" s="15">
        <f t="shared" si="5"/>
        <v>-1.7706197169009203</v>
      </c>
      <c r="S21" s="15">
        <f t="shared" si="6"/>
        <v>-88.011242729465167</v>
      </c>
      <c r="T21">
        <v>-0.99799000000000004</v>
      </c>
      <c r="U21">
        <v>3.4</v>
      </c>
      <c r="V21" s="8">
        <f t="shared" si="3"/>
        <v>-1698.3439837281185</v>
      </c>
      <c r="W21" s="8">
        <f t="shared" si="4"/>
        <v>-1223.8183380709988</v>
      </c>
    </row>
    <row r="22" spans="1:23" x14ac:dyDescent="0.3">
      <c r="A22" s="12">
        <v>7</v>
      </c>
      <c r="B22" s="12">
        <v>3</v>
      </c>
      <c r="C22" s="12" t="s">
        <v>77</v>
      </c>
      <c r="D22" s="12">
        <v>4.4175000000000004</v>
      </c>
      <c r="E22" s="12">
        <v>-0.16772999999999999</v>
      </c>
      <c r="F22" s="12">
        <v>-9.1456999999999997</v>
      </c>
      <c r="G22" s="13">
        <f t="shared" si="7"/>
        <v>4.5852300000000001</v>
      </c>
      <c r="H22" s="13">
        <v>3.0750000000000002</v>
      </c>
      <c r="I22" s="13">
        <v>0.71675999999999995</v>
      </c>
      <c r="J22" s="12">
        <v>0.98107</v>
      </c>
      <c r="K22" s="12">
        <v>-4.7037000000000004</v>
      </c>
      <c r="L22" s="12">
        <v>-0.97887999999999997</v>
      </c>
      <c r="M22" s="12">
        <v>4.4420000000000002</v>
      </c>
      <c r="N22" s="13">
        <f t="shared" si="1"/>
        <v>-199.77677433822257</v>
      </c>
      <c r="O22" s="13">
        <f t="shared" si="2"/>
        <v>-1568.2356052092287</v>
      </c>
      <c r="P22" s="12">
        <v>-0.64231000000000005</v>
      </c>
      <c r="Q22" s="12">
        <v>0.77583000000000002</v>
      </c>
      <c r="R22" s="13">
        <f t="shared" si="5"/>
        <v>-165.47035379738449</v>
      </c>
      <c r="S22" s="13">
        <f t="shared" si="6"/>
        <v>-116.49403660947763</v>
      </c>
      <c r="T22" s="12">
        <v>-0.97411999999999999</v>
      </c>
      <c r="U22" s="12">
        <v>5.2114000000000003</v>
      </c>
      <c r="V22" s="13">
        <f t="shared" si="3"/>
        <v>-1660.1146719197939</v>
      </c>
      <c r="W22" s="13">
        <f t="shared" si="4"/>
        <v>-1822.5490844185895</v>
      </c>
    </row>
    <row r="23" spans="1:23" x14ac:dyDescent="0.3">
      <c r="A23">
        <v>7</v>
      </c>
      <c r="B23">
        <v>1</v>
      </c>
      <c r="C23" t="s">
        <v>78</v>
      </c>
      <c r="D23">
        <v>4.3699000000000003</v>
      </c>
      <c r="E23">
        <v>-0.13144</v>
      </c>
      <c r="F23">
        <v>-17.611000000000001</v>
      </c>
      <c r="G23" s="8">
        <f t="shared" si="7"/>
        <v>4.5013400000000008</v>
      </c>
      <c r="H23" s="8">
        <v>2.2757999999999998</v>
      </c>
      <c r="I23" s="8">
        <v>-0.57262999999999997</v>
      </c>
      <c r="J23">
        <v>0.99988999999999995</v>
      </c>
      <c r="K23">
        <v>-11.145</v>
      </c>
      <c r="L23">
        <v>-0.99963000000000002</v>
      </c>
      <c r="M23">
        <v>6.4667000000000003</v>
      </c>
      <c r="N23" s="15">
        <f t="shared" si="1"/>
        <v>-199.97399713968537</v>
      </c>
      <c r="O23" s="15">
        <f t="shared" si="2"/>
        <v>-2237.4694255305085</v>
      </c>
      <c r="P23">
        <v>0.97955000000000003</v>
      </c>
      <c r="Q23">
        <v>-0.59306999999999999</v>
      </c>
      <c r="R23" s="15">
        <f t="shared" si="5"/>
        <v>-2.034223764614099</v>
      </c>
      <c r="S23" s="15">
        <f t="shared" si="6"/>
        <v>-94.678600269178986</v>
      </c>
      <c r="T23">
        <v>-0.99980999999999998</v>
      </c>
      <c r="U23">
        <v>5.5260999999999996</v>
      </c>
      <c r="V23" s="8">
        <f t="shared" si="3"/>
        <v>-1701.2588286167302</v>
      </c>
      <c r="W23" s="8">
        <f t="shared" si="4"/>
        <v>-1926.5683876512196</v>
      </c>
    </row>
    <row r="24" spans="1:23" x14ac:dyDescent="0.3">
      <c r="A24" s="20">
        <v>7</v>
      </c>
      <c r="B24" s="20">
        <v>2</v>
      </c>
      <c r="C24" s="20" t="s">
        <v>78</v>
      </c>
      <c r="D24" s="20">
        <v>3.6198999999999999</v>
      </c>
      <c r="E24" s="20">
        <v>-0.97240000000000004</v>
      </c>
      <c r="F24" s="20">
        <v>-17.366</v>
      </c>
      <c r="G24" s="21">
        <f t="shared" si="7"/>
        <v>4.5922999999999998</v>
      </c>
      <c r="H24" s="21">
        <v>1.7242</v>
      </c>
      <c r="I24" s="21">
        <v>-1.4823999999999999</v>
      </c>
      <c r="J24" s="20">
        <v>0.99983999999999995</v>
      </c>
      <c r="K24" s="20">
        <v>-12.125999999999999</v>
      </c>
      <c r="L24" s="20">
        <v>-0.99909999999999999</v>
      </c>
      <c r="M24" s="20">
        <v>5.2404000000000002</v>
      </c>
      <c r="N24" s="22">
        <f t="shared" si="1"/>
        <v>-199.9259881581053</v>
      </c>
      <c r="O24" s="22">
        <f t="shared" si="2"/>
        <v>-1832.1345937727244</v>
      </c>
      <c r="P24" s="20">
        <v>0.99295999999999995</v>
      </c>
      <c r="Q24" s="20">
        <v>-1.7212000000000001</v>
      </c>
      <c r="R24" s="22">
        <f t="shared" si="5"/>
        <v>-0.68811009761561825</v>
      </c>
      <c r="S24" s="22">
        <f t="shared" si="6"/>
        <v>-85.805706745835394</v>
      </c>
      <c r="T24" s="20">
        <v>-0.99863000000000002</v>
      </c>
      <c r="U24" s="20">
        <v>4.1581000000000001</v>
      </c>
      <c r="V24" s="21">
        <f t="shared" si="3"/>
        <v>-1699.3689841285093</v>
      </c>
      <c r="W24" s="21">
        <f t="shared" si="4"/>
        <v>-1474.3967739803002</v>
      </c>
    </row>
    <row r="25" spans="1:23" x14ac:dyDescent="0.3">
      <c r="A25">
        <v>8</v>
      </c>
      <c r="B25">
        <v>1</v>
      </c>
      <c r="C25" t="s">
        <v>77</v>
      </c>
      <c r="D25">
        <v>-0.22355</v>
      </c>
      <c r="E25">
        <v>-3.9929000000000001</v>
      </c>
      <c r="F25">
        <v>-14.691000000000001</v>
      </c>
      <c r="G25" s="8">
        <f t="shared" si="7"/>
        <v>3.7693500000000002</v>
      </c>
      <c r="H25" s="8">
        <v>-0.24504000000000001</v>
      </c>
      <c r="I25" s="8">
        <v>-2.5325000000000002</v>
      </c>
      <c r="J25">
        <v>0.99965000000000004</v>
      </c>
      <c r="K25">
        <v>-8.9154999999999998</v>
      </c>
      <c r="L25">
        <v>-0.999</v>
      </c>
      <c r="M25">
        <v>5.7758000000000003</v>
      </c>
      <c r="N25" s="15">
        <f t="shared" si="1"/>
        <v>-199.93497724203471</v>
      </c>
      <c r="O25" s="15">
        <f t="shared" si="2"/>
        <v>-2009.1029285383752</v>
      </c>
      <c r="P25">
        <v>-0.99380999999999997</v>
      </c>
      <c r="Q25">
        <v>2.5118999999999998</v>
      </c>
      <c r="R25" s="15">
        <f t="shared" si="5"/>
        <v>-199.41579552843493</v>
      </c>
      <c r="S25" s="15">
        <f t="shared" si="6"/>
        <v>-128.17452750827209</v>
      </c>
      <c r="T25">
        <v>-0.99914999999999998</v>
      </c>
      <c r="U25">
        <v>5.7492999999999999</v>
      </c>
      <c r="V25" s="8">
        <f t="shared" si="3"/>
        <v>-1700.2017969538269</v>
      </c>
      <c r="W25" s="8">
        <f t="shared" si="4"/>
        <v>-2000.3437561975275</v>
      </c>
    </row>
    <row r="26" spans="1:23" x14ac:dyDescent="0.3">
      <c r="A26">
        <v>8</v>
      </c>
      <c r="B26">
        <v>2</v>
      </c>
      <c r="C26" t="s">
        <v>77</v>
      </c>
      <c r="D26">
        <v>-0.41963</v>
      </c>
      <c r="E26">
        <v>-4.5914000000000001</v>
      </c>
      <c r="F26">
        <v>-14.994999999999999</v>
      </c>
      <c r="G26" s="8">
        <f t="shared" si="7"/>
        <v>4.1717700000000004</v>
      </c>
      <c r="H26" s="8">
        <v>-0.61972000000000005</v>
      </c>
      <c r="I26" s="8">
        <v>-2.7892999999999999</v>
      </c>
      <c r="J26">
        <v>0.99934999999999996</v>
      </c>
      <c r="K26">
        <v>-7.7988</v>
      </c>
      <c r="L26">
        <v>-0.99905999999999995</v>
      </c>
      <c r="M26">
        <v>7.1966000000000001</v>
      </c>
      <c r="N26" s="15">
        <f t="shared" si="1"/>
        <v>-199.97098113773953</v>
      </c>
      <c r="O26" s="15">
        <f t="shared" si="2"/>
        <v>-2478.726779929927</v>
      </c>
      <c r="P26">
        <v>-0.99639999999999995</v>
      </c>
      <c r="Q26">
        <v>3.8651</v>
      </c>
      <c r="R26" s="15">
        <f t="shared" si="5"/>
        <v>-199.70480812528143</v>
      </c>
      <c r="S26" s="15">
        <f t="shared" si="6"/>
        <v>-149.56018874698671</v>
      </c>
      <c r="T26">
        <v>-0.99934000000000001</v>
      </c>
      <c r="U26">
        <v>6.4423000000000004</v>
      </c>
      <c r="V26" s="8">
        <f t="shared" si="3"/>
        <v>-1700.506093947693</v>
      </c>
      <c r="W26" s="8">
        <f t="shared" si="4"/>
        <v>-2229.4043762808224</v>
      </c>
    </row>
    <row r="27" spans="1:23" x14ac:dyDescent="0.3">
      <c r="A27">
        <v>8</v>
      </c>
      <c r="B27">
        <v>3</v>
      </c>
      <c r="C27" t="s">
        <v>77</v>
      </c>
      <c r="D27">
        <v>0.29698000000000002</v>
      </c>
      <c r="E27">
        <v>-2.7328000000000001</v>
      </c>
      <c r="F27">
        <v>-12.039</v>
      </c>
      <c r="G27" s="8">
        <f t="shared" si="7"/>
        <v>3.0297800000000001</v>
      </c>
      <c r="H27" s="8">
        <v>-0.29752000000000001</v>
      </c>
      <c r="I27" s="8">
        <v>-2.0055999999999998</v>
      </c>
      <c r="J27">
        <v>0.99933000000000005</v>
      </c>
      <c r="K27">
        <v>-6.7870999999999997</v>
      </c>
      <c r="L27">
        <v>-0.99861</v>
      </c>
      <c r="M27">
        <v>5.2523</v>
      </c>
      <c r="N27" s="15">
        <f t="shared" si="1"/>
        <v>-199.92795172765753</v>
      </c>
      <c r="O27" s="15">
        <f t="shared" si="2"/>
        <v>-1836.0679579559728</v>
      </c>
      <c r="P27">
        <v>-0.99341000000000002</v>
      </c>
      <c r="Q27">
        <v>2.5775000000000001</v>
      </c>
      <c r="R27" s="15">
        <f t="shared" si="5"/>
        <v>-199.40760309407301</v>
      </c>
      <c r="S27" s="15">
        <f t="shared" si="6"/>
        <v>-137.97645533438435</v>
      </c>
      <c r="T27">
        <v>-0.99812000000000001</v>
      </c>
      <c r="U27">
        <v>4.4794999999999998</v>
      </c>
      <c r="V27" s="8">
        <f t="shared" si="3"/>
        <v>-1698.5521869344482</v>
      </c>
      <c r="W27" s="8">
        <f t="shared" si="4"/>
        <v>-1580.630660408541</v>
      </c>
    </row>
    <row r="28" spans="1:23" x14ac:dyDescent="0.3">
      <c r="A28" s="17">
        <v>9</v>
      </c>
      <c r="B28" s="17">
        <v>1</v>
      </c>
      <c r="C28" s="17" t="s">
        <v>77</v>
      </c>
      <c r="D28" s="17">
        <v>-3.2850000000000001</v>
      </c>
      <c r="E28" s="17">
        <v>-6.4273999999999996</v>
      </c>
      <c r="F28" s="17">
        <v>-12.635</v>
      </c>
      <c r="G28" s="18">
        <f t="shared" si="7"/>
        <v>3.1423999999999994</v>
      </c>
      <c r="H28" s="18">
        <v>-1.9466000000000001</v>
      </c>
      <c r="I28" s="18">
        <v>-3.7115</v>
      </c>
      <c r="J28" s="17">
        <v>0.99982000000000004</v>
      </c>
      <c r="K28" s="17">
        <v>-7.0963000000000003</v>
      </c>
      <c r="L28" s="17">
        <v>-0.99970999999999999</v>
      </c>
      <c r="M28" s="17">
        <v>5.5388999999999999</v>
      </c>
      <c r="N28" s="19">
        <f t="shared" si="1"/>
        <v>-199.98899801964353</v>
      </c>
      <c r="O28" s="19">
        <f t="shared" si="2"/>
        <v>-1930.7992331592516</v>
      </c>
      <c r="P28" s="17">
        <v>-0.99383999999999995</v>
      </c>
      <c r="Q28" s="17">
        <v>1.1862999999999999</v>
      </c>
      <c r="R28" s="19">
        <f t="shared" si="5"/>
        <v>-199.40189234062132</v>
      </c>
      <c r="S28" s="19">
        <f t="shared" si="6"/>
        <v>-116.71716246494653</v>
      </c>
      <c r="T28" s="17">
        <v>-0.99944</v>
      </c>
      <c r="U28" s="17">
        <v>5.5652999999999997</v>
      </c>
      <c r="V28" s="18">
        <f t="shared" si="3"/>
        <v>-1700.6662502602542</v>
      </c>
      <c r="W28" s="18">
        <f t="shared" si="4"/>
        <v>-1939.5253520195677</v>
      </c>
    </row>
    <row r="29" spans="1:23" x14ac:dyDescent="0.3">
      <c r="A29">
        <v>9</v>
      </c>
      <c r="B29">
        <v>2</v>
      </c>
      <c r="C29" t="s">
        <v>77</v>
      </c>
      <c r="D29">
        <v>-0.66019000000000005</v>
      </c>
      <c r="E29">
        <v>-3.9733000000000001</v>
      </c>
      <c r="F29">
        <v>-14.978999999999999</v>
      </c>
      <c r="G29" s="8">
        <f t="shared" si="7"/>
        <v>3.31311</v>
      </c>
      <c r="H29" s="8">
        <v>-0.96128000000000002</v>
      </c>
      <c r="I29" s="8">
        <v>-2.7467999999999999</v>
      </c>
      <c r="J29">
        <v>0.99792999999999998</v>
      </c>
      <c r="K29">
        <v>-8.0724999999999998</v>
      </c>
      <c r="L29">
        <v>-0.99743999999999999</v>
      </c>
      <c r="M29">
        <v>6.9066999999999998</v>
      </c>
      <c r="N29" s="15">
        <f t="shared" si="1"/>
        <v>-199.95089835960437</v>
      </c>
      <c r="O29" s="15">
        <f t="shared" si="2"/>
        <v>-2382.9047398691082</v>
      </c>
      <c r="P29">
        <v>-0.96699999999999997</v>
      </c>
      <c r="Q29">
        <v>1.7465999999999999</v>
      </c>
      <c r="R29" s="15">
        <f t="shared" si="5"/>
        <v>-196.90058420931328</v>
      </c>
      <c r="S29" s="15">
        <f t="shared" si="6"/>
        <v>-121.63641994425518</v>
      </c>
      <c r="T29">
        <v>-0.99777000000000005</v>
      </c>
      <c r="U29">
        <v>7.2026000000000003</v>
      </c>
      <c r="V29" s="8">
        <f t="shared" si="3"/>
        <v>-1697.9916398404844</v>
      </c>
      <c r="W29" s="8">
        <f t="shared" si="4"/>
        <v>-2480.7099887618169</v>
      </c>
    </row>
    <row r="30" spans="1:23" x14ac:dyDescent="0.3">
      <c r="A30">
        <v>9</v>
      </c>
      <c r="B30">
        <v>3</v>
      </c>
      <c r="C30" t="s">
        <v>77</v>
      </c>
      <c r="D30">
        <v>4.0152999999999999</v>
      </c>
      <c r="E30">
        <v>1.1317999999999999</v>
      </c>
      <c r="F30">
        <v>-11.196</v>
      </c>
      <c r="G30" s="8">
        <f t="shared" si="7"/>
        <v>2.8834999999999997</v>
      </c>
      <c r="H30" s="8">
        <v>1.4356</v>
      </c>
      <c r="I30" s="8">
        <v>-0.64398999999999995</v>
      </c>
      <c r="J30">
        <v>0.99897999999999998</v>
      </c>
      <c r="K30">
        <v>-8.0740999999999996</v>
      </c>
      <c r="L30">
        <v>-0.99407999999999996</v>
      </c>
      <c r="M30">
        <v>3.1215000000000002</v>
      </c>
      <c r="N30" s="15">
        <f t="shared" si="1"/>
        <v>-199.50949968968345</v>
      </c>
      <c r="O30" s="15">
        <f t="shared" si="2"/>
        <v>-1131.7643947907718</v>
      </c>
      <c r="P30">
        <v>0.85185</v>
      </c>
      <c r="Q30">
        <v>-0.73517999999999994</v>
      </c>
      <c r="R30" s="15">
        <f t="shared" si="5"/>
        <v>-14.728022583034694</v>
      </c>
      <c r="S30" s="15">
        <f t="shared" si="6"/>
        <v>-90.894588870586205</v>
      </c>
      <c r="T30">
        <v>-0.99334999999999996</v>
      </c>
      <c r="U30">
        <v>2.8395000000000001</v>
      </c>
      <c r="V30" s="8">
        <f t="shared" si="3"/>
        <v>-1690.9127308252853</v>
      </c>
      <c r="W30" s="8">
        <f t="shared" si="4"/>
        <v>-1038.5535796919416</v>
      </c>
    </row>
    <row r="31" spans="1:23" x14ac:dyDescent="0.3">
      <c r="A31">
        <v>9</v>
      </c>
      <c r="B31">
        <v>2</v>
      </c>
      <c r="C31" t="s">
        <v>84</v>
      </c>
      <c r="D31">
        <v>-0.66019000000000005</v>
      </c>
      <c r="E31">
        <v>-4.7079000000000004</v>
      </c>
      <c r="F31">
        <v>-19.701000000000001</v>
      </c>
      <c r="G31" s="8">
        <f t="shared" si="7"/>
        <v>4.0477100000000004</v>
      </c>
      <c r="H31" s="8">
        <v>-0.96128000000000002</v>
      </c>
      <c r="I31" s="8">
        <v>-3.1625999999999999</v>
      </c>
      <c r="J31">
        <v>0.99590000000000001</v>
      </c>
      <c r="K31">
        <v>-10.714</v>
      </c>
      <c r="L31">
        <v>-0.99402000000000001</v>
      </c>
      <c r="M31">
        <v>8.9870000000000001</v>
      </c>
      <c r="N31" s="15">
        <f t="shared" si="1"/>
        <v>-199.81122602670953</v>
      </c>
      <c r="O31" s="15">
        <f t="shared" si="2"/>
        <v>-3070.5162953659024</v>
      </c>
      <c r="P31">
        <v>-0.90846000000000005</v>
      </c>
      <c r="Q31">
        <v>2.2002999999999999</v>
      </c>
      <c r="R31" s="15">
        <f t="shared" si="5"/>
        <v>-191.22000200823376</v>
      </c>
      <c r="S31" s="15">
        <f t="shared" si="6"/>
        <v>-120.53668097815941</v>
      </c>
      <c r="T31">
        <v>-0.99485000000000001</v>
      </c>
      <c r="U31">
        <v>9.7569999999999997</v>
      </c>
      <c r="V31" s="8">
        <f t="shared" si="3"/>
        <v>-1693.3150755137015</v>
      </c>
      <c r="W31" s="8">
        <f t="shared" si="4"/>
        <v>-3325.0280954584518</v>
      </c>
    </row>
    <row r="32" spans="1:23" x14ac:dyDescent="0.3">
      <c r="A32" s="20">
        <v>9</v>
      </c>
      <c r="B32" s="20">
        <v>3</v>
      </c>
      <c r="C32" s="20" t="s">
        <v>78</v>
      </c>
      <c r="D32" s="20">
        <v>4.0152999999999999</v>
      </c>
      <c r="E32" s="20">
        <v>1.1917</v>
      </c>
      <c r="F32" s="20">
        <v>-13.055999999999999</v>
      </c>
      <c r="G32" s="21">
        <f t="shared" si="7"/>
        <v>2.8235999999999999</v>
      </c>
      <c r="H32" s="21">
        <v>1.4356</v>
      </c>
      <c r="I32" s="21">
        <v>-0.27643000000000001</v>
      </c>
      <c r="J32" s="20">
        <v>0.99680999999999997</v>
      </c>
      <c r="K32" s="20">
        <v>-7.9160000000000004</v>
      </c>
      <c r="L32" s="20">
        <v>-0.99160999999999999</v>
      </c>
      <c r="M32" s="20">
        <v>5.1401000000000003</v>
      </c>
      <c r="N32" s="22">
        <f t="shared" si="1"/>
        <v>-199.47833589149388</v>
      </c>
      <c r="O32" s="22">
        <f t="shared" si="2"/>
        <v>-1798.9819527996299</v>
      </c>
      <c r="P32" s="20">
        <v>-0.58906999999999998</v>
      </c>
      <c r="Q32" s="20">
        <v>0.64254</v>
      </c>
      <c r="R32" s="22">
        <f t="shared" si="5"/>
        <v>-159.09551469186704</v>
      </c>
      <c r="S32" s="22">
        <f t="shared" si="6"/>
        <v>-108.11697827185446</v>
      </c>
      <c r="T32" s="20">
        <v>-0.99131999999999998</v>
      </c>
      <c r="U32" s="20">
        <v>5.1246</v>
      </c>
      <c r="V32" s="21">
        <f t="shared" si="3"/>
        <v>-1687.6615576802958</v>
      </c>
      <c r="W32" s="21">
        <f t="shared" si="4"/>
        <v>-1793.8586633172474</v>
      </c>
    </row>
    <row r="34" spans="2:23" x14ac:dyDescent="0.3">
      <c r="B34" s="1" t="s">
        <v>86</v>
      </c>
      <c r="D34" s="1" t="str">
        <f>D2</f>
        <v>Max</v>
      </c>
      <c r="E34" s="1" t="str">
        <f t="shared" ref="E34:W34" si="8">E2</f>
        <v>Min</v>
      </c>
      <c r="F34" s="1" t="str">
        <f t="shared" si="8"/>
        <v>Slope</v>
      </c>
      <c r="G34" s="1" t="str">
        <f t="shared" si="8"/>
        <v>Deflection Amplitude</v>
      </c>
      <c r="H34" s="1" t="s">
        <v>105</v>
      </c>
      <c r="I34" s="1" t="s">
        <v>106</v>
      </c>
      <c r="J34" s="1" t="str">
        <f t="shared" si="8"/>
        <v>470 Correlation</v>
      </c>
      <c r="K34" s="1" t="str">
        <f t="shared" si="8"/>
        <v>470 Slope</v>
      </c>
      <c r="L34" s="1" t="str">
        <f t="shared" si="8"/>
        <v>DORIC Correlation</v>
      </c>
      <c r="M34" s="1" t="str">
        <f t="shared" si="8"/>
        <v>DORIC Slope</v>
      </c>
      <c r="N34" s="1" t="str">
        <f t="shared" si="8"/>
        <v>DORIC %dCorrelation</v>
      </c>
      <c r="O34" s="1" t="str">
        <f t="shared" si="8"/>
        <v>DORIC %dSlope</v>
      </c>
      <c r="P34" s="1" t="str">
        <f t="shared" si="8"/>
        <v>NNLS Correlation</v>
      </c>
      <c r="Q34" s="1" t="str">
        <f t="shared" si="8"/>
        <v>NNLS Slope</v>
      </c>
      <c r="R34" s="1" t="str">
        <f t="shared" si="8"/>
        <v>NNLS %dCorrelation</v>
      </c>
      <c r="S34" s="1" t="str">
        <f t="shared" si="8"/>
        <v>NNLS %dSlope</v>
      </c>
      <c r="T34" s="1" t="str">
        <f t="shared" si="8"/>
        <v>Joint Correlation</v>
      </c>
      <c r="U34" s="1" t="str">
        <f t="shared" si="8"/>
        <v>Joint Slope</v>
      </c>
      <c r="V34" s="1" t="str">
        <f t="shared" si="8"/>
        <v>JOINT %dCorrelation</v>
      </c>
      <c r="W34" s="1" t="str">
        <f t="shared" si="8"/>
        <v>JOINT %dSlope</v>
      </c>
    </row>
    <row r="35" spans="2:23" x14ac:dyDescent="0.3">
      <c r="C35" t="s">
        <v>81</v>
      </c>
      <c r="D35">
        <f>AVERAGE(D4:D10,D12:D21,D23:D32)</f>
        <v>1.5824832148148147</v>
      </c>
      <c r="E35">
        <f t="shared" ref="E35:W35" si="9">AVERAGE(E4:E10,E12:E21,E23:E32)</f>
        <v>-1.1187096296296297</v>
      </c>
      <c r="F35">
        <f t="shared" si="9"/>
        <v>-10.06792962962963</v>
      </c>
      <c r="G35">
        <f t="shared" si="9"/>
        <v>2.7011928444444444</v>
      </c>
      <c r="H35">
        <f t="shared" ref="H35:J35" si="10">AVERAGE(H4:H10,H12:H21,H23:H32)</f>
        <v>0.3432404814814814</v>
      </c>
      <c r="I35">
        <f t="shared" si="10"/>
        <v>-1.3697367296296294</v>
      </c>
      <c r="J35">
        <f t="shared" si="10"/>
        <v>0.9937759259259259</v>
      </c>
      <c r="K35">
        <f t="shared" si="9"/>
        <v>-6.2465477777777769</v>
      </c>
      <c r="L35">
        <f>AVERAGE(L4:L10,L12:L21,L23:L32)</f>
        <v>-0.90069777777777782</v>
      </c>
      <c r="M35">
        <f t="shared" si="9"/>
        <v>3.7023237037037036</v>
      </c>
      <c r="N35">
        <f t="shared" si="9"/>
        <v>-190.59603496702655</v>
      </c>
      <c r="O35">
        <f t="shared" si="9"/>
        <v>-1323.746844616812</v>
      </c>
      <c r="P35">
        <f t="shared" si="9"/>
        <v>0.10341074074074079</v>
      </c>
      <c r="Q35">
        <f t="shared" si="9"/>
        <v>-0.62591114814814808</v>
      </c>
      <c r="R35">
        <f t="shared" si="9"/>
        <v>-89.379933325600177</v>
      </c>
      <c r="S35">
        <f t="shared" si="9"/>
        <v>-87.577412522514294</v>
      </c>
      <c r="T35">
        <f>AVERAGE(T4:T10,T12:T21,T23:T32)</f>
        <v>-0.88900518518518501</v>
      </c>
      <c r="U35">
        <f t="shared" si="9"/>
        <v>3.5857481481481481</v>
      </c>
      <c r="V35">
        <f t="shared" si="9"/>
        <v>-1523.7979230692117</v>
      </c>
      <c r="W35">
        <f t="shared" si="9"/>
        <v>-1285.2145660567685</v>
      </c>
    </row>
    <row r="36" spans="2:23" x14ac:dyDescent="0.3">
      <c r="C36" t="s">
        <v>83</v>
      </c>
      <c r="D36">
        <f>STDEV(D4:D10,D12:D21,D23:D32)</f>
        <v>1.9581937070861741</v>
      </c>
      <c r="E36">
        <f t="shared" ref="E36:W36" si="11">STDEV(E4:E10,E12:E21,E23:E32)</f>
        <v>2.3442184131578525</v>
      </c>
      <c r="F36">
        <f t="shared" si="11"/>
        <v>5.027176750409474</v>
      </c>
      <c r="G36">
        <f t="shared" si="11"/>
        <v>1.3411539880343826</v>
      </c>
      <c r="H36">
        <f t="shared" ref="H36:J36" si="12">STDEV(H4:H10,H12:H21,H23:H32)</f>
        <v>1.0642105998138993</v>
      </c>
      <c r="I36">
        <f t="shared" si="12"/>
        <v>1.3188070267487693</v>
      </c>
      <c r="J36">
        <f t="shared" si="12"/>
        <v>9.8576812140269005E-3</v>
      </c>
      <c r="K36">
        <f t="shared" si="11"/>
        <v>3.2990265214760846</v>
      </c>
      <c r="L36">
        <f t="shared" si="11"/>
        <v>0.34036980088781388</v>
      </c>
      <c r="M36">
        <f t="shared" si="11"/>
        <v>2.421292414222282</v>
      </c>
      <c r="N36">
        <f t="shared" si="11"/>
        <v>34.137215363636827</v>
      </c>
      <c r="O36">
        <f t="shared" si="11"/>
        <v>800.32141674564798</v>
      </c>
      <c r="P36">
        <f t="shared" si="11"/>
        <v>0.93402386285578676</v>
      </c>
      <c r="Q36">
        <f t="shared" si="11"/>
        <v>2.6181044015134711</v>
      </c>
      <c r="R36">
        <f t="shared" si="11"/>
        <v>93.881584517201418</v>
      </c>
      <c r="S36">
        <f t="shared" si="11"/>
        <v>42.883652422755034</v>
      </c>
      <c r="T36">
        <f t="shared" si="11"/>
        <v>0.36615876623053134</v>
      </c>
      <c r="U36">
        <f t="shared" si="11"/>
        <v>2.3394985626198372</v>
      </c>
      <c r="V36">
        <f t="shared" si="11"/>
        <v>586.42637811388852</v>
      </c>
      <c r="W36">
        <f t="shared" si="11"/>
        <v>773.28570193026997</v>
      </c>
    </row>
    <row r="37" spans="2:23" x14ac:dyDescent="0.3">
      <c r="C37" t="s">
        <v>82</v>
      </c>
      <c r="D37">
        <f>D36/SQRT(D38)</f>
        <v>0.37685455463721124</v>
      </c>
      <c r="E37">
        <f t="shared" ref="E37:W37" si="13">E36/SQRT(E38)</f>
        <v>0.45114504395865451</v>
      </c>
      <c r="F37">
        <f t="shared" si="13"/>
        <v>0.9674806167042459</v>
      </c>
      <c r="G37">
        <f t="shared" si="13"/>
        <v>0.25810520533879694</v>
      </c>
      <c r="H37">
        <f t="shared" ref="H37:J37" si="14">H36/SQRT(H38)</f>
        <v>0.20480742542566929</v>
      </c>
      <c r="I37">
        <f t="shared" si="14"/>
        <v>0.25380453063419062</v>
      </c>
      <c r="J37">
        <f t="shared" si="14"/>
        <v>1.8971116341679826E-3</v>
      </c>
      <c r="K37">
        <f t="shared" si="13"/>
        <v>0.63489795007931071</v>
      </c>
      <c r="L37">
        <f t="shared" si="13"/>
        <v>6.550419872219955E-2</v>
      </c>
      <c r="M37">
        <f t="shared" si="13"/>
        <v>0.46597794237934442</v>
      </c>
      <c r="N37">
        <f t="shared" si="13"/>
        <v>6.5697101598599836</v>
      </c>
      <c r="O37">
        <f t="shared" si="13"/>
        <v>154.02192846544085</v>
      </c>
      <c r="P37">
        <f t="shared" si="13"/>
        <v>0.17975297621644085</v>
      </c>
      <c r="Q37">
        <f t="shared" si="13"/>
        <v>0.50385442699344885</v>
      </c>
      <c r="R37">
        <f t="shared" si="13"/>
        <v>18.067519364318279</v>
      </c>
      <c r="S37">
        <f t="shared" si="13"/>
        <v>8.2529627567039885</v>
      </c>
      <c r="T37">
        <f t="shared" si="13"/>
        <v>7.0467287416446173E-2</v>
      </c>
      <c r="U37">
        <f t="shared" si="13"/>
        <v>0.45023670829910184</v>
      </c>
      <c r="V37">
        <f t="shared" si="13"/>
        <v>112.8578090879836</v>
      </c>
      <c r="W37">
        <f t="shared" si="13"/>
        <v>148.81890272331003</v>
      </c>
    </row>
    <row r="38" spans="2:23" x14ac:dyDescent="0.3">
      <c r="C38" t="s">
        <v>80</v>
      </c>
      <c r="D38">
        <f>COUNT(D4:D10,D12:D21,D23:D32)</f>
        <v>27</v>
      </c>
      <c r="E38">
        <f t="shared" ref="E38:W38" si="15">COUNT(E4:E10,E12:E21,E23:E32)</f>
        <v>27</v>
      </c>
      <c r="F38">
        <f t="shared" si="15"/>
        <v>27</v>
      </c>
      <c r="G38">
        <f t="shared" si="15"/>
        <v>27</v>
      </c>
      <c r="H38">
        <f t="shared" ref="H38:J38" si="16">COUNT(H4:H10,H12:H21,H23:H32)</f>
        <v>27</v>
      </c>
      <c r="I38">
        <f t="shared" si="16"/>
        <v>27</v>
      </c>
      <c r="J38">
        <f t="shared" si="16"/>
        <v>27</v>
      </c>
      <c r="K38">
        <f t="shared" si="15"/>
        <v>27</v>
      </c>
      <c r="L38">
        <f t="shared" si="15"/>
        <v>27</v>
      </c>
      <c r="M38">
        <f t="shared" si="15"/>
        <v>27</v>
      </c>
      <c r="N38">
        <f t="shared" si="15"/>
        <v>27</v>
      </c>
      <c r="O38">
        <f t="shared" si="15"/>
        <v>27</v>
      </c>
      <c r="P38">
        <f t="shared" si="15"/>
        <v>27</v>
      </c>
      <c r="Q38">
        <f t="shared" si="15"/>
        <v>27</v>
      </c>
      <c r="R38">
        <f t="shared" si="15"/>
        <v>27</v>
      </c>
      <c r="S38">
        <f t="shared" si="15"/>
        <v>27</v>
      </c>
      <c r="T38">
        <f t="shared" si="15"/>
        <v>27</v>
      </c>
      <c r="U38">
        <f t="shared" si="15"/>
        <v>27</v>
      </c>
      <c r="V38">
        <f t="shared" si="15"/>
        <v>27</v>
      </c>
      <c r="W38">
        <f t="shared" si="15"/>
        <v>27</v>
      </c>
    </row>
    <row r="39" spans="2:23" x14ac:dyDescent="0.3">
      <c r="G39"/>
      <c r="H39"/>
      <c r="I39"/>
      <c r="N39"/>
      <c r="O39"/>
      <c r="R39"/>
      <c r="S39"/>
      <c r="V39"/>
      <c r="W39"/>
    </row>
    <row r="40" spans="2:23" x14ac:dyDescent="0.3">
      <c r="B40" s="1" t="s">
        <v>88</v>
      </c>
      <c r="D40" s="1" t="str">
        <f t="shared" ref="D40:W40" si="17">D34</f>
        <v>Max</v>
      </c>
      <c r="E40" s="1" t="str">
        <f t="shared" si="17"/>
        <v>Min</v>
      </c>
      <c r="F40" s="1" t="str">
        <f t="shared" si="17"/>
        <v>Slope</v>
      </c>
      <c r="G40" s="1" t="str">
        <f t="shared" si="17"/>
        <v>Deflection Amplitude</v>
      </c>
      <c r="H40" s="1" t="s">
        <v>105</v>
      </c>
      <c r="I40" s="1" t="s">
        <v>106</v>
      </c>
      <c r="J40" s="9" t="str">
        <f t="shared" si="17"/>
        <v>470 Correlation</v>
      </c>
      <c r="K40" s="1" t="str">
        <f t="shared" si="17"/>
        <v>470 Slope</v>
      </c>
      <c r="L40" s="1" t="str">
        <f t="shared" si="17"/>
        <v>DORIC Correlation</v>
      </c>
      <c r="M40" s="1" t="str">
        <f t="shared" si="17"/>
        <v>DORIC Slope</v>
      </c>
      <c r="N40" s="1" t="str">
        <f t="shared" si="17"/>
        <v>DORIC %dCorrelation</v>
      </c>
      <c r="O40" s="1" t="str">
        <f t="shared" si="17"/>
        <v>DORIC %dSlope</v>
      </c>
      <c r="P40" s="1" t="str">
        <f t="shared" si="17"/>
        <v>NNLS Correlation</v>
      </c>
      <c r="Q40" s="1" t="str">
        <f t="shared" si="17"/>
        <v>NNLS Slope</v>
      </c>
      <c r="R40" s="1" t="str">
        <f t="shared" si="17"/>
        <v>NNLS %dCorrelation</v>
      </c>
      <c r="S40" s="1" t="str">
        <f t="shared" si="17"/>
        <v>NNLS %dSlope</v>
      </c>
      <c r="T40" s="1" t="str">
        <f t="shared" si="17"/>
        <v>Joint Correlation</v>
      </c>
      <c r="U40" s="1" t="str">
        <f t="shared" si="17"/>
        <v>Joint Slope</v>
      </c>
      <c r="V40" s="1" t="str">
        <f t="shared" si="17"/>
        <v>JOINT %dCorrelation</v>
      </c>
      <c r="W40" s="1" t="str">
        <f t="shared" si="17"/>
        <v>JOINT %dSlope</v>
      </c>
    </row>
    <row r="41" spans="2:23" x14ac:dyDescent="0.3">
      <c r="C41" t="str">
        <f t="shared" ref="C41" si="18">C35</f>
        <v>Average</v>
      </c>
      <c r="D41">
        <f>AVERAGE(D4:D10,D13:D14,D20:D21,D25:D30,D16,D18)</f>
        <v>1.2091821052631579</v>
      </c>
      <c r="E41">
        <f t="shared" ref="E41:W41" si="19">AVERAGE(E4:E10,E13:E14,E20:E21,E25:E30,E16,E18)</f>
        <v>-1.1492852631578947</v>
      </c>
      <c r="F41">
        <f t="shared" si="19"/>
        <v>-8.8845789473684196</v>
      </c>
      <c r="G41">
        <f t="shared" si="19"/>
        <v>2.3584673684210524</v>
      </c>
      <c r="H41">
        <f t="shared" ref="H41:K41" si="20">AVERAGE(H4:H10,H13:H14,H20:H21,H25:H30,H16,H18)</f>
        <v>0.15828910526315787</v>
      </c>
      <c r="I41">
        <f t="shared" si="20"/>
        <v>-1.3147864052631582</v>
      </c>
      <c r="J41">
        <f t="shared" si="20"/>
        <v>0.99211947368421061</v>
      </c>
      <c r="K41">
        <f t="shared" si="20"/>
        <v>-5.4173415789473687</v>
      </c>
      <c r="L41">
        <f t="shared" si="19"/>
        <v>-0.86292999999999997</v>
      </c>
      <c r="M41">
        <f t="shared" si="19"/>
        <v>3.4672705263157888</v>
      </c>
      <c r="N41">
        <f t="shared" si="19"/>
        <v>-186.94609069255606</v>
      </c>
      <c r="O41">
        <f t="shared" si="19"/>
        <v>-1246.053588390226</v>
      </c>
      <c r="P41">
        <f t="shared" si="19"/>
        <v>1.0870526315789488E-2</v>
      </c>
      <c r="Q41">
        <f t="shared" si="19"/>
        <v>-0.12018636842105261</v>
      </c>
      <c r="R41">
        <f t="shared" si="19"/>
        <v>-98.519071706073817</v>
      </c>
      <c r="S41">
        <f t="shared" si="19"/>
        <v>-92.528333109380341</v>
      </c>
      <c r="T41">
        <f t="shared" si="19"/>
        <v>-0.85038421052631574</v>
      </c>
      <c r="U41">
        <f t="shared" si="19"/>
        <v>3.3302768421052633</v>
      </c>
      <c r="V41">
        <f t="shared" si="19"/>
        <v>-1461.9439941804255</v>
      </c>
      <c r="W41">
        <f t="shared" si="19"/>
        <v>-1200.7724076503152</v>
      </c>
    </row>
    <row r="42" spans="2:23" x14ac:dyDescent="0.3">
      <c r="C42" t="str">
        <f t="shared" ref="C42" si="21">C36</f>
        <v>StDev</v>
      </c>
      <c r="D42">
        <f>STDEV(D4:D10,D13:D14,D20:D21,D25:D30,D16,D18)</f>
        <v>1.9219784312981274</v>
      </c>
      <c r="E42">
        <f t="shared" ref="E42:W42" si="22">STDEV(E4:E10,E13:E14,E20:E21,E25:E30,E16,E18)</f>
        <v>2.616370996132638</v>
      </c>
      <c r="F42">
        <f t="shared" si="22"/>
        <v>4.2777892702473421</v>
      </c>
      <c r="G42">
        <f t="shared" si="22"/>
        <v>1.3097511750796711</v>
      </c>
      <c r="H42">
        <f t="shared" ref="H42:K42" si="23">STDEV(H4:H10,H13:H14,H20:H21,H25:H30,H16,H18)</f>
        <v>1.0428756343893497</v>
      </c>
      <c r="I42">
        <f t="shared" si="23"/>
        <v>1.4733433459788614</v>
      </c>
      <c r="J42">
        <f t="shared" si="23"/>
        <v>1.1311333782088855E-2</v>
      </c>
      <c r="K42">
        <f t="shared" si="23"/>
        <v>2.8862787227698621</v>
      </c>
      <c r="L42">
        <f t="shared" si="22"/>
        <v>0.40270789729584955</v>
      </c>
      <c r="M42">
        <f t="shared" si="22"/>
        <v>2.0273665901181976</v>
      </c>
      <c r="N42">
        <f t="shared" si="22"/>
        <v>40.437377872580925</v>
      </c>
      <c r="O42">
        <f t="shared" si="22"/>
        <v>670.11522116685364</v>
      </c>
      <c r="P42">
        <f t="shared" si="22"/>
        <v>0.94627507322409332</v>
      </c>
      <c r="Q42">
        <f t="shared" si="22"/>
        <v>2.2578011397726279</v>
      </c>
      <c r="R42">
        <f t="shared" si="22"/>
        <v>95.264099836907789</v>
      </c>
      <c r="S42">
        <f t="shared" si="22"/>
        <v>44.016297191913161</v>
      </c>
      <c r="T42">
        <f t="shared" si="22"/>
        <v>0.43360889082617859</v>
      </c>
      <c r="U42">
        <f t="shared" si="22"/>
        <v>2.1140075960891931</v>
      </c>
      <c r="V42">
        <f t="shared" si="22"/>
        <v>694.45201048411741</v>
      </c>
      <c r="W42">
        <f t="shared" si="22"/>
        <v>698.75308920777138</v>
      </c>
    </row>
    <row r="43" spans="2:23" x14ac:dyDescent="0.3">
      <c r="C43" t="str">
        <f t="shared" ref="C43" si="24">C37</f>
        <v>StErr</v>
      </c>
      <c r="D43">
        <f>D42/SQRT(D44)</f>
        <v>0.44093209229965091</v>
      </c>
      <c r="E43">
        <f t="shared" ref="E43:W43" si="25">E42/SQRT(E44)</f>
        <v>0.60023667215542176</v>
      </c>
      <c r="F43">
        <f t="shared" si="25"/>
        <v>0.98139216477740876</v>
      </c>
      <c r="G43">
        <f t="shared" si="25"/>
        <v>0.30047752701873337</v>
      </c>
      <c r="H43">
        <f t="shared" ref="H43:K43" si="26">H42/SQRT(H44)</f>
        <v>0.23925207899916029</v>
      </c>
      <c r="I43">
        <f t="shared" si="26"/>
        <v>0.33800814496104942</v>
      </c>
      <c r="J43">
        <f t="shared" si="26"/>
        <v>2.5949979406727913E-3</v>
      </c>
      <c r="K43">
        <f t="shared" si="26"/>
        <v>0.66215775133923549</v>
      </c>
      <c r="L43">
        <f t="shared" si="25"/>
        <v>9.2387527793598129E-2</v>
      </c>
      <c r="M43">
        <f t="shared" si="25"/>
        <v>0.46510979409662467</v>
      </c>
      <c r="N43">
        <f t="shared" si="25"/>
        <v>9.2769707204393672</v>
      </c>
      <c r="O43">
        <f t="shared" si="25"/>
        <v>153.73497524182753</v>
      </c>
      <c r="P43">
        <f t="shared" si="25"/>
        <v>0.21709039036712491</v>
      </c>
      <c r="Q43">
        <f t="shared" si="25"/>
        <v>0.51797510541472813</v>
      </c>
      <c r="R43">
        <f t="shared" si="25"/>
        <v>21.855083375602661</v>
      </c>
      <c r="S43">
        <f t="shared" si="25"/>
        <v>10.098031122547503</v>
      </c>
      <c r="T43">
        <f t="shared" si="25"/>
        <v>9.9476701901688044E-2</v>
      </c>
      <c r="U43">
        <f t="shared" si="25"/>
        <v>0.48498660406474431</v>
      </c>
      <c r="V43">
        <f t="shared" si="25"/>
        <v>159.31821762310082</v>
      </c>
      <c r="W43">
        <f t="shared" si="25"/>
        <v>160.30495275492297</v>
      </c>
    </row>
    <row r="44" spans="2:23" x14ac:dyDescent="0.3">
      <c r="C44" t="str">
        <f t="shared" ref="C44" si="27">C38</f>
        <v>N's</v>
      </c>
      <c r="D44">
        <f>COUNT(D4:D10,D13:D14,D20:D21,D25:D30,D16,D18)</f>
        <v>19</v>
      </c>
      <c r="E44">
        <f t="shared" ref="E44:W44" si="28">COUNT(E4:E10,E13:E14,E20:E21,E25:E30,E16,E18)</f>
        <v>19</v>
      </c>
      <c r="F44">
        <f t="shared" si="28"/>
        <v>19</v>
      </c>
      <c r="G44">
        <f t="shared" si="28"/>
        <v>19</v>
      </c>
      <c r="H44">
        <f t="shared" ref="H44:K44" si="29">COUNT(H4:H10,H13:H14,H20:H21,H25:H30,H16,H18)</f>
        <v>19</v>
      </c>
      <c r="I44">
        <f t="shared" si="29"/>
        <v>19</v>
      </c>
      <c r="J44">
        <f t="shared" si="29"/>
        <v>19</v>
      </c>
      <c r="K44">
        <f t="shared" si="29"/>
        <v>19</v>
      </c>
      <c r="L44">
        <f t="shared" si="28"/>
        <v>19</v>
      </c>
      <c r="M44">
        <f t="shared" si="28"/>
        <v>19</v>
      </c>
      <c r="N44">
        <f t="shared" si="28"/>
        <v>19</v>
      </c>
      <c r="O44">
        <f t="shared" si="28"/>
        <v>19</v>
      </c>
      <c r="P44">
        <f t="shared" si="28"/>
        <v>19</v>
      </c>
      <c r="Q44">
        <f t="shared" si="28"/>
        <v>19</v>
      </c>
      <c r="R44">
        <f t="shared" si="28"/>
        <v>19</v>
      </c>
      <c r="S44">
        <f t="shared" si="28"/>
        <v>19</v>
      </c>
      <c r="T44">
        <f t="shared" si="28"/>
        <v>19</v>
      </c>
      <c r="U44">
        <f t="shared" si="28"/>
        <v>19</v>
      </c>
      <c r="V44">
        <f t="shared" si="28"/>
        <v>19</v>
      </c>
      <c r="W44">
        <f t="shared" si="28"/>
        <v>19</v>
      </c>
    </row>
    <row r="45" spans="2:23" x14ac:dyDescent="0.3">
      <c r="G45"/>
      <c r="H45"/>
      <c r="I45"/>
      <c r="N45"/>
      <c r="O45"/>
      <c r="R45"/>
      <c r="S45"/>
      <c r="V45"/>
      <c r="W45"/>
    </row>
    <row r="46" spans="2:23" x14ac:dyDescent="0.3">
      <c r="B46" s="1" t="s">
        <v>87</v>
      </c>
      <c r="D46" s="1" t="str">
        <f t="shared" ref="D46:W46" si="30">D40</f>
        <v>Max</v>
      </c>
      <c r="E46" s="1" t="str">
        <f t="shared" si="30"/>
        <v>Min</v>
      </c>
      <c r="F46" s="1" t="str">
        <f t="shared" si="30"/>
        <v>Slope</v>
      </c>
      <c r="G46" s="1" t="str">
        <f t="shared" si="30"/>
        <v>Deflection Amplitude</v>
      </c>
      <c r="H46" s="1" t="s">
        <v>105</v>
      </c>
      <c r="I46" s="1" t="s">
        <v>106</v>
      </c>
      <c r="J46" s="9" t="str">
        <f t="shared" si="30"/>
        <v>470 Correlation</v>
      </c>
      <c r="K46" s="1" t="str">
        <f t="shared" si="30"/>
        <v>470 Slope</v>
      </c>
      <c r="L46" s="1" t="str">
        <f t="shared" si="30"/>
        <v>DORIC Correlation</v>
      </c>
      <c r="M46" s="1" t="str">
        <f t="shared" si="30"/>
        <v>DORIC Slope</v>
      </c>
      <c r="N46" s="1" t="str">
        <f t="shared" si="30"/>
        <v>DORIC %dCorrelation</v>
      </c>
      <c r="O46" s="1" t="str">
        <f t="shared" si="30"/>
        <v>DORIC %dSlope</v>
      </c>
      <c r="P46" s="1" t="str">
        <f t="shared" si="30"/>
        <v>NNLS Correlation</v>
      </c>
      <c r="Q46" s="1" t="str">
        <f t="shared" si="30"/>
        <v>NNLS Slope</v>
      </c>
      <c r="R46" s="1" t="str">
        <f t="shared" si="30"/>
        <v>NNLS %dCorrelation</v>
      </c>
      <c r="S46" s="1" t="str">
        <f t="shared" si="30"/>
        <v>NNLS %dSlope</v>
      </c>
      <c r="T46" s="1" t="str">
        <f t="shared" si="30"/>
        <v>Joint Correlation</v>
      </c>
      <c r="U46" s="1" t="str">
        <f t="shared" si="30"/>
        <v>Joint Slope</v>
      </c>
      <c r="V46" s="1" t="str">
        <f t="shared" si="30"/>
        <v>JOINT %dCorrelation</v>
      </c>
      <c r="W46" s="1" t="str">
        <f t="shared" si="30"/>
        <v>JOINT %dSlope</v>
      </c>
    </row>
    <row r="47" spans="2:23" x14ac:dyDescent="0.3">
      <c r="C47" t="str">
        <f t="shared" ref="C47" si="31">C41</f>
        <v>Average</v>
      </c>
      <c r="D47">
        <f>AVERAGE(D15,D19,D12,D31:D32,D17,D23:D24)</f>
        <v>2.4690733499999999</v>
      </c>
      <c r="E47">
        <f t="shared" ref="E47:W47" si="32">AVERAGE(E15,E19,E12,E31:E32,E17,E23:E24)</f>
        <v>-1.0460925000000001</v>
      </c>
      <c r="F47">
        <f t="shared" si="32"/>
        <v>-12.878387500000001</v>
      </c>
      <c r="G47">
        <f t="shared" si="32"/>
        <v>3.5151658500000007</v>
      </c>
      <c r="H47">
        <f t="shared" ref="H47:J47" si="33">AVERAGE(H15,H19,H12,H31:H32,H17,H23:H24)</f>
        <v>0.78249999999999997</v>
      </c>
      <c r="I47">
        <f t="shared" si="33"/>
        <v>-1.5002437499999999</v>
      </c>
      <c r="J47">
        <f t="shared" si="33"/>
        <v>0.99770999999999999</v>
      </c>
      <c r="K47">
        <f t="shared" si="32"/>
        <v>-8.2159125000000017</v>
      </c>
      <c r="L47">
        <f t="shared" si="32"/>
        <v>-0.99039624999999998</v>
      </c>
      <c r="M47">
        <f t="shared" si="32"/>
        <v>4.2605750000000002</v>
      </c>
      <c r="N47">
        <f t="shared" si="32"/>
        <v>-199.26465261889396</v>
      </c>
      <c r="O47">
        <f t="shared" si="32"/>
        <v>-1508.2683281549548</v>
      </c>
      <c r="P47">
        <f t="shared" si="32"/>
        <v>0.32319375</v>
      </c>
      <c r="Q47">
        <f t="shared" si="32"/>
        <v>-1.8270075000000001</v>
      </c>
      <c r="R47">
        <f t="shared" si="32"/>
        <v>-67.674479671975291</v>
      </c>
      <c r="S47">
        <f t="shared" si="32"/>
        <v>-75.818976128707448</v>
      </c>
      <c r="T47">
        <f t="shared" si="32"/>
        <v>-0.9807300000000001</v>
      </c>
      <c r="U47">
        <f t="shared" si="32"/>
        <v>4.1924925000000002</v>
      </c>
      <c r="V47">
        <f t="shared" si="32"/>
        <v>-1670.7010041800795</v>
      </c>
      <c r="W47">
        <f t="shared" si="32"/>
        <v>-1485.7646922720965</v>
      </c>
    </row>
    <row r="48" spans="2:23" x14ac:dyDescent="0.3">
      <c r="C48" t="str">
        <f t="shared" ref="C48" si="34">C42</f>
        <v>StDev</v>
      </c>
      <c r="D48">
        <f>STDEV(D15,D19,D12,D31:D32,D17,D23:D24)</f>
        <v>1.8620077734069924</v>
      </c>
      <c r="E48">
        <f t="shared" ref="E48:W48" si="35">STDEV(E15,E19,E12,E31:E32,E17,E23:E24)</f>
        <v>1.6734165767738254</v>
      </c>
      <c r="F48">
        <f t="shared" si="35"/>
        <v>5.8297151842797135</v>
      </c>
      <c r="G48">
        <f t="shared" si="35"/>
        <v>1.0925597245753031</v>
      </c>
      <c r="H48">
        <f t="shared" ref="H48:J48" si="36">STDEV(H15,H19,H12,H31:H32,H17,H23:H24)</f>
        <v>1.0471738840872062</v>
      </c>
      <c r="I48">
        <f t="shared" si="36"/>
        <v>0.92223272261146572</v>
      </c>
      <c r="J48">
        <f t="shared" si="36"/>
        <v>2.6060259838634318E-3</v>
      </c>
      <c r="K48">
        <f t="shared" si="35"/>
        <v>3.5643238867731135</v>
      </c>
      <c r="L48">
        <f t="shared" si="35"/>
        <v>1.4869443199778145E-2</v>
      </c>
      <c r="M48">
        <f t="shared" si="35"/>
        <v>3.2711356611384113</v>
      </c>
      <c r="N48">
        <f t="shared" si="35"/>
        <v>1.2839414598456893</v>
      </c>
      <c r="O48">
        <f t="shared" si="35"/>
        <v>1081.2241889133377</v>
      </c>
      <c r="P48">
        <f t="shared" si="35"/>
        <v>0.92700832378660047</v>
      </c>
      <c r="Q48">
        <f t="shared" si="35"/>
        <v>3.1635828750450923</v>
      </c>
      <c r="R48">
        <f t="shared" si="35"/>
        <v>92.926319411693498</v>
      </c>
      <c r="S48">
        <f t="shared" si="35"/>
        <v>40.299897111416378</v>
      </c>
      <c r="T48">
        <f t="shared" si="35"/>
        <v>2.9107395721951614E-2</v>
      </c>
      <c r="U48">
        <f t="shared" si="35"/>
        <v>2.8704636185802554</v>
      </c>
      <c r="V48">
        <f t="shared" si="35"/>
        <v>46.617331670833316</v>
      </c>
      <c r="W48">
        <f t="shared" si="35"/>
        <v>948.788133331214</v>
      </c>
    </row>
    <row r="49" spans="3:23" x14ac:dyDescent="0.3">
      <c r="C49" t="str">
        <f t="shared" ref="C49" si="37">C43</f>
        <v>StErr</v>
      </c>
      <c r="D49">
        <f>D48/SQRT(D50)</f>
        <v>0.65831916159907433</v>
      </c>
      <c r="E49">
        <f t="shared" ref="E49:W49" si="38">E48/SQRT(E50)</f>
        <v>0.5916421045933753</v>
      </c>
      <c r="F49">
        <f t="shared" si="38"/>
        <v>2.0611155695951844</v>
      </c>
      <c r="G49">
        <f t="shared" si="38"/>
        <v>0.3862781950492517</v>
      </c>
      <c r="H49">
        <f t="shared" ref="H49:J49" si="39">H48/SQRT(H50)</f>
        <v>0.37023187725975959</v>
      </c>
      <c r="I49">
        <f t="shared" si="39"/>
        <v>0.3260585059953498</v>
      </c>
      <c r="J49">
        <f t="shared" si="39"/>
        <v>9.2136932256908842E-4</v>
      </c>
      <c r="K49">
        <f t="shared" si="38"/>
        <v>1.2601787953412302</v>
      </c>
      <c r="L49">
        <f t="shared" si="38"/>
        <v>5.2571420595156609E-3</v>
      </c>
      <c r="M49">
        <f t="shared" si="38"/>
        <v>1.1565211040860555</v>
      </c>
      <c r="N49">
        <f t="shared" si="38"/>
        <v>0.45394185645172108</v>
      </c>
      <c r="O49">
        <f t="shared" si="38"/>
        <v>382.2704779817729</v>
      </c>
      <c r="P49">
        <f t="shared" si="38"/>
        <v>0.32774693598293991</v>
      </c>
      <c r="Q49">
        <f t="shared" si="38"/>
        <v>1.1184954518950094</v>
      </c>
      <c r="R49">
        <f t="shared" si="38"/>
        <v>32.85441530335779</v>
      </c>
      <c r="S49">
        <f t="shared" si="38"/>
        <v>14.248165264301338</v>
      </c>
      <c r="T49">
        <f t="shared" si="38"/>
        <v>1.0291018448836144E-2</v>
      </c>
      <c r="U49">
        <f t="shared" si="38"/>
        <v>1.014862144923687</v>
      </c>
      <c r="V49">
        <f t="shared" si="38"/>
        <v>16.481715672634323</v>
      </c>
      <c r="W49">
        <f t="shared" si="38"/>
        <v>335.4472614939138</v>
      </c>
    </row>
    <row r="50" spans="3:23" x14ac:dyDescent="0.3">
      <c r="C50" t="str">
        <f t="shared" ref="C50" si="40">C44</f>
        <v>N's</v>
      </c>
      <c r="D50">
        <f>COUNT(D15,D19,D12,D31:D32,D17,D23:D24)</f>
        <v>8</v>
      </c>
      <c r="E50">
        <f t="shared" ref="E50:W50" si="41">COUNT(E15,E19,E12,E31:E32,E17,E23:E24)</f>
        <v>8</v>
      </c>
      <c r="F50">
        <f t="shared" si="41"/>
        <v>8</v>
      </c>
      <c r="G50">
        <f t="shared" si="41"/>
        <v>8</v>
      </c>
      <c r="H50">
        <f t="shared" ref="H50:J50" si="42">COUNT(H15,H19,H12,H31:H32,H17,H23:H24)</f>
        <v>8</v>
      </c>
      <c r="I50">
        <f t="shared" si="42"/>
        <v>8</v>
      </c>
      <c r="J50">
        <f t="shared" si="42"/>
        <v>8</v>
      </c>
      <c r="K50">
        <f t="shared" si="41"/>
        <v>8</v>
      </c>
      <c r="L50">
        <f t="shared" si="41"/>
        <v>8</v>
      </c>
      <c r="M50">
        <f t="shared" si="41"/>
        <v>8</v>
      </c>
      <c r="N50">
        <f t="shared" si="41"/>
        <v>8</v>
      </c>
      <c r="O50">
        <f t="shared" si="41"/>
        <v>8</v>
      </c>
      <c r="P50">
        <f t="shared" si="41"/>
        <v>8</v>
      </c>
      <c r="Q50">
        <f t="shared" si="41"/>
        <v>8</v>
      </c>
      <c r="R50">
        <f t="shared" si="41"/>
        <v>8</v>
      </c>
      <c r="S50">
        <f t="shared" si="41"/>
        <v>8</v>
      </c>
      <c r="T50">
        <f t="shared" si="41"/>
        <v>8</v>
      </c>
      <c r="U50">
        <f t="shared" si="41"/>
        <v>8</v>
      </c>
      <c r="V50">
        <f t="shared" si="41"/>
        <v>8</v>
      </c>
      <c r="W50">
        <f t="shared" si="41"/>
        <v>8</v>
      </c>
    </row>
    <row r="51" spans="3:23" x14ac:dyDescent="0.3">
      <c r="G51"/>
      <c r="H51"/>
      <c r="I51"/>
      <c r="N51"/>
      <c r="O51"/>
      <c r="R51"/>
      <c r="S51"/>
      <c r="V51"/>
      <c r="W51"/>
    </row>
    <row r="52" spans="3:23" x14ac:dyDescent="0.3">
      <c r="G52"/>
      <c r="H52"/>
      <c r="I52"/>
      <c r="N52"/>
      <c r="O52"/>
      <c r="R52"/>
      <c r="S52"/>
      <c r="V52"/>
      <c r="W52"/>
    </row>
    <row r="53" spans="3:23" x14ac:dyDescent="0.3">
      <c r="G53"/>
      <c r="H53"/>
      <c r="I53"/>
      <c r="N53"/>
      <c r="O53"/>
      <c r="R53"/>
      <c r="S53"/>
      <c r="V53"/>
      <c r="W53"/>
    </row>
    <row r="54" spans="3:23" x14ac:dyDescent="0.3">
      <c r="G54"/>
      <c r="H54"/>
      <c r="I54"/>
      <c r="N54"/>
      <c r="O54"/>
      <c r="R54"/>
      <c r="S54"/>
      <c r="V54"/>
      <c r="W54"/>
    </row>
    <row r="55" spans="3:23" x14ac:dyDescent="0.3">
      <c r="G55"/>
      <c r="H55"/>
      <c r="I55"/>
      <c r="N55"/>
      <c r="O55"/>
      <c r="R55"/>
      <c r="S55"/>
      <c r="V55"/>
      <c r="W55"/>
    </row>
    <row r="56" spans="3:23" x14ac:dyDescent="0.3">
      <c r="G56"/>
      <c r="H56"/>
      <c r="I56"/>
      <c r="N56"/>
      <c r="O56"/>
      <c r="R56"/>
      <c r="S56"/>
      <c r="V56"/>
      <c r="W56"/>
    </row>
    <row r="57" spans="3:23" x14ac:dyDescent="0.3">
      <c r="G57"/>
      <c r="H57"/>
      <c r="I57"/>
      <c r="N57"/>
      <c r="O57"/>
      <c r="R57"/>
      <c r="S57"/>
      <c r="V57"/>
      <c r="W57"/>
    </row>
    <row r="58" spans="3:23" x14ac:dyDescent="0.3">
      <c r="G58"/>
      <c r="H58"/>
      <c r="I58"/>
      <c r="N58"/>
      <c r="O58"/>
      <c r="R58"/>
      <c r="S58"/>
      <c r="V58"/>
      <c r="W58"/>
    </row>
    <row r="59" spans="3:23" x14ac:dyDescent="0.3">
      <c r="G59"/>
      <c r="H59"/>
      <c r="I59"/>
      <c r="N59"/>
      <c r="O59"/>
      <c r="R59"/>
      <c r="S59"/>
      <c r="V59"/>
      <c r="W59"/>
    </row>
    <row r="60" spans="3:23" x14ac:dyDescent="0.3">
      <c r="G60"/>
      <c r="H60"/>
      <c r="I60"/>
      <c r="N60"/>
      <c r="O60"/>
      <c r="R60"/>
      <c r="S60"/>
      <c r="V60"/>
      <c r="W60"/>
    </row>
    <row r="61" spans="3:23" x14ac:dyDescent="0.3">
      <c r="G61"/>
      <c r="H61"/>
      <c r="I61"/>
      <c r="N61"/>
      <c r="O61"/>
      <c r="R61"/>
      <c r="S61"/>
      <c r="V61"/>
      <c r="W61"/>
    </row>
    <row r="62" spans="3:23" x14ac:dyDescent="0.3">
      <c r="G62"/>
      <c r="H62"/>
      <c r="I62"/>
      <c r="N62"/>
      <c r="O62"/>
      <c r="R62"/>
      <c r="S62"/>
      <c r="V62"/>
      <c r="W62"/>
    </row>
    <row r="63" spans="3:23" x14ac:dyDescent="0.3">
      <c r="G63"/>
      <c r="H63"/>
      <c r="I63"/>
      <c r="N63"/>
      <c r="O63" s="12"/>
      <c r="P63" s="12"/>
      <c r="R63" s="14"/>
      <c r="S63" s="12"/>
      <c r="T63" s="12"/>
      <c r="V63"/>
      <c r="W63"/>
    </row>
    <row r="64" spans="3:23" x14ac:dyDescent="0.3">
      <c r="G64"/>
      <c r="H64"/>
      <c r="I64"/>
      <c r="N64"/>
      <c r="O64"/>
      <c r="R64" s="11"/>
      <c r="S64"/>
      <c r="V64"/>
      <c r="W64"/>
    </row>
    <row r="65" spans="7:23" customFormat="1" x14ac:dyDescent="0.3">
      <c r="J65" s="11"/>
    </row>
    <row r="66" spans="7:23" customFormat="1" x14ac:dyDescent="0.3">
      <c r="J66" s="11"/>
    </row>
    <row r="67" spans="7:23" customFormat="1" x14ac:dyDescent="0.3">
      <c r="J67" s="11"/>
    </row>
    <row r="68" spans="7:23" customFormat="1" x14ac:dyDescent="0.3">
      <c r="J68" s="11"/>
    </row>
    <row r="69" spans="7:23" customFormat="1" x14ac:dyDescent="0.3">
      <c r="J69" s="11"/>
    </row>
    <row r="70" spans="7:23" customFormat="1" x14ac:dyDescent="0.3">
      <c r="J70" s="11"/>
    </row>
    <row r="71" spans="7:23" x14ac:dyDescent="0.3">
      <c r="G71"/>
      <c r="H71"/>
      <c r="I71"/>
      <c r="N71"/>
      <c r="O71" s="12"/>
      <c r="P71" s="12"/>
      <c r="R71" s="12"/>
      <c r="S71" s="12"/>
      <c r="T71" s="12"/>
      <c r="V71"/>
      <c r="W71"/>
    </row>
    <row r="72" spans="7:23" customFormat="1" x14ac:dyDescent="0.3">
      <c r="J72" s="11"/>
    </row>
    <row r="73" spans="7:23" customFormat="1" x14ac:dyDescent="0.3">
      <c r="J73" s="11"/>
    </row>
    <row r="74" spans="7:23" customFormat="1" x14ac:dyDescent="0.3">
      <c r="J74" s="11"/>
    </row>
    <row r="75" spans="7:23" customFormat="1" x14ac:dyDescent="0.3">
      <c r="J75" s="11"/>
    </row>
    <row r="76" spans="7:23" customFormat="1" x14ac:dyDescent="0.3">
      <c r="J76" s="11"/>
    </row>
    <row r="77" spans="7:23" customFormat="1" x14ac:dyDescent="0.3">
      <c r="J77" s="11"/>
    </row>
    <row r="78" spans="7:23" customFormat="1" x14ac:dyDescent="0.3">
      <c r="J78" s="11"/>
    </row>
    <row r="79" spans="7:23" customFormat="1" x14ac:dyDescent="0.3">
      <c r="J79" s="11"/>
    </row>
    <row r="80" spans="7:23" customFormat="1" x14ac:dyDescent="0.3">
      <c r="J80" s="11"/>
    </row>
    <row r="81" spans="7:23" x14ac:dyDescent="0.3">
      <c r="G81"/>
      <c r="H81"/>
      <c r="I81"/>
      <c r="N81"/>
      <c r="O81"/>
      <c r="R81"/>
      <c r="S81"/>
      <c r="V81"/>
      <c r="W81"/>
    </row>
    <row r="82" spans="7:23" x14ac:dyDescent="0.3">
      <c r="G82"/>
      <c r="H82"/>
      <c r="I82"/>
      <c r="N82"/>
      <c r="O82" s="12"/>
      <c r="P82" s="12"/>
      <c r="R82" s="12"/>
      <c r="S82" s="12"/>
      <c r="T82" s="12"/>
      <c r="V82"/>
      <c r="W82"/>
    </row>
    <row r="83" spans="7:23" x14ac:dyDescent="0.3">
      <c r="G83"/>
      <c r="H83"/>
      <c r="I83"/>
      <c r="N83"/>
      <c r="O83"/>
      <c r="R83"/>
      <c r="S83"/>
      <c r="V83"/>
      <c r="W83"/>
    </row>
    <row r="84" spans="7:23" x14ac:dyDescent="0.3">
      <c r="G84"/>
      <c r="H84"/>
      <c r="I84"/>
      <c r="N84"/>
      <c r="O84"/>
      <c r="R84"/>
      <c r="S84"/>
      <c r="V84"/>
      <c r="W84"/>
    </row>
    <row r="85" spans="7:23" x14ac:dyDescent="0.3">
      <c r="G85"/>
      <c r="H85"/>
      <c r="I85"/>
      <c r="J85" s="23" t="s">
        <v>107</v>
      </c>
      <c r="N85"/>
      <c r="O85"/>
      <c r="R85"/>
      <c r="S85"/>
      <c r="V85"/>
      <c r="W85"/>
    </row>
    <row r="86" spans="7:23" x14ac:dyDescent="0.3">
      <c r="G86"/>
      <c r="H86"/>
      <c r="I86"/>
      <c r="N86"/>
      <c r="O86"/>
      <c r="R86"/>
      <c r="S86"/>
      <c r="V86"/>
      <c r="W86"/>
    </row>
    <row r="87" spans="7:23" x14ac:dyDescent="0.3">
      <c r="G87"/>
      <c r="H87"/>
      <c r="I87"/>
      <c r="N87"/>
      <c r="O87"/>
      <c r="R87"/>
      <c r="S87"/>
      <c r="V87"/>
      <c r="W87"/>
    </row>
    <row r="88" spans="7:23" x14ac:dyDescent="0.3">
      <c r="G88"/>
      <c r="H88"/>
      <c r="I88"/>
      <c r="N88"/>
      <c r="O88"/>
      <c r="R88"/>
      <c r="S88"/>
      <c r="V88"/>
      <c r="W88"/>
    </row>
    <row r="89" spans="7:23" x14ac:dyDescent="0.3">
      <c r="G89"/>
      <c r="H89"/>
      <c r="I89"/>
      <c r="N89"/>
      <c r="O89"/>
      <c r="R89"/>
      <c r="S89"/>
      <c r="V89"/>
      <c r="W89"/>
    </row>
    <row r="90" spans="7:23" x14ac:dyDescent="0.3">
      <c r="G90"/>
      <c r="H90"/>
      <c r="I90"/>
      <c r="N90"/>
      <c r="O90"/>
      <c r="R90"/>
      <c r="S90"/>
      <c r="V90"/>
      <c r="W90"/>
    </row>
    <row r="91" spans="7:23" x14ac:dyDescent="0.3">
      <c r="G91"/>
      <c r="H91"/>
      <c r="I91"/>
      <c r="N91"/>
      <c r="O91"/>
      <c r="R91"/>
      <c r="S91"/>
      <c r="V91"/>
      <c r="W91"/>
    </row>
    <row r="92" spans="7:23" x14ac:dyDescent="0.3">
      <c r="G92"/>
      <c r="H92"/>
      <c r="I92"/>
      <c r="N92"/>
      <c r="O92"/>
      <c r="R92"/>
      <c r="S92"/>
    </row>
    <row r="93" spans="7:23" x14ac:dyDescent="0.3">
      <c r="G93"/>
      <c r="H93"/>
      <c r="I93"/>
      <c r="N93"/>
      <c r="O93"/>
      <c r="R93"/>
      <c r="S93"/>
    </row>
    <row r="94" spans="7:23" x14ac:dyDescent="0.3">
      <c r="G94"/>
      <c r="H94"/>
      <c r="I94"/>
      <c r="N94"/>
      <c r="O94"/>
      <c r="R94"/>
      <c r="S94"/>
    </row>
    <row r="95" spans="7:23" x14ac:dyDescent="0.3">
      <c r="G95"/>
      <c r="H95"/>
      <c r="I95"/>
      <c r="N95"/>
      <c r="O95"/>
      <c r="R95"/>
      <c r="S95"/>
    </row>
    <row r="96" spans="7:23" x14ac:dyDescent="0.3">
      <c r="G96"/>
      <c r="H96"/>
      <c r="I96"/>
      <c r="N96"/>
      <c r="O96"/>
      <c r="R96"/>
      <c r="S96"/>
    </row>
    <row r="97" spans="7:19" x14ac:dyDescent="0.3">
      <c r="G97"/>
      <c r="H97"/>
      <c r="I97"/>
      <c r="N97"/>
      <c r="O97"/>
      <c r="R97"/>
      <c r="S97"/>
    </row>
    <row r="98" spans="7:19" x14ac:dyDescent="0.3">
      <c r="G98"/>
      <c r="H98"/>
      <c r="I98"/>
      <c r="N98"/>
      <c r="O98"/>
      <c r="R98"/>
      <c r="S98"/>
    </row>
    <row r="99" spans="7:19" x14ac:dyDescent="0.3">
      <c r="G99"/>
      <c r="H99"/>
      <c r="I99"/>
      <c r="N99"/>
      <c r="O99"/>
      <c r="R99"/>
      <c r="S99"/>
    </row>
    <row r="100" spans="7:19" x14ac:dyDescent="0.3">
      <c r="G100"/>
      <c r="H100"/>
      <c r="I100"/>
      <c r="N100"/>
      <c r="O100"/>
      <c r="R100"/>
      <c r="S100"/>
    </row>
    <row r="101" spans="7:19" x14ac:dyDescent="0.3">
      <c r="G101"/>
      <c r="H101"/>
      <c r="I101"/>
      <c r="N101"/>
      <c r="O101"/>
      <c r="R101"/>
      <c r="S101"/>
    </row>
    <row r="102" spans="7:19" x14ac:dyDescent="0.3">
      <c r="G102"/>
      <c r="H102"/>
      <c r="I102"/>
      <c r="N102"/>
      <c r="O102"/>
      <c r="R102"/>
      <c r="S102"/>
    </row>
    <row r="103" spans="7:19" x14ac:dyDescent="0.3">
      <c r="G103"/>
      <c r="H103"/>
      <c r="I103"/>
      <c r="N103"/>
      <c r="O103"/>
      <c r="R103"/>
      <c r="S103"/>
    </row>
    <row r="104" spans="7:19" x14ac:dyDescent="0.3">
      <c r="G104"/>
      <c r="H104"/>
      <c r="I104"/>
      <c r="N104"/>
      <c r="O104"/>
      <c r="R104"/>
      <c r="S104"/>
    </row>
    <row r="105" spans="7:19" x14ac:dyDescent="0.3">
      <c r="G105"/>
      <c r="H105"/>
      <c r="I105"/>
      <c r="N105"/>
      <c r="O105"/>
      <c r="R105"/>
      <c r="S105"/>
    </row>
    <row r="106" spans="7:19" x14ac:dyDescent="0.3">
      <c r="G106"/>
      <c r="H106"/>
      <c r="I106"/>
      <c r="N106"/>
      <c r="O106"/>
      <c r="R106"/>
      <c r="S106"/>
    </row>
    <row r="107" spans="7:19" x14ac:dyDescent="0.3">
      <c r="G107"/>
      <c r="H107"/>
      <c r="I107"/>
      <c r="N107"/>
      <c r="O107"/>
      <c r="R107"/>
      <c r="S107"/>
    </row>
    <row r="108" spans="7:19" x14ac:dyDescent="0.3">
      <c r="G108"/>
      <c r="H108"/>
      <c r="I108"/>
      <c r="N108"/>
      <c r="O108"/>
      <c r="R108"/>
      <c r="S108"/>
    </row>
    <row r="109" spans="7:19" x14ac:dyDescent="0.3">
      <c r="G109"/>
      <c r="H109"/>
      <c r="I109"/>
      <c r="N109"/>
      <c r="O109"/>
      <c r="R109"/>
      <c r="S109"/>
    </row>
    <row r="110" spans="7:19" x14ac:dyDescent="0.3">
      <c r="G110"/>
      <c r="H110"/>
      <c r="I110"/>
      <c r="N110"/>
      <c r="O110"/>
      <c r="R110"/>
      <c r="S110"/>
    </row>
    <row r="111" spans="7:19" x14ac:dyDescent="0.3">
      <c r="G111"/>
      <c r="H111"/>
      <c r="I111"/>
      <c r="N111"/>
      <c r="O111"/>
      <c r="R111"/>
      <c r="S111"/>
    </row>
    <row r="112" spans="7:19" x14ac:dyDescent="0.3">
      <c r="G112"/>
      <c r="H112"/>
      <c r="I112"/>
      <c r="N112"/>
      <c r="O112"/>
      <c r="R112"/>
      <c r="S112"/>
    </row>
    <row r="113" spans="7:19" x14ac:dyDescent="0.3">
      <c r="G113"/>
      <c r="H113"/>
      <c r="I113"/>
      <c r="N113"/>
      <c r="O113"/>
      <c r="R113"/>
      <c r="S113"/>
    </row>
    <row r="114" spans="7:19" x14ac:dyDescent="0.3">
      <c r="G114"/>
      <c r="H114"/>
      <c r="I114"/>
      <c r="N114"/>
      <c r="O114"/>
      <c r="R114"/>
      <c r="S114"/>
    </row>
    <row r="115" spans="7:19" x14ac:dyDescent="0.3">
      <c r="G115"/>
      <c r="H115"/>
      <c r="I115"/>
      <c r="N115"/>
      <c r="O115"/>
      <c r="R115"/>
      <c r="S115"/>
    </row>
    <row r="116" spans="7:19" x14ac:dyDescent="0.3">
      <c r="G116"/>
      <c r="H116"/>
      <c r="I116"/>
      <c r="N116"/>
      <c r="O116"/>
      <c r="R116"/>
      <c r="S116"/>
    </row>
    <row r="117" spans="7:19" x14ac:dyDescent="0.3">
      <c r="G117"/>
      <c r="H117"/>
      <c r="I117"/>
      <c r="N117"/>
      <c r="O117"/>
      <c r="R117"/>
      <c r="S117"/>
    </row>
    <row r="118" spans="7:19" x14ac:dyDescent="0.3">
      <c r="G118"/>
      <c r="H118"/>
      <c r="I118"/>
      <c r="N118"/>
      <c r="O118"/>
      <c r="R118"/>
      <c r="S118"/>
    </row>
    <row r="119" spans="7:19" x14ac:dyDescent="0.3">
      <c r="G119"/>
      <c r="H119"/>
      <c r="I119"/>
      <c r="N119"/>
      <c r="O119"/>
      <c r="R119"/>
      <c r="S119"/>
    </row>
    <row r="120" spans="7:19" x14ac:dyDescent="0.3">
      <c r="G120"/>
      <c r="H120"/>
      <c r="I120"/>
      <c r="N120"/>
      <c r="O120"/>
      <c r="R120"/>
      <c r="S120"/>
    </row>
    <row r="121" spans="7:19" x14ac:dyDescent="0.3">
      <c r="G121"/>
      <c r="H121"/>
      <c r="I121"/>
      <c r="N121"/>
      <c r="O121"/>
      <c r="R121"/>
      <c r="S121"/>
    </row>
    <row r="122" spans="7:19" x14ac:dyDescent="0.3">
      <c r="G122"/>
      <c r="H122"/>
      <c r="I122"/>
      <c r="N122"/>
      <c r="O122"/>
      <c r="R122"/>
      <c r="S122"/>
    </row>
    <row r="123" spans="7:19" x14ac:dyDescent="0.3">
      <c r="G123"/>
      <c r="H123"/>
      <c r="I123"/>
      <c r="N123"/>
      <c r="O123"/>
      <c r="R123"/>
      <c r="S123"/>
    </row>
    <row r="124" spans="7:19" x14ac:dyDescent="0.3">
      <c r="G124"/>
      <c r="H124"/>
      <c r="I124"/>
      <c r="N124"/>
      <c r="O124"/>
      <c r="R124"/>
      <c r="S124"/>
    </row>
    <row r="125" spans="7:19" x14ac:dyDescent="0.3">
      <c r="N125"/>
      <c r="O125"/>
      <c r="R125"/>
      <c r="S12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43F4-E7A6-46E4-8C1D-B5CC44D100C6}">
  <dimension ref="A1:W28"/>
  <sheetViews>
    <sheetView tabSelected="1" workbookViewId="0">
      <selection activeCell="T4" sqref="T4"/>
    </sheetView>
  </sheetViews>
  <sheetFormatPr defaultRowHeight="14.4" x14ac:dyDescent="0.3"/>
  <cols>
    <col min="1" max="1" width="6.88671875" bestFit="1" customWidth="1"/>
    <col min="2" max="2" width="7.33203125" customWidth="1"/>
    <col min="3" max="3" width="9.5546875" bestFit="1" customWidth="1"/>
    <col min="4" max="23" width="7.33203125" customWidth="1"/>
  </cols>
  <sheetData>
    <row r="1" spans="1:23" s="26" customFormat="1" ht="57.6" x14ac:dyDescent="0.3">
      <c r="A1" s="24" t="s">
        <v>73</v>
      </c>
      <c r="B1" s="24" t="s">
        <v>74</v>
      </c>
      <c r="C1" s="24" t="s">
        <v>110</v>
      </c>
      <c r="D1" s="24" t="s">
        <v>111</v>
      </c>
      <c r="E1" s="24" t="s">
        <v>112</v>
      </c>
      <c r="F1" s="24" t="s">
        <v>113</v>
      </c>
      <c r="G1" s="25" t="s">
        <v>114</v>
      </c>
      <c r="H1" s="24" t="s">
        <v>117</v>
      </c>
      <c r="I1" s="24" t="s">
        <v>118</v>
      </c>
      <c r="J1" s="25" t="s">
        <v>119</v>
      </c>
      <c r="K1" s="24" t="s">
        <v>120</v>
      </c>
      <c r="L1" s="25" t="s">
        <v>115</v>
      </c>
      <c r="M1" s="25" t="s">
        <v>116</v>
      </c>
      <c r="N1" s="25" t="s">
        <v>121</v>
      </c>
      <c r="O1" s="25" t="s">
        <v>122</v>
      </c>
      <c r="P1" s="25" t="s">
        <v>123</v>
      </c>
      <c r="Q1" s="25" t="s">
        <v>124</v>
      </c>
      <c r="R1" s="25" t="s">
        <v>125</v>
      </c>
      <c r="S1" s="25" t="s">
        <v>126</v>
      </c>
      <c r="T1" s="25" t="s">
        <v>127</v>
      </c>
      <c r="U1" s="25" t="s">
        <v>128</v>
      </c>
      <c r="V1" s="25" t="s">
        <v>129</v>
      </c>
      <c r="W1" s="25" t="s">
        <v>130</v>
      </c>
    </row>
    <row r="2" spans="1:23" x14ac:dyDescent="0.3">
      <c r="A2">
        <v>2</v>
      </c>
      <c r="B2">
        <v>2</v>
      </c>
      <c r="C2" t="s">
        <v>77</v>
      </c>
      <c r="D2">
        <v>0.47191</v>
      </c>
      <c r="E2">
        <v>-0.19417000000000001</v>
      </c>
      <c r="F2">
        <v>-2.8956</v>
      </c>
      <c r="G2">
        <v>0.66608000000000001</v>
      </c>
      <c r="H2">
        <v>5.9827999999999999E-2</v>
      </c>
      <c r="I2">
        <v>-0.15472</v>
      </c>
      <c r="J2">
        <v>0.99541000000000002</v>
      </c>
      <c r="K2">
        <v>-0.93269000000000002</v>
      </c>
      <c r="L2">
        <v>-0.99929999999999997</v>
      </c>
      <c r="M2">
        <v>1.9629000000000001</v>
      </c>
      <c r="N2">
        <v>-200.39079374328165</v>
      </c>
      <c r="O2">
        <v>-748.80676935281292</v>
      </c>
      <c r="P2">
        <v>-0.90269999999999995</v>
      </c>
      <c r="Q2">
        <v>4.0423000000000001E-2</v>
      </c>
      <c r="R2">
        <v>-190.68624988698124</v>
      </c>
      <c r="S2">
        <v>-104.33402309449014</v>
      </c>
      <c r="T2">
        <v>-0.99897000000000002</v>
      </c>
      <c r="U2">
        <v>1.8267</v>
      </c>
      <c r="V2">
        <v>-1699.9135155912172</v>
      </c>
      <c r="W2">
        <v>-703.78792886890983</v>
      </c>
    </row>
    <row r="3" spans="1:23" x14ac:dyDescent="0.3">
      <c r="A3">
        <v>2</v>
      </c>
      <c r="B3">
        <v>3</v>
      </c>
      <c r="C3" t="s">
        <v>77</v>
      </c>
      <c r="D3">
        <v>0.61448999999999998</v>
      </c>
      <c r="E3">
        <v>0.16854</v>
      </c>
      <c r="F3">
        <v>-1.9386000000000001</v>
      </c>
      <c r="G3">
        <v>0.44594999999999996</v>
      </c>
      <c r="H3">
        <v>0.38772000000000001</v>
      </c>
      <c r="I3">
        <v>2.7182999999999999E-3</v>
      </c>
      <c r="J3">
        <v>0.98358000000000001</v>
      </c>
      <c r="K3">
        <v>-1.6737</v>
      </c>
      <c r="L3">
        <v>-0.55123999999999995</v>
      </c>
      <c r="M3">
        <v>0.26494000000000001</v>
      </c>
      <c r="N3">
        <v>-156.04424652798957</v>
      </c>
      <c r="O3">
        <v>-187.57189132015603</v>
      </c>
      <c r="P3">
        <v>0.95926999999999996</v>
      </c>
      <c r="Q3">
        <v>-1.0222</v>
      </c>
      <c r="R3">
        <v>-2.4715833994184564</v>
      </c>
      <c r="S3">
        <v>-38.925733405030769</v>
      </c>
      <c r="T3">
        <v>-0.53063000000000005</v>
      </c>
      <c r="U3">
        <v>0.25313999999999998</v>
      </c>
      <c r="V3">
        <v>-949.83744134275059</v>
      </c>
      <c r="W3">
        <v>-183.67158061743902</v>
      </c>
    </row>
    <row r="4" spans="1:23" x14ac:dyDescent="0.3">
      <c r="A4">
        <v>3</v>
      </c>
      <c r="B4">
        <v>1</v>
      </c>
      <c r="C4" t="s">
        <v>77</v>
      </c>
      <c r="D4">
        <v>1.8021</v>
      </c>
      <c r="E4">
        <v>-0.25396999999999997</v>
      </c>
      <c r="F4">
        <v>-6.3766999999999996</v>
      </c>
      <c r="G4">
        <v>2.0560700000000001</v>
      </c>
      <c r="H4">
        <v>-1.0709</v>
      </c>
      <c r="I4">
        <v>-3.1682000000000001</v>
      </c>
      <c r="J4">
        <v>0.99395</v>
      </c>
      <c r="K4">
        <v>-6.5042999999999997</v>
      </c>
      <c r="L4">
        <v>0.73770999999999998</v>
      </c>
      <c r="M4">
        <v>-0.12759999999999999</v>
      </c>
      <c r="N4">
        <v>-25.779968811308418</v>
      </c>
      <c r="O4">
        <v>-57.82375884180604</v>
      </c>
      <c r="P4">
        <v>0.9909</v>
      </c>
      <c r="Q4">
        <v>-5.1508000000000003</v>
      </c>
      <c r="R4">
        <v>-0.30685648171437163</v>
      </c>
      <c r="S4">
        <v>-20.809310763648657</v>
      </c>
      <c r="T4">
        <v>0.87087999999999999</v>
      </c>
      <c r="U4">
        <v>-0.62948000000000004</v>
      </c>
      <c r="V4">
        <v>1294.7692948317558</v>
      </c>
      <c r="W4">
        <v>108.06504924968603</v>
      </c>
    </row>
    <row r="5" spans="1:23" x14ac:dyDescent="0.3">
      <c r="A5">
        <v>3</v>
      </c>
      <c r="B5">
        <v>2</v>
      </c>
      <c r="C5" t="s">
        <v>77</v>
      </c>
      <c r="D5">
        <v>0.84877999999999998</v>
      </c>
      <c r="E5">
        <v>-0.65127999999999997</v>
      </c>
      <c r="F5">
        <v>-5.9607000000000001</v>
      </c>
      <c r="G5">
        <v>1.5000599999999999</v>
      </c>
      <c r="H5">
        <v>-6.7485000000000003E-2</v>
      </c>
      <c r="I5">
        <v>-1.0475000000000001</v>
      </c>
      <c r="J5">
        <v>0.95457000000000003</v>
      </c>
      <c r="K5">
        <v>-3.8942000000000001</v>
      </c>
      <c r="L5">
        <v>-0.87539999999999996</v>
      </c>
      <c r="M5">
        <v>2.0665</v>
      </c>
      <c r="N5">
        <v>-191.70621326880163</v>
      </c>
      <c r="O5">
        <v>-783.05017518344698</v>
      </c>
      <c r="P5">
        <v>0.90588999999999997</v>
      </c>
      <c r="Q5">
        <v>-2.6288999999999998</v>
      </c>
      <c r="R5">
        <v>-5.0996783892223787</v>
      </c>
      <c r="S5">
        <v>-32.491911047198407</v>
      </c>
      <c r="T5">
        <v>-0.87026000000000003</v>
      </c>
      <c r="U5">
        <v>2.0104000000000002</v>
      </c>
      <c r="V5">
        <v>-1493.7763256938772</v>
      </c>
      <c r="W5">
        <v>-764.5071726052754</v>
      </c>
    </row>
    <row r="6" spans="1:23" x14ac:dyDescent="0.3">
      <c r="A6">
        <v>3</v>
      </c>
      <c r="B6">
        <v>3</v>
      </c>
      <c r="C6" t="s">
        <v>77</v>
      </c>
      <c r="D6">
        <v>2.4405000000000001</v>
      </c>
      <c r="E6">
        <v>0.56115999999999999</v>
      </c>
      <c r="F6">
        <v>-7.3247</v>
      </c>
      <c r="G6">
        <v>1.87934</v>
      </c>
      <c r="H6">
        <v>-0.25230999999999998</v>
      </c>
      <c r="I6">
        <v>-1.6348</v>
      </c>
      <c r="J6">
        <v>0.99512999999999996</v>
      </c>
      <c r="K6">
        <v>-5.3882000000000003</v>
      </c>
      <c r="L6">
        <v>-0.96511000000000002</v>
      </c>
      <c r="M6">
        <v>1.9365000000000001</v>
      </c>
      <c r="N6">
        <v>-196.98330871343444</v>
      </c>
      <c r="O6">
        <v>-740.08065049249694</v>
      </c>
      <c r="P6">
        <v>0.99041000000000001</v>
      </c>
      <c r="Q6">
        <v>-3.8334000000000001</v>
      </c>
      <c r="R6">
        <v>-0.47430988916020483</v>
      </c>
      <c r="S6">
        <v>-28.855647526075501</v>
      </c>
      <c r="T6">
        <v>-0.95159000000000005</v>
      </c>
      <c r="U6">
        <v>1.5960000000000001</v>
      </c>
      <c r="V6">
        <v>-1624.031454699787</v>
      </c>
      <c r="W6">
        <v>-627.53354928273961</v>
      </c>
    </row>
    <row r="7" spans="1:23" x14ac:dyDescent="0.3">
      <c r="A7">
        <v>4</v>
      </c>
      <c r="B7">
        <v>1</v>
      </c>
      <c r="C7" t="s">
        <v>77</v>
      </c>
      <c r="D7">
        <v>2.0714999999999999</v>
      </c>
      <c r="E7">
        <v>-2.3586</v>
      </c>
      <c r="F7">
        <v>-10.603999999999999</v>
      </c>
      <c r="G7">
        <v>4.4300999999999995</v>
      </c>
      <c r="H7">
        <v>1.4772000000000001</v>
      </c>
      <c r="I7">
        <v>-1.5054000000000001</v>
      </c>
      <c r="J7">
        <v>0.97780999999999996</v>
      </c>
      <c r="K7">
        <v>-7.1388999999999996</v>
      </c>
      <c r="L7">
        <v>-0.80642999999999998</v>
      </c>
      <c r="M7">
        <v>3.4647000000000001</v>
      </c>
      <c r="N7">
        <v>-182.47307759176118</v>
      </c>
      <c r="O7">
        <v>-1245.2039399748794</v>
      </c>
      <c r="P7">
        <v>0.11587</v>
      </c>
      <c r="Q7">
        <v>0.86219000000000001</v>
      </c>
      <c r="R7">
        <v>-88.150049600638155</v>
      </c>
      <c r="S7">
        <v>-112.07735085237222</v>
      </c>
      <c r="T7">
        <v>-0.73680000000000001</v>
      </c>
      <c r="U7">
        <v>2.5659999999999998</v>
      </c>
      <c r="V7">
        <v>-1280.0317109498872</v>
      </c>
      <c r="W7">
        <v>-948.15231043828931</v>
      </c>
    </row>
    <row r="8" spans="1:23" x14ac:dyDescent="0.3">
      <c r="A8">
        <v>4</v>
      </c>
      <c r="B8">
        <v>2</v>
      </c>
      <c r="C8" t="s">
        <v>77</v>
      </c>
      <c r="D8">
        <v>1.0589</v>
      </c>
      <c r="E8">
        <v>-3.7934999999999999</v>
      </c>
      <c r="F8">
        <v>-15.003</v>
      </c>
      <c r="G8">
        <v>4.8523999999999994</v>
      </c>
      <c r="H8">
        <v>0.55971000000000004</v>
      </c>
      <c r="I8">
        <v>-3.1234999999999999</v>
      </c>
      <c r="J8">
        <v>0.99990000000000001</v>
      </c>
      <c r="K8">
        <v>-11.388</v>
      </c>
      <c r="L8">
        <v>-0.99870999999999999</v>
      </c>
      <c r="M8">
        <v>3.6149</v>
      </c>
      <c r="N8">
        <v>-199.88098809880987</v>
      </c>
      <c r="O8">
        <v>-1294.8502677331924</v>
      </c>
      <c r="P8">
        <v>0.9153</v>
      </c>
      <c r="Q8">
        <v>-6.7433999999999994E-2</v>
      </c>
      <c r="R8">
        <v>-8.4608460846084608</v>
      </c>
      <c r="S8">
        <v>-99.407850368809264</v>
      </c>
      <c r="T8">
        <v>-0.99861999999999995</v>
      </c>
      <c r="U8">
        <v>2.4792999999999998</v>
      </c>
      <c r="V8">
        <v>-1699.3529684972532</v>
      </c>
      <c r="W8">
        <v>-919.49494281747877</v>
      </c>
    </row>
    <row r="9" spans="1:23" x14ac:dyDescent="0.3">
      <c r="A9">
        <v>5</v>
      </c>
      <c r="B9">
        <v>1</v>
      </c>
      <c r="C9" t="s">
        <v>78</v>
      </c>
      <c r="D9">
        <v>8.9768000000000001E-3</v>
      </c>
      <c r="E9">
        <v>-1.2511000000000001</v>
      </c>
      <c r="F9">
        <v>-3.7810999999999999</v>
      </c>
      <c r="G9">
        <v>1.2600768</v>
      </c>
      <c r="H9">
        <v>-0.15948000000000001</v>
      </c>
      <c r="I9">
        <v>-0.88368999999999998</v>
      </c>
      <c r="J9">
        <v>0.99741000000000002</v>
      </c>
      <c r="K9">
        <v>-2.1732</v>
      </c>
      <c r="L9">
        <v>-0.99568999999999996</v>
      </c>
      <c r="M9">
        <v>-1.6079000000000001</v>
      </c>
      <c r="N9">
        <v>-199.82755336321071</v>
      </c>
      <c r="O9">
        <v>431.466913465988</v>
      </c>
      <c r="P9">
        <v>-0.87400999999999995</v>
      </c>
      <c r="Q9">
        <v>0.23457</v>
      </c>
      <c r="R9">
        <v>-187.62795640709439</v>
      </c>
      <c r="S9">
        <v>-110.79376035339592</v>
      </c>
      <c r="T9">
        <v>-0.99417</v>
      </c>
      <c r="U9">
        <v>1.4702</v>
      </c>
      <c r="V9">
        <v>-1692.226012588286</v>
      </c>
      <c r="W9">
        <v>-585.95227077411255</v>
      </c>
    </row>
    <row r="10" spans="1:23" x14ac:dyDescent="0.3">
      <c r="A10">
        <v>5</v>
      </c>
      <c r="B10">
        <v>2</v>
      </c>
      <c r="C10" t="s">
        <v>77</v>
      </c>
      <c r="D10">
        <v>4.7246999999999997E-2</v>
      </c>
      <c r="E10">
        <v>-1.3949</v>
      </c>
      <c r="F10">
        <v>-4.8417000000000003</v>
      </c>
      <c r="G10">
        <v>1.4421470000000001</v>
      </c>
      <c r="H10">
        <v>-0.19284999999999999</v>
      </c>
      <c r="I10">
        <v>-0.98501000000000005</v>
      </c>
      <c r="J10">
        <v>0.99917999999999996</v>
      </c>
      <c r="K10">
        <v>-2.6595</v>
      </c>
      <c r="L10">
        <v>-0.99868000000000001</v>
      </c>
      <c r="M10">
        <v>2.1821999999999999</v>
      </c>
      <c r="N10">
        <v>-199.94995896635243</v>
      </c>
      <c r="O10">
        <v>-821.29305215839224</v>
      </c>
      <c r="P10">
        <v>-0.95911999999999997</v>
      </c>
      <c r="Q10">
        <v>0.42365000000000003</v>
      </c>
      <c r="R10">
        <v>-195.99071238415502</v>
      </c>
      <c r="S10">
        <v>-115.92968603120887</v>
      </c>
      <c r="T10">
        <v>-0.99814000000000003</v>
      </c>
      <c r="U10">
        <v>1.9935</v>
      </c>
      <c r="V10">
        <v>-1698.5842181969601</v>
      </c>
      <c r="W10">
        <v>-758.92113439545199</v>
      </c>
    </row>
    <row r="11" spans="1:23" x14ac:dyDescent="0.3">
      <c r="A11">
        <v>5</v>
      </c>
      <c r="B11">
        <v>3</v>
      </c>
      <c r="C11" t="s">
        <v>77</v>
      </c>
      <c r="D11">
        <v>-8.1176999999999999E-2</v>
      </c>
      <c r="E11">
        <v>-1.6756</v>
      </c>
      <c r="F11">
        <v>-4.2129000000000003</v>
      </c>
      <c r="G11">
        <v>1.5944229999999999</v>
      </c>
      <c r="H11">
        <v>-0.30310999999999999</v>
      </c>
      <c r="I11">
        <v>-1.1400999999999999</v>
      </c>
      <c r="J11">
        <v>0.98424999999999996</v>
      </c>
      <c r="K11">
        <v>-2.2115999999999998</v>
      </c>
      <c r="L11">
        <v>-0.97643999999999997</v>
      </c>
      <c r="M11">
        <v>2.0013000000000001</v>
      </c>
      <c r="N11">
        <v>-199.20650241300484</v>
      </c>
      <c r="O11">
        <v>-761.49930587690892</v>
      </c>
      <c r="P11">
        <v>-0.65158000000000005</v>
      </c>
      <c r="Q11">
        <v>0.47117999999999999</v>
      </c>
      <c r="R11">
        <v>-166.20066040132079</v>
      </c>
      <c r="S11">
        <v>-121.30493760173631</v>
      </c>
      <c r="T11">
        <v>-0.98016000000000003</v>
      </c>
      <c r="U11">
        <v>1.6229</v>
      </c>
      <c r="V11">
        <v>-1669.7881131984818</v>
      </c>
      <c r="W11">
        <v>-636.42493554571308</v>
      </c>
    </row>
    <row r="12" spans="1:23" x14ac:dyDescent="0.3">
      <c r="A12">
        <v>6</v>
      </c>
      <c r="B12">
        <v>1</v>
      </c>
      <c r="C12" t="s">
        <v>78</v>
      </c>
      <c r="D12">
        <v>2.4121999999999999</v>
      </c>
      <c r="E12">
        <v>-0.83277999999999996</v>
      </c>
      <c r="F12">
        <v>-7.1604999999999999</v>
      </c>
      <c r="G12">
        <v>3.24498</v>
      </c>
      <c r="H12">
        <v>0.90090999999999999</v>
      </c>
      <c r="I12">
        <v>-1.7658</v>
      </c>
      <c r="J12">
        <v>0.99936999999999998</v>
      </c>
      <c r="K12">
        <v>-5.8845000000000001</v>
      </c>
      <c r="L12">
        <v>-0.98863000000000001</v>
      </c>
      <c r="M12">
        <v>1.276</v>
      </c>
      <c r="N12">
        <v>-198.92532295346069</v>
      </c>
      <c r="O12">
        <v>-521.76241158193966</v>
      </c>
      <c r="P12">
        <v>0.99890000000000001</v>
      </c>
      <c r="Q12">
        <v>-4.4588000000000001</v>
      </c>
      <c r="R12">
        <v>-4.7029628666056665E-2</v>
      </c>
      <c r="S12">
        <v>-24.228056759282861</v>
      </c>
      <c r="T12">
        <v>-0.93594999999999995</v>
      </c>
      <c r="U12">
        <v>0.53413999999999995</v>
      </c>
      <c r="V12">
        <v>-1598.9830074152374</v>
      </c>
      <c r="W12">
        <v>-276.55186091095391</v>
      </c>
    </row>
    <row r="13" spans="1:23" x14ac:dyDescent="0.3">
      <c r="A13">
        <v>6</v>
      </c>
      <c r="B13">
        <v>2</v>
      </c>
      <c r="C13" t="s">
        <v>77</v>
      </c>
      <c r="D13">
        <v>2.4716999999999998</v>
      </c>
      <c r="E13">
        <v>1.0784</v>
      </c>
      <c r="F13">
        <v>-7.3059000000000003</v>
      </c>
      <c r="G13">
        <v>1.3932999999999998</v>
      </c>
      <c r="H13">
        <v>0.35626000000000002</v>
      </c>
      <c r="I13">
        <v>-0.28460999999999997</v>
      </c>
      <c r="J13">
        <v>0.98579000000000006</v>
      </c>
      <c r="K13">
        <v>-3.3605</v>
      </c>
      <c r="L13">
        <v>-0.98633000000000004</v>
      </c>
      <c r="M13">
        <v>3.9453999999999998</v>
      </c>
      <c r="N13">
        <v>-200.05477840107932</v>
      </c>
      <c r="O13">
        <v>-1404.0920208897996</v>
      </c>
      <c r="P13">
        <v>0.96169000000000004</v>
      </c>
      <c r="Q13">
        <v>-1.9058999999999999</v>
      </c>
      <c r="R13">
        <v>-2.4447397518741325</v>
      </c>
      <c r="S13">
        <v>-43.285225412884991</v>
      </c>
      <c r="T13">
        <v>-0.98848000000000003</v>
      </c>
      <c r="U13">
        <v>4.5366999999999997</v>
      </c>
      <c r="V13">
        <v>-1683.1131184035617</v>
      </c>
      <c r="W13">
        <v>-1599.5372512725589</v>
      </c>
    </row>
    <row r="14" spans="1:23" x14ac:dyDescent="0.3">
      <c r="A14">
        <v>6</v>
      </c>
      <c r="B14">
        <v>2</v>
      </c>
      <c r="C14" t="s">
        <v>78</v>
      </c>
      <c r="D14">
        <v>2.4716999999999998</v>
      </c>
      <c r="E14">
        <v>-1.1194999999999999</v>
      </c>
      <c r="F14">
        <v>-8.1545000000000005</v>
      </c>
      <c r="G14">
        <v>3.5911999999999997</v>
      </c>
      <c r="H14">
        <v>0.35626000000000002</v>
      </c>
      <c r="I14">
        <v>-1.8486</v>
      </c>
      <c r="J14">
        <v>0.99256</v>
      </c>
      <c r="K14">
        <v>-5.0065999999999997</v>
      </c>
      <c r="L14">
        <v>-0.95494000000000001</v>
      </c>
      <c r="M14">
        <v>3.1478999999999999</v>
      </c>
      <c r="N14">
        <v>-196.20980091883615</v>
      </c>
      <c r="O14">
        <v>-1140.4905136510874</v>
      </c>
      <c r="P14">
        <v>0.98589000000000004</v>
      </c>
      <c r="Q14">
        <v>-3.383</v>
      </c>
      <c r="R14">
        <v>-0.67199967760134949</v>
      </c>
      <c r="S14">
        <v>-32.429193464626685</v>
      </c>
      <c r="T14">
        <v>-0.93172999999999995</v>
      </c>
      <c r="U14">
        <v>2.4198</v>
      </c>
      <c r="V14">
        <v>-1592.2244110251604</v>
      </c>
      <c r="W14">
        <v>-899.82812190123627</v>
      </c>
    </row>
    <row r="15" spans="1:23" x14ac:dyDescent="0.3">
      <c r="A15">
        <v>6</v>
      </c>
      <c r="B15">
        <v>3</v>
      </c>
      <c r="C15" t="s">
        <v>77</v>
      </c>
      <c r="D15">
        <v>3.5148000000000001</v>
      </c>
      <c r="E15">
        <v>2.1436000000000002</v>
      </c>
      <c r="F15">
        <v>-6.6420000000000003</v>
      </c>
      <c r="G15">
        <v>1.3712</v>
      </c>
      <c r="H15">
        <v>0.68798999999999999</v>
      </c>
      <c r="I15">
        <v>0.10323</v>
      </c>
      <c r="J15">
        <v>0.98980000000000001</v>
      </c>
      <c r="K15">
        <v>-2.8325999999999998</v>
      </c>
      <c r="L15">
        <v>-0.99168999999999996</v>
      </c>
      <c r="M15">
        <v>3.8094000000000001</v>
      </c>
      <c r="N15">
        <v>-200.1909476661952</v>
      </c>
      <c r="O15">
        <v>-1359.1392873669597</v>
      </c>
      <c r="P15">
        <v>0.97058</v>
      </c>
      <c r="Q15">
        <v>-1.5102</v>
      </c>
      <c r="R15">
        <v>-1.9418064255405147</v>
      </c>
      <c r="S15">
        <v>-46.685024359245922</v>
      </c>
      <c r="T15">
        <v>-0.99195</v>
      </c>
      <c r="U15">
        <v>4.4151999999999996</v>
      </c>
      <c r="V15">
        <v>-1688.6705424494305</v>
      </c>
      <c r="W15">
        <v>-1559.3772724267865</v>
      </c>
    </row>
    <row r="16" spans="1:23" x14ac:dyDescent="0.3">
      <c r="A16">
        <v>6</v>
      </c>
      <c r="B16">
        <v>3</v>
      </c>
      <c r="C16" t="s">
        <v>78</v>
      </c>
      <c r="D16">
        <v>3.5148000000000001</v>
      </c>
      <c r="E16">
        <v>-0.54532000000000003</v>
      </c>
      <c r="F16">
        <v>-16.196999999999999</v>
      </c>
      <c r="G16">
        <v>4.0601200000000004</v>
      </c>
      <c r="H16">
        <v>0.68798999999999999</v>
      </c>
      <c r="I16">
        <v>-2.0097999999999998</v>
      </c>
      <c r="J16">
        <v>0.99990000000000001</v>
      </c>
      <c r="K16">
        <v>-10.762</v>
      </c>
      <c r="L16">
        <v>-0.99955000000000005</v>
      </c>
      <c r="M16">
        <v>5.4344000000000001</v>
      </c>
      <c r="N16">
        <v>-199.96499649964997</v>
      </c>
      <c r="O16">
        <v>-1896.2583460038343</v>
      </c>
      <c r="P16">
        <v>0.99978999999999996</v>
      </c>
      <c r="Q16">
        <v>-7.5373999999999999</v>
      </c>
      <c r="R16">
        <v>-1.1001100110016452E-2</v>
      </c>
      <c r="S16">
        <v>-29.962832187325777</v>
      </c>
      <c r="T16">
        <v>-0.99938000000000005</v>
      </c>
      <c r="U16">
        <v>4.55</v>
      </c>
      <c r="V16">
        <v>-1700.5701564727176</v>
      </c>
      <c r="W16">
        <v>-1603.9333641832486</v>
      </c>
    </row>
    <row r="17" spans="1:23" x14ac:dyDescent="0.3">
      <c r="A17">
        <v>7</v>
      </c>
      <c r="B17">
        <v>1</v>
      </c>
      <c r="C17" t="s">
        <v>77</v>
      </c>
      <c r="D17">
        <v>4.3699000000000003</v>
      </c>
      <c r="E17">
        <v>3.2671000000000001</v>
      </c>
      <c r="F17">
        <v>-6.8823999999999996</v>
      </c>
      <c r="G17">
        <v>1.1028000000000002</v>
      </c>
      <c r="H17">
        <v>2.2757999999999998</v>
      </c>
      <c r="I17">
        <v>1.8653999999999999</v>
      </c>
      <c r="J17">
        <v>0.99619000000000002</v>
      </c>
      <c r="K17">
        <v>-2.5617999999999999</v>
      </c>
      <c r="L17">
        <v>-0.99797999999999998</v>
      </c>
      <c r="M17">
        <v>4.3205999999999998</v>
      </c>
      <c r="N17">
        <v>-200.1796845983196</v>
      </c>
      <c r="O17">
        <v>-1528.1086798439874</v>
      </c>
      <c r="P17">
        <v>-0.97931000000000001</v>
      </c>
      <c r="Q17">
        <v>1.5617000000000001</v>
      </c>
      <c r="R17">
        <v>-198.30554412310903</v>
      </c>
      <c r="S17">
        <v>-160.96104301662893</v>
      </c>
      <c r="T17">
        <v>-0.99741999999999997</v>
      </c>
      <c r="U17">
        <v>4.9264000000000001</v>
      </c>
      <c r="V17">
        <v>-1697.4310927465203</v>
      </c>
      <c r="W17">
        <v>-1728.3466649038144</v>
      </c>
    </row>
    <row r="18" spans="1:23" x14ac:dyDescent="0.3">
      <c r="A18">
        <v>7</v>
      </c>
      <c r="B18">
        <v>2</v>
      </c>
      <c r="C18" t="s">
        <v>77</v>
      </c>
      <c r="D18">
        <v>3.6198999999999999</v>
      </c>
      <c r="E18">
        <v>1.8528</v>
      </c>
      <c r="F18">
        <v>-8.2837999999999994</v>
      </c>
      <c r="G18">
        <v>1.7670999999999999</v>
      </c>
      <c r="H18">
        <v>1.7242</v>
      </c>
      <c r="I18">
        <v>0.52124000000000004</v>
      </c>
      <c r="J18">
        <v>0.99965000000000004</v>
      </c>
      <c r="K18">
        <v>-5.6391999999999998</v>
      </c>
      <c r="L18">
        <v>-0.99817</v>
      </c>
      <c r="M18">
        <v>2.6446000000000001</v>
      </c>
      <c r="N18">
        <v>-199.85194818186363</v>
      </c>
      <c r="O18">
        <v>-974.13234613604823</v>
      </c>
      <c r="P18">
        <v>0.98194999999999999</v>
      </c>
      <c r="Q18">
        <v>-0.67606999999999995</v>
      </c>
      <c r="R18">
        <v>-1.7706197169009203</v>
      </c>
      <c r="S18">
        <v>-88.011242729465167</v>
      </c>
      <c r="T18">
        <v>-0.99799000000000004</v>
      </c>
      <c r="U18">
        <v>3.4</v>
      </c>
      <c r="V18">
        <v>-1698.3439837281185</v>
      </c>
      <c r="W18">
        <v>-1223.8183380709988</v>
      </c>
    </row>
    <row r="19" spans="1:23" x14ac:dyDescent="0.3">
      <c r="A19">
        <v>7</v>
      </c>
      <c r="B19">
        <v>1</v>
      </c>
      <c r="C19" t="s">
        <v>78</v>
      </c>
      <c r="D19">
        <v>4.3699000000000003</v>
      </c>
      <c r="E19">
        <v>-0.13144</v>
      </c>
      <c r="F19">
        <v>-17.611000000000001</v>
      </c>
      <c r="G19">
        <v>4.5013400000000008</v>
      </c>
      <c r="H19">
        <v>2.2757999999999998</v>
      </c>
      <c r="I19">
        <v>-0.57262999999999997</v>
      </c>
      <c r="J19">
        <v>0.99988999999999995</v>
      </c>
      <c r="K19">
        <v>-11.145</v>
      </c>
      <c r="L19">
        <v>-0.99963000000000002</v>
      </c>
      <c r="M19">
        <v>6.4667000000000003</v>
      </c>
      <c r="N19">
        <v>-199.97399713968537</v>
      </c>
      <c r="O19">
        <v>-2237.4694255305085</v>
      </c>
      <c r="P19">
        <v>0.97955000000000003</v>
      </c>
      <c r="Q19">
        <v>-0.59306999999999999</v>
      </c>
      <c r="R19">
        <v>-2.034223764614099</v>
      </c>
      <c r="S19">
        <v>-94.678600269178986</v>
      </c>
      <c r="T19">
        <v>-0.99980999999999998</v>
      </c>
      <c r="U19">
        <v>5.5260999999999996</v>
      </c>
      <c r="V19">
        <v>-1701.2588286167302</v>
      </c>
      <c r="W19">
        <v>-1926.5683876512196</v>
      </c>
    </row>
    <row r="20" spans="1:23" x14ac:dyDescent="0.3">
      <c r="A20">
        <v>7</v>
      </c>
      <c r="B20">
        <v>2</v>
      </c>
      <c r="C20" t="s">
        <v>78</v>
      </c>
      <c r="D20">
        <v>3.6198999999999999</v>
      </c>
      <c r="E20">
        <v>-0.97240000000000004</v>
      </c>
      <c r="F20">
        <v>-17.366</v>
      </c>
      <c r="G20">
        <v>4.5922999999999998</v>
      </c>
      <c r="H20">
        <v>1.7242</v>
      </c>
      <c r="I20">
        <v>-1.4823999999999999</v>
      </c>
      <c r="J20">
        <v>0.99983999999999995</v>
      </c>
      <c r="K20">
        <v>-12.125999999999999</v>
      </c>
      <c r="L20">
        <v>-0.99909999999999999</v>
      </c>
      <c r="M20">
        <v>5.2404000000000002</v>
      </c>
      <c r="N20">
        <v>-199.9259881581053</v>
      </c>
      <c r="O20">
        <v>-1832.1345937727244</v>
      </c>
      <c r="P20">
        <v>0.99295999999999995</v>
      </c>
      <c r="Q20">
        <v>-1.7212000000000001</v>
      </c>
      <c r="R20">
        <v>-0.68811009761561825</v>
      </c>
      <c r="S20">
        <v>-85.805706745835394</v>
      </c>
      <c r="T20">
        <v>-0.99863000000000002</v>
      </c>
      <c r="U20">
        <v>4.1581000000000001</v>
      </c>
      <c r="V20">
        <v>-1699.3689841285093</v>
      </c>
      <c r="W20">
        <v>-1474.3967739803002</v>
      </c>
    </row>
    <row r="21" spans="1:23" x14ac:dyDescent="0.3">
      <c r="A21">
        <v>8</v>
      </c>
      <c r="B21">
        <v>1</v>
      </c>
      <c r="C21" t="s">
        <v>77</v>
      </c>
      <c r="D21">
        <v>-0.22355</v>
      </c>
      <c r="E21">
        <v>-3.9929000000000001</v>
      </c>
      <c r="F21">
        <v>-14.691000000000001</v>
      </c>
      <c r="G21">
        <v>3.7693500000000002</v>
      </c>
      <c r="H21">
        <v>-0.24504000000000001</v>
      </c>
      <c r="I21">
        <v>-2.5325000000000002</v>
      </c>
      <c r="J21">
        <v>0.99965000000000004</v>
      </c>
      <c r="K21">
        <v>-8.9154999999999998</v>
      </c>
      <c r="L21">
        <v>-0.999</v>
      </c>
      <c r="M21">
        <v>5.7758000000000003</v>
      </c>
      <c r="N21">
        <v>-199.93497724203471</v>
      </c>
      <c r="O21">
        <v>-2009.1029285383752</v>
      </c>
      <c r="P21">
        <v>-0.99380999999999997</v>
      </c>
      <c r="Q21">
        <v>2.5118999999999998</v>
      </c>
      <c r="R21">
        <v>-199.41579552843493</v>
      </c>
      <c r="S21">
        <v>-128.17452750827209</v>
      </c>
      <c r="T21">
        <v>-0.99914999999999998</v>
      </c>
      <c r="U21">
        <v>5.7492999999999999</v>
      </c>
      <c r="V21">
        <v>-1700.2017969538269</v>
      </c>
      <c r="W21">
        <v>-2000.3437561975275</v>
      </c>
    </row>
    <row r="22" spans="1:23" x14ac:dyDescent="0.3">
      <c r="A22">
        <v>8</v>
      </c>
      <c r="B22">
        <v>2</v>
      </c>
      <c r="C22" t="s">
        <v>77</v>
      </c>
      <c r="D22">
        <v>-0.41963</v>
      </c>
      <c r="E22">
        <v>-4.5914000000000001</v>
      </c>
      <c r="F22">
        <v>-14.994999999999999</v>
      </c>
      <c r="G22">
        <v>4.1717700000000004</v>
      </c>
      <c r="H22">
        <v>-0.61972000000000005</v>
      </c>
      <c r="I22">
        <v>-2.7892999999999999</v>
      </c>
      <c r="J22">
        <v>0.99934999999999996</v>
      </c>
      <c r="K22">
        <v>-7.7988</v>
      </c>
      <c r="L22">
        <v>-0.99905999999999995</v>
      </c>
      <c r="M22">
        <v>7.1966000000000001</v>
      </c>
      <c r="N22">
        <v>-199.97098113773953</v>
      </c>
      <c r="O22">
        <v>-2478.726779929927</v>
      </c>
      <c r="P22">
        <v>-0.99639999999999995</v>
      </c>
      <c r="Q22">
        <v>3.8651</v>
      </c>
      <c r="R22">
        <v>-199.70480812528143</v>
      </c>
      <c r="S22">
        <v>-149.56018874698671</v>
      </c>
      <c r="T22">
        <v>-0.99934000000000001</v>
      </c>
      <c r="U22">
        <v>6.4423000000000004</v>
      </c>
      <c r="V22">
        <v>-1700.506093947693</v>
      </c>
      <c r="W22">
        <v>-2229.4043762808224</v>
      </c>
    </row>
    <row r="23" spans="1:23" x14ac:dyDescent="0.3">
      <c r="A23">
        <v>8</v>
      </c>
      <c r="B23">
        <v>3</v>
      </c>
      <c r="C23" t="s">
        <v>77</v>
      </c>
      <c r="D23">
        <v>0.29698000000000002</v>
      </c>
      <c r="E23">
        <v>-2.7328000000000001</v>
      </c>
      <c r="F23">
        <v>-12.039</v>
      </c>
      <c r="G23">
        <v>3.0297800000000001</v>
      </c>
      <c r="H23">
        <v>-0.29752000000000001</v>
      </c>
      <c r="I23">
        <v>-2.0055999999999998</v>
      </c>
      <c r="J23">
        <v>0.99933000000000005</v>
      </c>
      <c r="K23">
        <v>-6.7870999999999997</v>
      </c>
      <c r="L23">
        <v>-0.99861</v>
      </c>
      <c r="M23">
        <v>5.2523</v>
      </c>
      <c r="N23">
        <v>-199.92795172765753</v>
      </c>
      <c r="O23">
        <v>-1836.0679579559728</v>
      </c>
      <c r="P23">
        <v>-0.99341000000000002</v>
      </c>
      <c r="Q23">
        <v>2.5775000000000001</v>
      </c>
      <c r="R23">
        <v>-199.40760309407301</v>
      </c>
      <c r="S23">
        <v>-137.97645533438435</v>
      </c>
      <c r="T23">
        <v>-0.99812000000000001</v>
      </c>
      <c r="U23">
        <v>4.4794999999999998</v>
      </c>
      <c r="V23">
        <v>-1698.5521869344482</v>
      </c>
      <c r="W23">
        <v>-1580.630660408541</v>
      </c>
    </row>
    <row r="24" spans="1:23" x14ac:dyDescent="0.3">
      <c r="A24">
        <v>9</v>
      </c>
      <c r="B24">
        <v>1</v>
      </c>
      <c r="C24" t="s">
        <v>77</v>
      </c>
      <c r="D24">
        <v>-3.2850000000000001</v>
      </c>
      <c r="E24">
        <v>-6.4273999999999996</v>
      </c>
      <c r="F24">
        <v>-12.635</v>
      </c>
      <c r="G24">
        <v>3.1423999999999994</v>
      </c>
      <c r="H24">
        <v>-1.9466000000000001</v>
      </c>
      <c r="I24">
        <v>-3.7115</v>
      </c>
      <c r="J24">
        <v>0.99982000000000004</v>
      </c>
      <c r="K24">
        <v>-7.0963000000000003</v>
      </c>
      <c r="L24">
        <v>-0.99970999999999999</v>
      </c>
      <c r="M24">
        <v>5.5388999999999999</v>
      </c>
      <c r="N24">
        <v>-199.98899801964353</v>
      </c>
      <c r="O24">
        <v>-1930.7992331592516</v>
      </c>
      <c r="P24">
        <v>-0.99383999999999995</v>
      </c>
      <c r="Q24">
        <v>1.1862999999999999</v>
      </c>
      <c r="R24">
        <v>-199.40189234062132</v>
      </c>
      <c r="S24">
        <v>-116.71716246494653</v>
      </c>
      <c r="T24">
        <v>-0.99944</v>
      </c>
      <c r="U24">
        <v>5.5652999999999997</v>
      </c>
      <c r="V24">
        <v>-1700.6662502602542</v>
      </c>
      <c r="W24">
        <v>-1939.5253520195677</v>
      </c>
    </row>
    <row r="25" spans="1:23" x14ac:dyDescent="0.3">
      <c r="A25">
        <v>9</v>
      </c>
      <c r="B25">
        <v>2</v>
      </c>
      <c r="C25" t="s">
        <v>77</v>
      </c>
      <c r="D25">
        <v>-0.66019000000000005</v>
      </c>
      <c r="E25">
        <v>-3.9733000000000001</v>
      </c>
      <c r="F25">
        <v>-14.978999999999999</v>
      </c>
      <c r="G25">
        <v>3.31311</v>
      </c>
      <c r="H25">
        <v>-0.96128000000000002</v>
      </c>
      <c r="I25">
        <v>-2.7467999999999999</v>
      </c>
      <c r="J25">
        <v>0.99792999999999998</v>
      </c>
      <c r="K25">
        <v>-8.0724999999999998</v>
      </c>
      <c r="L25">
        <v>-0.99743999999999999</v>
      </c>
      <c r="M25">
        <v>6.9066999999999998</v>
      </c>
      <c r="N25">
        <v>-199.95089835960437</v>
      </c>
      <c r="O25">
        <v>-2382.9047398691082</v>
      </c>
      <c r="P25">
        <v>-0.96699999999999997</v>
      </c>
      <c r="Q25">
        <v>1.7465999999999999</v>
      </c>
      <c r="R25">
        <v>-196.90058420931328</v>
      </c>
      <c r="S25">
        <v>-121.63641994425518</v>
      </c>
      <c r="T25">
        <v>-0.99777000000000005</v>
      </c>
      <c r="U25">
        <v>7.2026000000000003</v>
      </c>
      <c r="V25">
        <v>-1697.9916398404844</v>
      </c>
      <c r="W25">
        <v>-2480.7099887618169</v>
      </c>
    </row>
    <row r="26" spans="1:23" x14ac:dyDescent="0.3">
      <c r="A26">
        <v>9</v>
      </c>
      <c r="B26">
        <v>3</v>
      </c>
      <c r="C26" t="s">
        <v>77</v>
      </c>
      <c r="D26">
        <v>4.0152999999999999</v>
      </c>
      <c r="E26">
        <v>1.1317999999999999</v>
      </c>
      <c r="F26">
        <v>-11.196</v>
      </c>
      <c r="G26">
        <v>2.8834999999999997</v>
      </c>
      <c r="H26">
        <v>1.4356</v>
      </c>
      <c r="I26">
        <v>-0.64398999999999995</v>
      </c>
      <c r="J26">
        <v>0.99897999999999998</v>
      </c>
      <c r="K26">
        <v>-8.0740999999999996</v>
      </c>
      <c r="L26">
        <v>-0.99407999999999996</v>
      </c>
      <c r="M26">
        <v>3.1215000000000002</v>
      </c>
      <c r="N26">
        <v>-199.50949968968345</v>
      </c>
      <c r="O26">
        <v>-1131.7643947907718</v>
      </c>
      <c r="P26">
        <v>0.85185</v>
      </c>
      <c r="Q26">
        <v>-0.73517999999999994</v>
      </c>
      <c r="R26">
        <v>-14.728022583034694</v>
      </c>
      <c r="S26">
        <v>-90.894588870586205</v>
      </c>
      <c r="T26">
        <v>-0.99334999999999996</v>
      </c>
      <c r="U26">
        <v>2.8395000000000001</v>
      </c>
      <c r="V26">
        <v>-1690.9127308252853</v>
      </c>
      <c r="W26">
        <v>-1038.5535796919416</v>
      </c>
    </row>
    <row r="27" spans="1:23" x14ac:dyDescent="0.3">
      <c r="A27">
        <v>9</v>
      </c>
      <c r="B27">
        <v>2</v>
      </c>
      <c r="C27" t="s">
        <v>84</v>
      </c>
      <c r="D27">
        <v>-0.66019000000000005</v>
      </c>
      <c r="E27">
        <v>-4.7079000000000004</v>
      </c>
      <c r="F27">
        <v>-19.701000000000001</v>
      </c>
      <c r="G27">
        <v>4.0477100000000004</v>
      </c>
      <c r="H27">
        <v>-0.96128000000000002</v>
      </c>
      <c r="I27">
        <v>-3.1625999999999999</v>
      </c>
      <c r="J27">
        <v>0.99590000000000001</v>
      </c>
      <c r="K27">
        <v>-10.714</v>
      </c>
      <c r="L27">
        <v>-0.99402000000000001</v>
      </c>
      <c r="M27">
        <v>8.9870000000000001</v>
      </c>
      <c r="N27">
        <v>-199.81122602670953</v>
      </c>
      <c r="O27">
        <v>-3070.5162953659024</v>
      </c>
      <c r="P27">
        <v>-0.90846000000000005</v>
      </c>
      <c r="Q27">
        <v>2.2002999999999999</v>
      </c>
      <c r="R27">
        <v>-191.22000200823376</v>
      </c>
      <c r="S27">
        <v>-120.53668097815941</v>
      </c>
      <c r="T27">
        <v>-0.99485000000000001</v>
      </c>
      <c r="U27">
        <v>9.7569999999999997</v>
      </c>
      <c r="V27">
        <v>-1693.3150755137015</v>
      </c>
      <c r="W27">
        <v>-3325.0280954584518</v>
      </c>
    </row>
    <row r="28" spans="1:23" x14ac:dyDescent="0.3">
      <c r="A28">
        <v>9</v>
      </c>
      <c r="B28">
        <v>3</v>
      </c>
      <c r="C28" t="s">
        <v>78</v>
      </c>
      <c r="D28">
        <v>4.0152999999999999</v>
      </c>
      <c r="E28">
        <v>1.1917</v>
      </c>
      <c r="F28">
        <v>-13.055999999999999</v>
      </c>
      <c r="G28">
        <v>2.8235999999999999</v>
      </c>
      <c r="H28">
        <v>1.4356</v>
      </c>
      <c r="I28">
        <v>-0.27643000000000001</v>
      </c>
      <c r="J28">
        <v>0.99680999999999997</v>
      </c>
      <c r="K28">
        <v>-7.9160000000000004</v>
      </c>
      <c r="L28">
        <v>-0.99160999999999999</v>
      </c>
      <c r="M28">
        <v>5.1401000000000003</v>
      </c>
      <c r="N28">
        <v>-199.47833589149388</v>
      </c>
      <c r="O28">
        <v>-1798.9819527996299</v>
      </c>
      <c r="P28">
        <v>-0.58906999999999998</v>
      </c>
      <c r="Q28">
        <v>0.64254</v>
      </c>
      <c r="R28">
        <v>-159.09551469186704</v>
      </c>
      <c r="S28">
        <v>-108.11697827185446</v>
      </c>
      <c r="T28">
        <v>-0.99131999999999998</v>
      </c>
      <c r="U28">
        <v>5.1246</v>
      </c>
      <c r="V28">
        <v>-1687.6615576802958</v>
      </c>
      <c r="W28">
        <v>-1793.8586633172474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Analysis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PJMXeon2</dc:creator>
  <cp:lastModifiedBy>Lebonville, Christina Litten</cp:lastModifiedBy>
  <dcterms:created xsi:type="dcterms:W3CDTF">2023-03-03T19:42:36Z</dcterms:created>
  <dcterms:modified xsi:type="dcterms:W3CDTF">2025-07-03T18:03:32Z</dcterms:modified>
</cp:coreProperties>
</file>