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8.8.65\RedirectedFolders$\LynchCary\Downloads\"/>
    </mc:Choice>
  </mc:AlternateContent>
  <bookViews>
    <workbookView xWindow="0" yWindow="0" windowWidth="22635" windowHeight="9030" activeTab="1"/>
  </bookViews>
  <sheets>
    <sheet name="Sheet1" sheetId="1" r:id="rId1"/>
    <sheet name="Sheet9" sheetId="9" r:id="rId2"/>
    <sheet name="Sheet2" sheetId="2" r:id="rId3"/>
    <sheet name="Sheet3" sheetId="3" r:id="rId4"/>
    <sheet name="Sheet6" sheetId="6" r:id="rId5"/>
    <sheet name="Sheet7" sheetId="7" r:id="rId6"/>
    <sheet name="Sheet4" sheetId="4" r:id="rId7"/>
    <sheet name="Sheet5" sheetId="5" r:id="rId8"/>
    <sheet name="Sheet8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9" l="1"/>
  <c r="J16" i="9"/>
  <c r="K16" i="9"/>
  <c r="L16" i="9"/>
  <c r="M16" i="9"/>
  <c r="H16" i="9"/>
  <c r="J3" i="9"/>
  <c r="K3" i="9"/>
  <c r="L3" i="9"/>
  <c r="M3" i="9"/>
  <c r="N3" i="9"/>
  <c r="I3" i="9"/>
  <c r="K33" i="1" l="1"/>
  <c r="J33" i="1"/>
  <c r="J14" i="1"/>
  <c r="J24" i="1"/>
  <c r="J25" i="1"/>
  <c r="J26" i="1"/>
  <c r="J27" i="1"/>
  <c r="J28" i="1"/>
  <c r="J29" i="1"/>
  <c r="J30" i="1"/>
  <c r="J31" i="1"/>
  <c r="J32" i="1"/>
  <c r="J23" i="1"/>
  <c r="D24" i="8"/>
  <c r="E24" i="8"/>
  <c r="F24" i="8"/>
  <c r="G24" i="8"/>
  <c r="H24" i="8"/>
  <c r="I24" i="8"/>
  <c r="C24" i="8"/>
  <c r="K22" i="8"/>
  <c r="C23" i="8"/>
  <c r="D23" i="8"/>
  <c r="E23" i="8"/>
  <c r="F23" i="8"/>
  <c r="G23" i="8"/>
  <c r="H23" i="8"/>
  <c r="I23" i="8"/>
  <c r="B23" i="8"/>
  <c r="J22" i="8"/>
  <c r="D20" i="7" l="1"/>
  <c r="I3" i="7"/>
  <c r="I10" i="7" s="1"/>
  <c r="I4" i="7"/>
  <c r="I5" i="7"/>
  <c r="I6" i="7"/>
  <c r="I7" i="7"/>
  <c r="I8" i="7"/>
  <c r="I9" i="7"/>
  <c r="I11" i="7"/>
  <c r="I12" i="7"/>
  <c r="I14" i="7" s="1"/>
  <c r="I13" i="7"/>
  <c r="H4" i="7"/>
  <c r="H5" i="7"/>
  <c r="H6" i="7"/>
  <c r="H7" i="7"/>
  <c r="H8" i="7"/>
  <c r="H9" i="7"/>
  <c r="H11" i="7"/>
  <c r="H14" i="7" s="1"/>
  <c r="H12" i="7"/>
  <c r="H13" i="7"/>
  <c r="H3" i="7"/>
  <c r="H10" i="7" s="1"/>
  <c r="K2" i="6"/>
  <c r="K3" i="6"/>
  <c r="K4" i="6"/>
  <c r="K5" i="6"/>
  <c r="K6" i="6"/>
  <c r="K7" i="6"/>
  <c r="K8" i="6"/>
  <c r="K10" i="6"/>
  <c r="K11" i="6"/>
  <c r="K12" i="6"/>
  <c r="K13" i="6"/>
  <c r="J3" i="6"/>
  <c r="J4" i="6"/>
  <c r="J5" i="6"/>
  <c r="J6" i="6"/>
  <c r="J7" i="6"/>
  <c r="J8" i="6"/>
  <c r="J10" i="6"/>
  <c r="J11" i="6"/>
  <c r="J12" i="6"/>
  <c r="J13" i="6"/>
  <c r="J2" i="6"/>
  <c r="C8" i="2" l="1"/>
  <c r="D8" i="2"/>
  <c r="E8" i="2"/>
  <c r="C9" i="2"/>
  <c r="D9" i="2"/>
  <c r="E9" i="2"/>
  <c r="C10" i="2"/>
  <c r="D10" i="2"/>
  <c r="E10" i="2"/>
  <c r="C11" i="2"/>
  <c r="D11" i="2"/>
  <c r="E11" i="2"/>
  <c r="B11" i="2"/>
  <c r="B9" i="2"/>
  <c r="B10" i="2"/>
  <c r="B8" i="2"/>
</calcChain>
</file>

<file path=xl/sharedStrings.xml><?xml version="1.0" encoding="utf-8"?>
<sst xmlns="http://schemas.openxmlformats.org/spreadsheetml/2006/main" count="230" uniqueCount="105">
  <si>
    <t>Biogenic</t>
  </si>
  <si>
    <t>landfill gas</t>
  </si>
  <si>
    <t>biogenic component of municipal solid waste</t>
  </si>
  <si>
    <t>black liquor</t>
  </si>
  <si>
    <t>wood/wood waste solids</t>
  </si>
  <si>
    <t>sludge waste</t>
  </si>
  <si>
    <t>CO2</t>
  </si>
  <si>
    <t>Fuel Type</t>
  </si>
  <si>
    <t>Calculated CO2 (lb)</t>
  </si>
  <si>
    <t>total</t>
  </si>
  <si>
    <t>2014 Fuels In-state</t>
  </si>
  <si>
    <t>2015 Fuels In-state</t>
  </si>
  <si>
    <t>other biomass gas</t>
  </si>
  <si>
    <t>Heat Input from RPS credits (MMBtu)</t>
  </si>
  <si>
    <t>2014 Fuels Transferred RECs</t>
  </si>
  <si>
    <t>2015 Fuels Transferred RECs</t>
  </si>
  <si>
    <t>Heat Input Consumed for Electricity (MMBtu)</t>
  </si>
  <si>
    <t>CH4 CO2e (lb)</t>
  </si>
  <si>
    <t>N2O CO2e (lb)</t>
  </si>
  <si>
    <t>2014 Trans RECs</t>
  </si>
  <si>
    <t>2015 Trans RECs</t>
  </si>
  <si>
    <t>2014 in-state</t>
  </si>
  <si>
    <t>2015 in-state</t>
  </si>
  <si>
    <t>biogenic component of MSW</t>
  </si>
  <si>
    <t>Biodiesel1</t>
  </si>
  <si>
    <t>Biomass</t>
  </si>
  <si>
    <t>Coal</t>
  </si>
  <si>
    <t>Diesel</t>
  </si>
  <si>
    <t>Digester Gas</t>
  </si>
  <si>
    <t>Energy Storage</t>
  </si>
  <si>
    <t>Fuel cell</t>
  </si>
  <si>
    <t>Hydroelectric/Hydropower</t>
  </si>
  <si>
    <t>Hydrokinetic</t>
  </si>
  <si>
    <t>Jet</t>
  </si>
  <si>
    <t>Landfill gas</t>
  </si>
  <si>
    <t>Municipal solid waste</t>
  </si>
  <si>
    <t>Natural gas</t>
  </si>
  <si>
    <t>Nuclear</t>
  </si>
  <si>
    <t>Oil</t>
  </si>
  <si>
    <t>Solar Photovoltaic</t>
  </si>
  <si>
    <t>Trash-to-energy</t>
  </si>
  <si>
    <t>Wind</t>
  </si>
  <si>
    <t>Wood</t>
  </si>
  <si>
    <t>Total</t>
  </si>
  <si>
    <t>MA TOTAL</t>
  </si>
  <si>
    <t>NH TOTAL</t>
  </si>
  <si>
    <t>ME TOTAL</t>
  </si>
  <si>
    <t>RI TOTAL</t>
  </si>
  <si>
    <t>VT TOTAL</t>
  </si>
  <si>
    <t>NY IMP</t>
  </si>
  <si>
    <t>Q IMP</t>
  </si>
  <si>
    <t xml:space="preserve">To MA </t>
  </si>
  <si>
    <t>From MA</t>
  </si>
  <si>
    <t xml:space="preserve">From ME </t>
  </si>
  <si>
    <t xml:space="preserve">To ME </t>
  </si>
  <si>
    <t>To NH</t>
  </si>
  <si>
    <t>From NH</t>
  </si>
  <si>
    <t>To RI</t>
  </si>
  <si>
    <t>From RI</t>
  </si>
  <si>
    <t xml:space="preserve">From VT </t>
  </si>
  <si>
    <t>From NY IMP</t>
  </si>
  <si>
    <t>From Q IMP</t>
  </si>
  <si>
    <t>2014 RPS</t>
  </si>
  <si>
    <t>2015 RPS</t>
  </si>
  <si>
    <t>Population</t>
  </si>
  <si>
    <t>GDP (million current $)</t>
  </si>
  <si>
    <t>Annual VMT (million mi)</t>
  </si>
  <si>
    <t>GHG emissions (MMT)</t>
  </si>
  <si>
    <t>CT</t>
  </si>
  <si>
    <t>Non-biogenic fuels</t>
  </si>
  <si>
    <t>sub-bituminous coal</t>
  </si>
  <si>
    <t>distillate petroleum</t>
  </si>
  <si>
    <t>natural gas</t>
  </si>
  <si>
    <t>non-biogenic component of municipal solid waste</t>
  </si>
  <si>
    <t>residual petroleum</t>
  </si>
  <si>
    <t>jet fuel</t>
  </si>
  <si>
    <t>kerosene</t>
  </si>
  <si>
    <t>Biogenic fuels</t>
  </si>
  <si>
    <t>Elec Fuel Consumption
MMBtu</t>
  </si>
  <si>
    <t>Net Generation
(Megawatthours)</t>
  </si>
  <si>
    <t>% Diff</t>
  </si>
  <si>
    <t>Net Generation
(MWh)</t>
  </si>
  <si>
    <t>Emission Factor (CO2 lb/MMBtu)</t>
  </si>
  <si>
    <t>non-biogenic component of MSW</t>
  </si>
  <si>
    <t>Non-Biogenic CO2e</t>
  </si>
  <si>
    <t>CO2e from CO2 from Non-Biogenic Fuels (Non-Part 75 units)</t>
  </si>
  <si>
    <t>CO2e from CO2 from Non-Biogenic Fuels (Part 75 units)</t>
  </si>
  <si>
    <t>CO2e from CH4 from Non-Biogenic Fuels</t>
  </si>
  <si>
    <t>CO2e from N2O from Non-Biogenic Fuels</t>
  </si>
  <si>
    <t>CO2e from CH4 from Biogenic Fuels</t>
  </si>
  <si>
    <t>CO2e from N2O from Biogenic Fuels</t>
  </si>
  <si>
    <t>Biogenic CO2e</t>
  </si>
  <si>
    <t>MA</t>
  </si>
  <si>
    <t>ME</t>
  </si>
  <si>
    <t>NH</t>
  </si>
  <si>
    <t>RI</t>
  </si>
  <si>
    <t>VT</t>
  </si>
  <si>
    <t>NY</t>
  </si>
  <si>
    <t>Q</t>
  </si>
  <si>
    <t>UPDATED</t>
  </si>
  <si>
    <t>Energy from Generation (GWh)</t>
  </si>
  <si>
    <t>ISO-NE</t>
  </si>
  <si>
    <t>Generation</t>
  </si>
  <si>
    <t>Load</t>
  </si>
  <si>
    <t>Net Energy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</si>
</sst>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b/>
      <sz val="18"/>
      <color theme="3"/>
      <name val="Calibri Light"/>
      <family val="2"/>
      <scheme val="maj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</font>
  </fonts>
  <fills count="6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4"/>
      </bottom>
      <diagonal/>
    </border>
  </borders>
  <cellStyleXfs count="10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/>
    <xf numFmtId="0" fontId="29" fillId="44" borderId="0" applyNumberFormat="0" applyBorder="0" applyAlignment="0" applyProtection="0"/>
    <xf numFmtId="0" fontId="1" fillId="21" borderId="0" applyNumberFormat="0" applyBorder="0" applyAlignment="0" applyProtection="0"/>
    <xf numFmtId="0" fontId="29" fillId="45" borderId="0" applyNumberFormat="0" applyBorder="0" applyAlignment="0" applyProtection="0"/>
    <xf numFmtId="0" fontId="1" fillId="25" borderId="0" applyNumberFormat="0" applyBorder="0" applyAlignment="0" applyProtection="0"/>
    <xf numFmtId="0" fontId="29" fillId="47" borderId="0" applyNumberFormat="0" applyBorder="0" applyAlignment="0" applyProtection="0"/>
    <xf numFmtId="0" fontId="1" fillId="29" borderId="0" applyNumberFormat="0" applyBorder="0" applyAlignment="0" applyProtection="0"/>
    <xf numFmtId="0" fontId="29" fillId="44" borderId="0" applyNumberFormat="0" applyBorder="0" applyAlignment="0" applyProtection="0"/>
    <xf numFmtId="0" fontId="1" fillId="33" borderId="0" applyNumberFormat="0" applyBorder="0" applyAlignment="0" applyProtection="0"/>
    <xf numFmtId="0" fontId="29" fillId="49" borderId="0" applyNumberFormat="0" applyBorder="0" applyAlignment="0" applyProtection="0"/>
    <xf numFmtId="0" fontId="1" fillId="37" borderId="0" applyNumberFormat="0" applyBorder="0" applyAlignment="0" applyProtection="0"/>
    <xf numFmtId="0" fontId="29" fillId="45" borderId="0" applyNumberFormat="0" applyBorder="0" applyAlignment="0" applyProtection="0"/>
    <xf numFmtId="0" fontId="1" fillId="41" borderId="0" applyNumberFormat="0" applyBorder="0" applyAlignment="0" applyProtection="0"/>
    <xf numFmtId="0" fontId="29" fillId="50" borderId="0" applyNumberFormat="0" applyBorder="0" applyAlignment="0" applyProtection="0"/>
    <xf numFmtId="0" fontId="1" fillId="22" borderId="0" applyNumberFormat="0" applyBorder="0" applyAlignment="0" applyProtection="0"/>
    <xf numFmtId="0" fontId="29" fillId="52" borderId="0" applyNumberFormat="0" applyBorder="0" applyAlignment="0" applyProtection="0"/>
    <xf numFmtId="0" fontId="1" fillId="26" borderId="0" applyNumberFormat="0" applyBorder="0" applyAlignment="0" applyProtection="0"/>
    <xf numFmtId="0" fontId="29" fillId="53" borderId="0" applyNumberFormat="0" applyBorder="0" applyAlignment="0" applyProtection="0"/>
    <xf numFmtId="0" fontId="1" fillId="30" borderId="0" applyNumberFormat="0" applyBorder="0" applyAlignment="0" applyProtection="0"/>
    <xf numFmtId="0" fontId="29" fillId="50" borderId="0" applyNumberFormat="0" applyBorder="0" applyAlignment="0" applyProtection="0"/>
    <xf numFmtId="0" fontId="1" fillId="34" borderId="0" applyNumberFormat="0" applyBorder="0" applyAlignment="0" applyProtection="0"/>
    <xf numFmtId="0" fontId="29" fillId="51" borderId="0" applyNumberFormat="0" applyBorder="0" applyAlignment="0" applyProtection="0"/>
    <xf numFmtId="0" fontId="1" fillId="38" borderId="0" applyNumberFormat="0" applyBorder="0" applyAlignment="0" applyProtection="0"/>
    <xf numFmtId="0" fontId="29" fillId="45" borderId="0" applyNumberFormat="0" applyBorder="0" applyAlignment="0" applyProtection="0"/>
    <xf numFmtId="0" fontId="1" fillId="42" borderId="0" applyNumberFormat="0" applyBorder="0" applyAlignment="0" applyProtection="0"/>
    <xf numFmtId="0" fontId="31" fillId="54" borderId="0" applyNumberFormat="0" applyBorder="0" applyAlignment="0" applyProtection="0"/>
    <xf numFmtId="0" fontId="26" fillId="23" borderId="0" applyNumberFormat="0" applyBorder="0" applyAlignment="0" applyProtection="0"/>
    <xf numFmtId="0" fontId="31" fillId="52" borderId="0" applyNumberFormat="0" applyBorder="0" applyAlignment="0" applyProtection="0"/>
    <xf numFmtId="0" fontId="26" fillId="27" borderId="0" applyNumberFormat="0" applyBorder="0" applyAlignment="0" applyProtection="0"/>
    <xf numFmtId="0" fontId="31" fillId="53" borderId="0" applyNumberFormat="0" applyBorder="0" applyAlignment="0" applyProtection="0"/>
    <xf numFmtId="0" fontId="26" fillId="31" borderId="0" applyNumberFormat="0" applyBorder="0" applyAlignment="0" applyProtection="0"/>
    <xf numFmtId="0" fontId="31" fillId="50" borderId="0" applyNumberFormat="0" applyBorder="0" applyAlignment="0" applyProtection="0"/>
    <xf numFmtId="0" fontId="26" fillId="35" borderId="0" applyNumberFormat="0" applyBorder="0" applyAlignment="0" applyProtection="0"/>
    <xf numFmtId="0" fontId="31" fillId="54" borderId="0" applyNumberFormat="0" applyBorder="0" applyAlignment="0" applyProtection="0"/>
    <xf numFmtId="0" fontId="26" fillId="39" borderId="0" applyNumberFormat="0" applyBorder="0" applyAlignment="0" applyProtection="0"/>
    <xf numFmtId="0" fontId="31" fillId="45" borderId="0" applyNumberFormat="0" applyBorder="0" applyAlignment="0" applyProtection="0"/>
    <xf numFmtId="0" fontId="26" fillId="43" borderId="0" applyNumberFormat="0" applyBorder="0" applyAlignment="0" applyProtection="0"/>
    <xf numFmtId="0" fontId="31" fillId="54" borderId="0" applyNumberFormat="0" applyBorder="0" applyAlignment="0" applyProtection="0"/>
    <xf numFmtId="0" fontId="26" fillId="20" borderId="0" applyNumberFormat="0" applyBorder="0" applyAlignment="0" applyProtection="0"/>
    <xf numFmtId="0" fontId="31" fillId="55" borderId="0" applyNumberFormat="0" applyBorder="0" applyAlignment="0" applyProtection="0"/>
    <xf numFmtId="0" fontId="26" fillId="24" borderId="0" applyNumberFormat="0" applyBorder="0" applyAlignment="0" applyProtection="0"/>
    <xf numFmtId="0" fontId="31" fillId="56" borderId="0" applyNumberFormat="0" applyBorder="0" applyAlignment="0" applyProtection="0"/>
    <xf numFmtId="0" fontId="26" fillId="28" borderId="0" applyNumberFormat="0" applyBorder="0" applyAlignment="0" applyProtection="0"/>
    <xf numFmtId="0" fontId="31" fillId="57" borderId="0" applyNumberFormat="0" applyBorder="0" applyAlignment="0" applyProtection="0"/>
    <xf numFmtId="0" fontId="26" fillId="32" borderId="0" applyNumberFormat="0" applyBorder="0" applyAlignment="0" applyProtection="0"/>
    <xf numFmtId="0" fontId="31" fillId="54" borderId="0" applyNumberFormat="0" applyBorder="0" applyAlignment="0" applyProtection="0"/>
    <xf numFmtId="0" fontId="26" fillId="36" borderId="0" applyNumberFormat="0" applyBorder="0" applyAlignment="0" applyProtection="0"/>
    <xf numFmtId="0" fontId="31" fillId="58" borderId="0" applyNumberFormat="0" applyBorder="0" applyAlignment="0" applyProtection="0"/>
    <xf numFmtId="0" fontId="26" fillId="40" borderId="0" applyNumberFormat="0" applyBorder="0" applyAlignment="0" applyProtection="0"/>
    <xf numFmtId="0" fontId="32" fillId="46" borderId="0" applyNumberFormat="0" applyBorder="0" applyAlignment="0" applyProtection="0"/>
    <xf numFmtId="0" fontId="17" fillId="14" borderId="0" applyNumberFormat="0" applyBorder="0" applyAlignment="0" applyProtection="0"/>
    <xf numFmtId="0" fontId="33" fillId="44" borderId="21" applyNumberFormat="0" applyAlignment="0" applyProtection="0"/>
    <xf numFmtId="0" fontId="21" fillId="17" borderId="15" applyNumberFormat="0" applyAlignment="0" applyProtection="0"/>
    <xf numFmtId="0" fontId="34" fillId="59" borderId="22" applyNumberFormat="0" applyAlignment="0" applyProtection="0"/>
    <xf numFmtId="0" fontId="23" fillId="18" borderId="18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48" borderId="0" applyNumberFormat="0" applyBorder="0" applyAlignment="0" applyProtection="0"/>
    <xf numFmtId="0" fontId="16" fillId="13" borderId="0" applyNumberFormat="0" applyBorder="0" applyAlignment="0" applyProtection="0"/>
    <xf numFmtId="0" fontId="37" fillId="0" borderId="23" applyNumberFormat="0" applyFill="0" applyAlignment="0" applyProtection="0"/>
    <xf numFmtId="0" fontId="13" fillId="0" borderId="12" applyNumberFormat="0" applyFill="0" applyAlignment="0" applyProtection="0"/>
    <xf numFmtId="0" fontId="38" fillId="0" borderId="24" applyNumberFormat="0" applyFill="0" applyAlignment="0" applyProtection="0"/>
    <xf numFmtId="0" fontId="14" fillId="0" borderId="13" applyNumberFormat="0" applyFill="0" applyAlignment="0" applyProtection="0"/>
    <xf numFmtId="0" fontId="39" fillId="0" borderId="25" applyNumberFormat="0" applyFill="0" applyAlignment="0" applyProtection="0"/>
    <xf numFmtId="0" fontId="15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0" fillId="45" borderId="21" applyNumberFormat="0" applyAlignment="0" applyProtection="0"/>
    <xf numFmtId="0" fontId="19" fillId="16" borderId="15" applyNumberFormat="0" applyAlignment="0" applyProtection="0"/>
    <xf numFmtId="0" fontId="41" fillId="0" borderId="26" applyNumberFormat="0" applyFill="0" applyAlignment="0" applyProtection="0"/>
    <xf numFmtId="0" fontId="22" fillId="0" borderId="17" applyNumberFormat="0" applyFill="0" applyAlignment="0" applyProtection="0"/>
    <xf numFmtId="0" fontId="42" fillId="53" borderId="0" applyNumberFormat="0" applyBorder="0" applyAlignment="0" applyProtection="0"/>
    <xf numFmtId="0" fontId="18" fillId="15" borderId="0" applyNumberFormat="0" applyBorder="0" applyAlignment="0" applyProtection="0"/>
    <xf numFmtId="0" fontId="1" fillId="0" borderId="0"/>
    <xf numFmtId="0" fontId="27" fillId="0" borderId="0"/>
    <xf numFmtId="0" fontId="27" fillId="0" borderId="0"/>
    <xf numFmtId="0" fontId="29" fillId="47" borderId="27" applyNumberFormat="0" applyFont="0" applyAlignment="0" applyProtection="0"/>
    <xf numFmtId="0" fontId="1" fillId="19" borderId="19" applyNumberFormat="0" applyFont="0" applyAlignment="0" applyProtection="0"/>
    <xf numFmtId="0" fontId="43" fillId="44" borderId="28" applyNumberFormat="0" applyAlignment="0" applyProtection="0"/>
    <xf numFmtId="0" fontId="20" fillId="17" borderId="16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29" applyNumberFormat="0" applyFill="0" applyAlignment="0" applyProtection="0"/>
    <xf numFmtId="0" fontId="2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9" fillId="0" borderId="0"/>
    <xf numFmtId="0" fontId="49" fillId="0" borderId="0"/>
    <xf numFmtId="43" fontId="49" fillId="0" borderId="0" applyFont="0" applyFill="0" applyBorder="0" applyAlignment="0" applyProtection="0"/>
  </cellStyleXfs>
  <cellXfs count="108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/>
    <xf numFmtId="0" fontId="0" fillId="3" borderId="0" xfId="0" applyFill="1"/>
    <xf numFmtId="0" fontId="0" fillId="4" borderId="0" xfId="0" applyFill="1"/>
    <xf numFmtId="164" fontId="0" fillId="2" borderId="0" xfId="0" applyNumberFormat="1" applyFill="1" applyAlignment="1"/>
    <xf numFmtId="164" fontId="0" fillId="4" borderId="0" xfId="0" applyNumberFormat="1" applyFill="1" applyAlignment="1"/>
    <xf numFmtId="164" fontId="0" fillId="0" borderId="0" xfId="0" applyNumberFormat="1" applyAlignment="1"/>
    <xf numFmtId="164" fontId="0" fillId="3" borderId="0" xfId="0" applyNumberFormat="1" applyFill="1" applyAlignment="1"/>
    <xf numFmtId="164" fontId="0" fillId="3" borderId="0" xfId="0" applyNumberFormat="1" applyFill="1"/>
    <xf numFmtId="164" fontId="0" fillId="4" borderId="0" xfId="0" applyNumberFormat="1" applyFill="1"/>
    <xf numFmtId="164" fontId="0" fillId="0" borderId="0" xfId="0" applyNumberFormat="1" applyFill="1" applyAlignment="1"/>
    <xf numFmtId="0" fontId="2" fillId="0" borderId="0" xfId="0" applyFont="1"/>
    <xf numFmtId="0" fontId="5" fillId="0" borderId="0" xfId="0" applyFont="1" applyBorder="1" applyAlignment="1">
      <alignment horizontal="center" wrapText="1"/>
    </xf>
    <xf numFmtId="0" fontId="2" fillId="0" borderId="0" xfId="0" applyFont="1" applyAlignment="1"/>
    <xf numFmtId="0" fontId="0" fillId="5" borderId="5" xfId="0" applyFill="1" applyBorder="1"/>
    <xf numFmtId="0" fontId="0" fillId="0" borderId="6" xfId="0" applyBorder="1"/>
    <xf numFmtId="165" fontId="1" fillId="0" borderId="4" xfId="2" applyNumberFormat="1" applyFont="1" applyFill="1" applyBorder="1"/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/>
    <xf numFmtId="0" fontId="0" fillId="0" borderId="7" xfId="0" applyBorder="1"/>
    <xf numFmtId="0" fontId="7" fillId="0" borderId="8" xfId="0" applyFont="1" applyFill="1" applyBorder="1" applyAlignment="1">
      <alignment horizontal="left"/>
    </xf>
    <xf numFmtId="165" fontId="7" fillId="0" borderId="8" xfId="1" applyNumberFormat="1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/>
    <xf numFmtId="165" fontId="1" fillId="0" borderId="4" xfId="1" applyNumberFormat="1" applyFont="1" applyFill="1" applyBorder="1"/>
    <xf numFmtId="165" fontId="1" fillId="0" borderId="8" xfId="1" applyNumberFormat="1" applyFont="1" applyFill="1" applyBorder="1"/>
    <xf numFmtId="0" fontId="6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3" fontId="8" fillId="0" borderId="0" xfId="0" applyNumberFormat="1" applyFont="1" applyBorder="1" applyAlignment="1">
      <alignment horizontal="center" wrapText="1"/>
    </xf>
    <xf numFmtId="3" fontId="9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 vertical="center" wrapText="1"/>
    </xf>
    <xf numFmtId="3" fontId="8" fillId="6" borderId="0" xfId="0" applyNumberFormat="1" applyFont="1" applyFill="1" applyBorder="1" applyAlignment="1">
      <alignment horizontal="center" wrapText="1"/>
    </xf>
    <xf numFmtId="3" fontId="0" fillId="0" borderId="0" xfId="0" applyNumberFormat="1"/>
    <xf numFmtId="3" fontId="10" fillId="7" borderId="8" xfId="0" applyNumberFormat="1" applyFont="1" applyFill="1" applyBorder="1" applyAlignment="1" applyProtection="1">
      <alignment horizontal="center" wrapText="1"/>
    </xf>
    <xf numFmtId="164" fontId="0" fillId="0" borderId="0" xfId="0" applyNumberFormat="1"/>
    <xf numFmtId="3" fontId="0" fillId="9" borderId="0" xfId="0" applyNumberFormat="1" applyFill="1" applyBorder="1"/>
    <xf numFmtId="3" fontId="0" fillId="8" borderId="0" xfId="0" applyNumberFormat="1" applyFill="1" applyBorder="1"/>
    <xf numFmtId="0" fontId="0" fillId="0" borderId="0" xfId="0" applyBorder="1"/>
    <xf numFmtId="3" fontId="11" fillId="0" borderId="9" xfId="0" applyNumberFormat="1" applyFont="1" applyFill="1" applyBorder="1"/>
    <xf numFmtId="3" fontId="11" fillId="0" borderId="10" xfId="0" applyNumberFormat="1" applyFont="1" applyFill="1" applyBorder="1"/>
    <xf numFmtId="166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6" fontId="0" fillId="0" borderId="0" xfId="0" applyNumberFormat="1" applyFill="1"/>
    <xf numFmtId="166" fontId="0" fillId="12" borderId="0" xfId="0" applyNumberFormat="1" applyFill="1"/>
    <xf numFmtId="166" fontId="12" fillId="12" borderId="0" xfId="0" applyNumberFormat="1" applyFont="1" applyFill="1"/>
    <xf numFmtId="164" fontId="2" fillId="11" borderId="0" xfId="0" applyNumberFormat="1" applyFont="1" applyFill="1"/>
    <xf numFmtId="164" fontId="2" fillId="10" borderId="0" xfId="0" applyNumberFormat="1" applyFont="1" applyFill="1"/>
    <xf numFmtId="3" fontId="10" fillId="0" borderId="8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Fill="1"/>
    <xf numFmtId="164" fontId="0" fillId="0" borderId="0" xfId="0" applyNumberFormat="1" applyFill="1"/>
    <xf numFmtId="2" fontId="6" fillId="9" borderId="11" xfId="0" applyNumberFormat="1" applyFont="1" applyFill="1" applyBorder="1"/>
    <xf numFmtId="0" fontId="27" fillId="0" borderId="6" xfId="3" applyBorder="1"/>
    <xf numFmtId="0" fontId="6" fillId="0" borderId="7" xfId="3" applyFont="1" applyFill="1" applyBorder="1" applyAlignment="1">
      <alignment horizontal="left"/>
    </xf>
    <xf numFmtId="0" fontId="6" fillId="0" borderId="7" xfId="3" applyFont="1" applyFill="1" applyBorder="1"/>
    <xf numFmtId="0" fontId="27" fillId="0" borderId="7" xfId="3" applyBorder="1"/>
    <xf numFmtId="0" fontId="7" fillId="0" borderId="8" xfId="3" applyFont="1" applyFill="1" applyBorder="1" applyAlignment="1">
      <alignment horizontal="left"/>
    </xf>
    <xf numFmtId="165" fontId="0" fillId="0" borderId="0" xfId="0" applyNumberFormat="1"/>
    <xf numFmtId="165" fontId="7" fillId="0" borderId="8" xfId="59" applyNumberFormat="1" applyFont="1" applyFill="1" applyBorder="1"/>
    <xf numFmtId="165" fontId="1" fillId="60" borderId="4" xfId="2" applyNumberFormat="1" applyFont="1" applyFill="1" applyBorder="1"/>
    <xf numFmtId="165" fontId="7" fillId="0" borderId="8" xfId="59" applyNumberFormat="1" applyFont="1" applyFill="1" applyBorder="1"/>
    <xf numFmtId="165" fontId="1" fillId="0" borderId="4" xfId="2" applyNumberFormat="1" applyFont="1" applyFill="1" applyBorder="1"/>
    <xf numFmtId="165" fontId="7" fillId="0" borderId="8" xfId="59" applyNumberFormat="1" applyFont="1" applyFill="1" applyBorder="1"/>
    <xf numFmtId="165" fontId="1" fillId="0" borderId="4" xfId="2" applyNumberFormat="1" applyFont="1" applyFill="1" applyBorder="1"/>
    <xf numFmtId="165" fontId="7" fillId="0" borderId="8" xfId="59" applyNumberFormat="1" applyFont="1" applyFill="1" applyBorder="1"/>
    <xf numFmtId="165" fontId="1" fillId="0" borderId="4" xfId="2" applyNumberFormat="1" applyFont="1" applyFill="1" applyBorder="1"/>
    <xf numFmtId="165" fontId="7" fillId="0" borderId="8" xfId="59" applyNumberFormat="1" applyFont="1" applyFill="1" applyBorder="1"/>
    <xf numFmtId="165" fontId="1" fillId="0" borderId="4" xfId="2" applyNumberFormat="1" applyFont="1" applyFill="1" applyBorder="1"/>
    <xf numFmtId="165" fontId="7" fillId="0" borderId="8" xfId="59" applyNumberFormat="1" applyFont="1" applyFill="1" applyBorder="1"/>
    <xf numFmtId="165" fontId="1" fillId="0" borderId="4" xfId="2" applyNumberFormat="1" applyFont="1" applyFill="1" applyBorder="1"/>
    <xf numFmtId="165" fontId="7" fillId="0" borderId="8" xfId="59" applyNumberFormat="1" applyFont="1" applyFill="1" applyBorder="1"/>
    <xf numFmtId="165" fontId="1" fillId="0" borderId="4" xfId="2" applyNumberFormat="1" applyFont="1" applyFill="1" applyBorder="1"/>
    <xf numFmtId="165" fontId="1" fillId="0" borderId="4" xfId="59" applyNumberFormat="1" applyFont="1" applyFill="1" applyBorder="1"/>
    <xf numFmtId="165" fontId="7" fillId="0" borderId="8" xfId="59" applyNumberFormat="1" applyFont="1" applyFill="1" applyBorder="1"/>
    <xf numFmtId="165" fontId="1" fillId="0" borderId="8" xfId="59" applyNumberFormat="1" applyFont="1" applyFill="1" applyBorder="1"/>
    <xf numFmtId="0" fontId="3" fillId="0" borderId="0" xfId="0" applyFont="1" applyAlignment="1">
      <alignment horizontal="center"/>
    </xf>
    <xf numFmtId="22" fontId="47" fillId="0" borderId="0" xfId="100" applyNumberFormat="1" applyFont="1" applyAlignment="1">
      <alignment horizontal="left"/>
    </xf>
    <xf numFmtId="0" fontId="28" fillId="0" borderId="30" xfId="100" applyFont="1" applyBorder="1" applyAlignment="1">
      <alignment horizontal="center"/>
    </xf>
    <xf numFmtId="0" fontId="29" fillId="0" borderId="0" xfId="100"/>
    <xf numFmtId="0" fontId="28" fillId="0" borderId="0" xfId="100" applyFont="1" applyAlignment="1">
      <alignment horizontal="center"/>
    </xf>
    <xf numFmtId="0" fontId="48" fillId="0" borderId="0" xfId="100" applyFont="1" applyAlignment="1">
      <alignment horizontal="right"/>
    </xf>
    <xf numFmtId="3" fontId="48" fillId="0" borderId="0" xfId="100" applyNumberFormat="1" applyFont="1" applyFill="1"/>
    <xf numFmtId="0" fontId="28" fillId="0" borderId="0" xfId="100" applyFont="1"/>
    <xf numFmtId="0" fontId="28" fillId="61" borderId="0" xfId="100" applyFont="1" applyFill="1"/>
    <xf numFmtId="3" fontId="48" fillId="61" borderId="0" xfId="100" applyNumberFormat="1" applyFont="1" applyFill="1"/>
    <xf numFmtId="0" fontId="28" fillId="0" borderId="0" xfId="100" applyFont="1" applyFill="1"/>
    <xf numFmtId="3" fontId="48" fillId="0" borderId="0" xfId="100" applyNumberFormat="1" applyFont="1" applyFill="1"/>
    <xf numFmtId="0" fontId="28" fillId="0" borderId="0" xfId="100" applyFont="1"/>
    <xf numFmtId="3" fontId="48" fillId="0" borderId="0" xfId="100" applyNumberFormat="1" applyFont="1" applyFill="1"/>
    <xf numFmtId="0" fontId="28" fillId="0" borderId="0" xfId="100" applyFont="1" applyFill="1"/>
  </cellXfs>
  <cellStyles count="103">
    <cellStyle name="20% - Accent1 2" xfId="5"/>
    <cellStyle name="20% - Accent1 3" xfId="4"/>
    <cellStyle name="20% - Accent2 2" xfId="7"/>
    <cellStyle name="20% - Accent2 3" xfId="6"/>
    <cellStyle name="20% - Accent3 2" xfId="9"/>
    <cellStyle name="20% - Accent3 3" xfId="8"/>
    <cellStyle name="20% - Accent4 2" xfId="11"/>
    <cellStyle name="20% - Accent4 3" xfId="10"/>
    <cellStyle name="20% - Accent5 2" xfId="13"/>
    <cellStyle name="20% - Accent5 3" xfId="12"/>
    <cellStyle name="20% - Accent6 2" xfId="15"/>
    <cellStyle name="20% - Accent6 3" xfId="14"/>
    <cellStyle name="40% - Accent1 2" xfId="17"/>
    <cellStyle name="40% - Accent1 3" xfId="16"/>
    <cellStyle name="40% - Accent2 2" xfId="19"/>
    <cellStyle name="40% - Accent2 3" xfId="18"/>
    <cellStyle name="40% - Accent3 2" xfId="21"/>
    <cellStyle name="40% - Accent3 3" xfId="20"/>
    <cellStyle name="40% - Accent4 2" xfId="23"/>
    <cellStyle name="40% - Accent4 3" xfId="22"/>
    <cellStyle name="40% - Accent5 2" xfId="25"/>
    <cellStyle name="40% - Accent5 3" xfId="24"/>
    <cellStyle name="40% - Accent6 2" xfId="27"/>
    <cellStyle name="40% - Accent6 3" xfId="26"/>
    <cellStyle name="60% - Accent1 2" xfId="29"/>
    <cellStyle name="60% - Accent1 3" xfId="28"/>
    <cellStyle name="60% - Accent2 2" xfId="31"/>
    <cellStyle name="60% - Accent2 3" xfId="30"/>
    <cellStyle name="60% - Accent3 2" xfId="33"/>
    <cellStyle name="60% - Accent3 3" xfId="32"/>
    <cellStyle name="60% - Accent4 2" xfId="35"/>
    <cellStyle name="60% - Accent4 3" xfId="34"/>
    <cellStyle name="60% - Accent5 2" xfId="37"/>
    <cellStyle name="60% - Accent5 3" xfId="36"/>
    <cellStyle name="60% - Accent6 2" xfId="39"/>
    <cellStyle name="60% - Accent6 3" xfId="38"/>
    <cellStyle name="Accent1 2" xfId="41"/>
    <cellStyle name="Accent1 3" xfId="40"/>
    <cellStyle name="Accent2 2" xfId="43"/>
    <cellStyle name="Accent2 3" xfId="42"/>
    <cellStyle name="Accent3 2" xfId="45"/>
    <cellStyle name="Accent3 3" xfId="44"/>
    <cellStyle name="Accent4 2" xfId="47"/>
    <cellStyle name="Accent4 3" xfId="46"/>
    <cellStyle name="Accent5 2" xfId="49"/>
    <cellStyle name="Accent5 3" xfId="48"/>
    <cellStyle name="Accent6 2" xfId="51"/>
    <cellStyle name="Accent6 3" xfId="50"/>
    <cellStyle name="Bad 2" xfId="53"/>
    <cellStyle name="Bad 3" xfId="52"/>
    <cellStyle name="Calculation 2" xfId="55"/>
    <cellStyle name="Calculation 3" xfId="54"/>
    <cellStyle name="Check Cell 2" xfId="57"/>
    <cellStyle name="Check Cell 3" xfId="56"/>
    <cellStyle name="Comma" xfId="1" builtinId="3"/>
    <cellStyle name="Comma 2" xfId="59"/>
    <cellStyle name="Comma 2 2" xfId="2"/>
    <cellStyle name="Comma 3" xfId="60"/>
    <cellStyle name="Comma 3 2" xfId="61"/>
    <cellStyle name="Comma 4" xfId="62"/>
    <cellStyle name="Comma 5" xfId="63"/>
    <cellStyle name="Comma 5 2" xfId="64"/>
    <cellStyle name="Comma 6" xfId="65"/>
    <cellStyle name="Comma 7" xfId="58"/>
    <cellStyle name="Comma 8" xfId="102"/>
    <cellStyle name="Explanatory Text 2" xfId="67"/>
    <cellStyle name="Explanatory Text 3" xfId="66"/>
    <cellStyle name="Good 2" xfId="69"/>
    <cellStyle name="Good 3" xfId="68"/>
    <cellStyle name="Heading 1 2" xfId="71"/>
    <cellStyle name="Heading 1 3" xfId="70"/>
    <cellStyle name="Heading 2 2" xfId="73"/>
    <cellStyle name="Heading 2 3" xfId="72"/>
    <cellStyle name="Heading 3 2" xfId="75"/>
    <cellStyle name="Heading 3 3" xfId="74"/>
    <cellStyle name="Heading 4 2" xfId="77"/>
    <cellStyle name="Heading 4 3" xfId="76"/>
    <cellStyle name="Hyperlink 2" xfId="78"/>
    <cellStyle name="Input 2" xfId="80"/>
    <cellStyle name="Input 3" xfId="79"/>
    <cellStyle name="Linked Cell 2" xfId="82"/>
    <cellStyle name="Linked Cell 3" xfId="81"/>
    <cellStyle name="Neutral 2" xfId="84"/>
    <cellStyle name="Neutral 3" xfId="83"/>
    <cellStyle name="Normal" xfId="0" builtinId="0"/>
    <cellStyle name="Normal 2" xfId="85"/>
    <cellStyle name="Normal 3" xfId="86"/>
    <cellStyle name="Normal 4" xfId="87"/>
    <cellStyle name="Normal 5" xfId="3"/>
    <cellStyle name="Normal 6" xfId="101"/>
    <cellStyle name="Normal_Gen and Load Data ISO and States 2000-2009 (2)" xfId="100"/>
    <cellStyle name="Note 2" xfId="89"/>
    <cellStyle name="Note 3" xfId="88"/>
    <cellStyle name="Output 2" xfId="91"/>
    <cellStyle name="Output 3" xfId="90"/>
    <cellStyle name="Percent 2" xfId="92"/>
    <cellStyle name="Percent 3" xfId="93"/>
    <cellStyle name="Title 2" xfId="95"/>
    <cellStyle name="Title 3" xfId="94"/>
    <cellStyle name="Total 2" xfId="97"/>
    <cellStyle name="Total 3" xfId="96"/>
    <cellStyle name="Warning Text 2" xfId="99"/>
    <cellStyle name="Warning Text 3" xfId="98"/>
  </cellStyles>
  <dxfs count="0"/>
  <tableStyles count="0" defaultTableStyle="TableStyleMedium2" defaultPivotStyle="PivotStyleLight16"/>
  <colors>
    <mruColors>
      <color rgb="FF88288A"/>
      <color rgb="FFFFFFCC"/>
      <color rgb="FFFFEBFF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Connecticut</a:t>
            </a:r>
            <a:r>
              <a:rPr lang="en-US" baseline="0"/>
              <a:t> Biogenic Fuel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449180482045"/>
          <c:y val="9.4376590330788809E-2"/>
          <c:w val="0.69339428557993243"/>
          <c:h val="0.788388331229588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2014 in-state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landfill gas</c:v>
                </c:pt>
                <c:pt idx="1">
                  <c:v>biogenic component of MSW</c:v>
                </c:pt>
                <c:pt idx="2">
                  <c:v>wood/wood waste solids</c:v>
                </c:pt>
              </c:strCache>
            </c:strRef>
          </c:cat>
          <c:val>
            <c:numRef>
              <c:f>Sheet2!$B$8:$B$10</c:f>
              <c:numCache>
                <c:formatCode>General</c:formatCode>
                <c:ptCount val="3"/>
                <c:pt idx="0">
                  <c:v>27.45590753556187</c:v>
                </c:pt>
                <c:pt idx="1">
                  <c:v>2348.177029859658</c:v>
                </c:pt>
                <c:pt idx="2">
                  <c:v>336.46166859468394</c:v>
                </c:pt>
              </c:numCache>
            </c:numRef>
          </c:val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2015 in-state</c:v>
                </c:pt>
              </c:strCache>
            </c:strRef>
          </c:tx>
          <c:spPr>
            <a:pattFill prst="pct70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landfill gas</c:v>
                </c:pt>
                <c:pt idx="1">
                  <c:v>biogenic component of MSW</c:v>
                </c:pt>
                <c:pt idx="2">
                  <c:v>wood/wood waste solids</c:v>
                </c:pt>
              </c:strCache>
            </c:strRef>
          </c:cat>
          <c:val>
            <c:numRef>
              <c:f>Sheet2!$C$8:$C$10</c:f>
              <c:numCache>
                <c:formatCode>General</c:formatCode>
                <c:ptCount val="3"/>
                <c:pt idx="0">
                  <c:v>25.099975911086233</c:v>
                </c:pt>
                <c:pt idx="1">
                  <c:v>2225.0750619485866</c:v>
                </c:pt>
                <c:pt idx="2">
                  <c:v>577.04513808401259</c:v>
                </c:pt>
              </c:numCache>
            </c:numRef>
          </c:val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2014 RPS</c:v>
                </c:pt>
              </c:strCache>
            </c:strRef>
          </c:tx>
          <c:spPr>
            <a:solidFill>
              <a:srgbClr val="007A37"/>
            </a:solid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landfill gas</c:v>
                </c:pt>
                <c:pt idx="1">
                  <c:v>biogenic component of MSW</c:v>
                </c:pt>
                <c:pt idx="2">
                  <c:v>wood/wood waste solids</c:v>
                </c:pt>
              </c:strCache>
            </c:strRef>
          </c:cat>
          <c:val>
            <c:numRef>
              <c:f>Sheet2!$D$8:$D$10</c:f>
              <c:numCache>
                <c:formatCode>General</c:formatCode>
                <c:ptCount val="3"/>
                <c:pt idx="0">
                  <c:v>264.0798202240569</c:v>
                </c:pt>
                <c:pt idx="1">
                  <c:v>-79.098751629727019</c:v>
                </c:pt>
                <c:pt idx="2">
                  <c:v>6558.8714074873415</c:v>
                </c:pt>
              </c:numCache>
            </c:numRef>
          </c:val>
        </c:ser>
        <c:ser>
          <c:idx val="3"/>
          <c:order val="3"/>
          <c:tx>
            <c:strRef>
              <c:f>Sheet2!$E$7</c:f>
              <c:strCache>
                <c:ptCount val="1"/>
                <c:pt idx="0">
                  <c:v>2015 RPS</c:v>
                </c:pt>
              </c:strCache>
            </c:strRef>
          </c:tx>
          <c:spPr>
            <a:pattFill prst="pct70">
              <a:fgClr>
                <a:srgbClr val="007A3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landfill gas</c:v>
                </c:pt>
                <c:pt idx="1">
                  <c:v>biogenic component of MSW</c:v>
                </c:pt>
                <c:pt idx="2">
                  <c:v>wood/wood waste solids</c:v>
                </c:pt>
              </c:strCache>
            </c:strRef>
          </c:cat>
          <c:val>
            <c:numRef>
              <c:f>Sheet2!$E$8:$E$10</c:f>
              <c:numCache>
                <c:formatCode>General</c:formatCode>
                <c:ptCount val="3"/>
                <c:pt idx="0">
                  <c:v>401.02791723440464</c:v>
                </c:pt>
                <c:pt idx="1">
                  <c:v>-99.896914635120694</c:v>
                </c:pt>
                <c:pt idx="2">
                  <c:v>7364.9659643802179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343976"/>
        <c:axId val="278344368"/>
      </c:barChart>
      <c:catAx>
        <c:axId val="278343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Biogenic Fuel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4368"/>
        <c:crosses val="autoZero"/>
        <c:auto val="1"/>
        <c:lblAlgn val="ctr"/>
        <c:lblOffset val="100"/>
        <c:noMultiLvlLbl val="0"/>
      </c:catAx>
      <c:valAx>
        <c:axId val="2783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lbs of 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966820886866299"/>
          <c:y val="0.20896916511390276"/>
          <c:w val="0.16734382918915533"/>
          <c:h val="0.33556009697261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CT RECs Import/Export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60467454908585"/>
          <c:y val="0.10411228070175439"/>
          <c:w val="0.66305229455709713"/>
          <c:h val="0.766558916977483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 MA </c:v>
                </c:pt>
              </c:strCache>
            </c:strRef>
          </c:tx>
          <c:spPr>
            <a:pattFill prst="narVert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Sheet3!$B$2:$B$20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-24740</c:v>
                </c:pt>
                <c:pt idx="8">
                  <c:v>0</c:v>
                </c:pt>
                <c:pt idx="9">
                  <c:v>0</c:v>
                </c:pt>
                <c:pt idx="10">
                  <c:v>-4881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From 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Sheet3!$C$2:$C$20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9841</c:v>
                </c:pt>
                <c:pt idx="8">
                  <c:v>0</c:v>
                </c:pt>
                <c:pt idx="9">
                  <c:v>0</c:v>
                </c:pt>
                <c:pt idx="10">
                  <c:v>47994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5652</c:v>
                </c:pt>
                <c:pt idx="17">
                  <c:v>0</c:v>
                </c:pt>
                <c:pt idx="18">
                  <c:v>113233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To ME 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Sheet3!$D$2:$D$20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-145992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-14723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-82580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From 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Sheet3!$E$2:$E$20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3466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32147</c:v>
                </c:pt>
                <c:pt idx="8">
                  <c:v>0</c:v>
                </c:pt>
                <c:pt idx="9">
                  <c:v>0</c:v>
                </c:pt>
                <c:pt idx="10">
                  <c:v>6401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</c:v>
                </c:pt>
                <c:pt idx="16">
                  <c:v>35576</c:v>
                </c:pt>
                <c:pt idx="17">
                  <c:v>223845</c:v>
                </c:pt>
                <c:pt idx="18">
                  <c:v>1038898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To NH</c:v>
                </c:pt>
              </c:strCache>
            </c:strRef>
          </c:tx>
          <c:spPr>
            <a:pattFill prst="narVert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Sheet3!$F$2:$F$20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-1773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From 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Sheet3!$G$2:$G$20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298471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35510</c:v>
                </c:pt>
                <c:pt idx="8">
                  <c:v>0</c:v>
                </c:pt>
                <c:pt idx="9">
                  <c:v>0</c:v>
                </c:pt>
                <c:pt idx="10">
                  <c:v>42087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436</c:v>
                </c:pt>
                <c:pt idx="16">
                  <c:v>0</c:v>
                </c:pt>
                <c:pt idx="17">
                  <c:v>43327</c:v>
                </c:pt>
                <c:pt idx="18">
                  <c:v>572862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To RI</c:v>
                </c:pt>
              </c:strCache>
            </c:strRef>
          </c:tx>
          <c:spPr>
            <a:pattFill prst="narVert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Sheet3!$H$2:$H$20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From RI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Sheet3!$I$2:$I$20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From VT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Sheet3!$J$2:$J$20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290360</c:v>
                </c:pt>
                <c:pt idx="2">
                  <c:v>0</c:v>
                </c:pt>
                <c:pt idx="3">
                  <c:v>0</c:v>
                </c:pt>
                <c:pt idx="4">
                  <c:v>3287</c:v>
                </c:pt>
                <c:pt idx="5">
                  <c:v>0</c:v>
                </c:pt>
                <c:pt idx="6">
                  <c:v>0</c:v>
                </c:pt>
                <c:pt idx="7">
                  <c:v>133918</c:v>
                </c:pt>
                <c:pt idx="8">
                  <c:v>0</c:v>
                </c:pt>
                <c:pt idx="9">
                  <c:v>0</c:v>
                </c:pt>
                <c:pt idx="10">
                  <c:v>25126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1265</c:v>
                </c:pt>
                <c:pt idx="16">
                  <c:v>0</c:v>
                </c:pt>
                <c:pt idx="17">
                  <c:v>116370</c:v>
                </c:pt>
                <c:pt idx="18">
                  <c:v>152709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From NY 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Sheet3!$K$2:$K$20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4092</c:v>
                </c:pt>
                <c:pt idx="8">
                  <c:v>0</c:v>
                </c:pt>
                <c:pt idx="9">
                  <c:v>0</c:v>
                </c:pt>
                <c:pt idx="10">
                  <c:v>148860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98303</c:v>
                </c:pt>
                <c:pt idx="1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From Q IMP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Biodiesel1</c:v>
                </c:pt>
                <c:pt idx="1">
                  <c:v>Biomass</c:v>
                </c:pt>
                <c:pt idx="2">
                  <c:v>Coal</c:v>
                </c:pt>
                <c:pt idx="3">
                  <c:v>Diesel</c:v>
                </c:pt>
                <c:pt idx="4">
                  <c:v>Digester Gas</c:v>
                </c:pt>
                <c:pt idx="5">
                  <c:v>Energy Storage</c:v>
                </c:pt>
                <c:pt idx="6">
                  <c:v>Fuel cell</c:v>
                </c:pt>
                <c:pt idx="7">
                  <c:v>Hydroelectric/Hydropower</c:v>
                </c:pt>
                <c:pt idx="8">
                  <c:v>Hydrokinetic</c:v>
                </c:pt>
                <c:pt idx="9">
                  <c:v>Jet</c:v>
                </c:pt>
                <c:pt idx="10">
                  <c:v>Landfill gas</c:v>
                </c:pt>
                <c:pt idx="11">
                  <c:v>Municipal solid waste</c:v>
                </c:pt>
                <c:pt idx="12">
                  <c:v>Natural gas</c:v>
                </c:pt>
                <c:pt idx="13">
                  <c:v>Nuclear</c:v>
                </c:pt>
                <c:pt idx="14">
                  <c:v>Oil</c:v>
                </c:pt>
                <c:pt idx="15">
                  <c:v>Solar Photovoltaic</c:v>
                </c:pt>
                <c:pt idx="16">
                  <c:v>Trash-to-energy</c:v>
                </c:pt>
                <c:pt idx="17">
                  <c:v>Wind</c:v>
                </c:pt>
                <c:pt idx="18">
                  <c:v>Wood</c:v>
                </c:pt>
              </c:strCache>
            </c:strRef>
          </c:cat>
          <c:val>
            <c:numRef>
              <c:f>Sheet3!$L$2:$L$20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0</c:v>
                </c:pt>
                <c:pt idx="10">
                  <c:v>19961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139136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345152"/>
        <c:axId val="278345544"/>
      </c:barChart>
      <c:catAx>
        <c:axId val="27834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Fuel Type</a:t>
                </a:r>
              </a:p>
            </c:rich>
          </c:tx>
          <c:layout>
            <c:manualLayout>
              <c:xMode val="edge"/>
              <c:yMode val="edge"/>
              <c:x val="1.6784006588290656E-2"/>
              <c:y val="0.376500400607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5544"/>
        <c:crosses val="autoZero"/>
        <c:auto val="1"/>
        <c:lblAlgn val="ctr"/>
        <c:lblOffset val="100"/>
        <c:noMultiLvlLbl val="0"/>
      </c:catAx>
      <c:valAx>
        <c:axId val="27834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28683714428976"/>
          <c:y val="0.23122773863793344"/>
          <c:w val="0.1575622204108158"/>
          <c:h val="0.31964945434452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GDP (million current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Sheet5!$B$2:$B$27</c:f>
              <c:numCache>
                <c:formatCode>General</c:formatCode>
                <c:ptCount val="26"/>
                <c:pt idx="0">
                  <c:v>100169</c:v>
                </c:pt>
                <c:pt idx="1">
                  <c:v>101475</c:v>
                </c:pt>
                <c:pt idx="2">
                  <c:v>105759</c:v>
                </c:pt>
                <c:pt idx="3">
                  <c:v>107680</c:v>
                </c:pt>
                <c:pt idx="4">
                  <c:v>113115</c:v>
                </c:pt>
                <c:pt idx="5">
                  <c:v>123212</c:v>
                </c:pt>
                <c:pt idx="6">
                  <c:v>129111</c:v>
                </c:pt>
                <c:pt idx="7">
                  <c:v>140108</c:v>
                </c:pt>
                <c:pt idx="8">
                  <c:v>147911</c:v>
                </c:pt>
                <c:pt idx="9">
                  <c:v>154708</c:v>
                </c:pt>
                <c:pt idx="10">
                  <c:v>169004</c:v>
                </c:pt>
                <c:pt idx="11">
                  <c:v>175290</c:v>
                </c:pt>
                <c:pt idx="12">
                  <c:v>178017</c:v>
                </c:pt>
                <c:pt idx="13">
                  <c:v>183533</c:v>
                </c:pt>
                <c:pt idx="14">
                  <c:v>200407</c:v>
                </c:pt>
                <c:pt idx="15">
                  <c:v>210170</c:v>
                </c:pt>
                <c:pt idx="16">
                  <c:v>221420</c:v>
                </c:pt>
                <c:pt idx="17">
                  <c:v>236640</c:v>
                </c:pt>
                <c:pt idx="18">
                  <c:v>238211</c:v>
                </c:pt>
                <c:pt idx="19">
                  <c:v>233562</c:v>
                </c:pt>
                <c:pt idx="20">
                  <c:v>234528</c:v>
                </c:pt>
                <c:pt idx="21">
                  <c:v>234233</c:v>
                </c:pt>
                <c:pt idx="22">
                  <c:v>239462</c:v>
                </c:pt>
                <c:pt idx="23">
                  <c:v>240975</c:v>
                </c:pt>
                <c:pt idx="24">
                  <c:v>244612</c:v>
                </c:pt>
                <c:pt idx="25">
                  <c:v>253467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46328"/>
        <c:axId val="278346720"/>
      </c:lineChart>
      <c:catAx>
        <c:axId val="2783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6720"/>
        <c:crosses val="autoZero"/>
        <c:auto val="1"/>
        <c:lblAlgn val="ctr"/>
        <c:lblOffset val="100"/>
        <c:noMultiLvlLbl val="0"/>
      </c:catAx>
      <c:valAx>
        <c:axId val="278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Sheet5!$C$2:$C$27</c:f>
              <c:numCache>
                <c:formatCode>#,##0</c:formatCode>
                <c:ptCount val="26"/>
                <c:pt idx="0">
                  <c:v>3291967</c:v>
                </c:pt>
                <c:pt idx="1">
                  <c:v>3302895</c:v>
                </c:pt>
                <c:pt idx="2">
                  <c:v>3300712</c:v>
                </c:pt>
                <c:pt idx="3">
                  <c:v>3309175</c:v>
                </c:pt>
                <c:pt idx="4">
                  <c:v>3316121</c:v>
                </c:pt>
                <c:pt idx="5">
                  <c:v>3324144</c:v>
                </c:pt>
                <c:pt idx="6">
                  <c:v>3336685</c:v>
                </c:pt>
                <c:pt idx="7">
                  <c:v>3349348</c:v>
                </c:pt>
                <c:pt idx="8">
                  <c:v>3365352</c:v>
                </c:pt>
                <c:pt idx="9">
                  <c:v>3386401</c:v>
                </c:pt>
                <c:pt idx="10">
                  <c:v>3411777</c:v>
                </c:pt>
                <c:pt idx="11">
                  <c:v>3432835</c:v>
                </c:pt>
                <c:pt idx="12">
                  <c:v>3458749</c:v>
                </c:pt>
                <c:pt idx="13">
                  <c:v>3484336</c:v>
                </c:pt>
                <c:pt idx="14">
                  <c:v>3496094</c:v>
                </c:pt>
                <c:pt idx="15">
                  <c:v>3506956</c:v>
                </c:pt>
                <c:pt idx="16">
                  <c:v>3517460</c:v>
                </c:pt>
                <c:pt idx="17">
                  <c:v>3527270</c:v>
                </c:pt>
                <c:pt idx="18">
                  <c:v>3545579</c:v>
                </c:pt>
                <c:pt idx="19">
                  <c:v>3561807</c:v>
                </c:pt>
                <c:pt idx="20">
                  <c:v>3579345</c:v>
                </c:pt>
                <c:pt idx="21">
                  <c:v>3590537</c:v>
                </c:pt>
                <c:pt idx="22">
                  <c:v>3594362</c:v>
                </c:pt>
                <c:pt idx="23">
                  <c:v>3599341</c:v>
                </c:pt>
                <c:pt idx="24">
                  <c:v>3596677</c:v>
                </c:pt>
                <c:pt idx="25">
                  <c:v>3584730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48864"/>
        <c:axId val="276949256"/>
      </c:lineChart>
      <c:catAx>
        <c:axId val="2769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9256"/>
        <c:crosses val="autoZero"/>
        <c:auto val="1"/>
        <c:lblAlgn val="ctr"/>
        <c:lblOffset val="100"/>
        <c:noMultiLvlLbl val="0"/>
      </c:catAx>
      <c:valAx>
        <c:axId val="2769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Annual VMT (million mi)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Sheet5!$D$2:$D$27</c:f>
              <c:numCache>
                <c:formatCode>General</c:formatCode>
                <c:ptCount val="26"/>
                <c:pt idx="0">
                  <c:v>26306.28</c:v>
                </c:pt>
                <c:pt idx="1">
                  <c:v>26626.02</c:v>
                </c:pt>
                <c:pt idx="2">
                  <c:v>26386.945</c:v>
                </c:pt>
                <c:pt idx="3">
                  <c:v>27017.382125</c:v>
                </c:pt>
                <c:pt idx="4">
                  <c:v>27137.01197</c:v>
                </c:pt>
                <c:pt idx="5">
                  <c:v>28044.828290000001</c:v>
                </c:pt>
                <c:pt idx="6">
                  <c:v>28071.125810000001</c:v>
                </c:pt>
                <c:pt idx="7">
                  <c:v>28545.699540000001</c:v>
                </c:pt>
                <c:pt idx="8">
                  <c:v>29179.465465000001</c:v>
                </c:pt>
                <c:pt idx="9">
                  <c:v>29796.350139999999</c:v>
                </c:pt>
                <c:pt idx="10">
                  <c:v>30429.990870000001</c:v>
                </c:pt>
                <c:pt idx="11">
                  <c:v>30760.001240000001</c:v>
                </c:pt>
                <c:pt idx="12">
                  <c:v>31150.67972</c:v>
                </c:pt>
                <c:pt idx="13">
                  <c:v>31344.17571</c:v>
                </c:pt>
                <c:pt idx="14">
                  <c:v>31476.502079999998</c:v>
                </c:pt>
                <c:pt idx="15">
                  <c:v>31598.542020000001</c:v>
                </c:pt>
                <c:pt idx="16">
                  <c:v>31723.622045</c:v>
                </c:pt>
                <c:pt idx="17">
                  <c:v>31973.464909999999</c:v>
                </c:pt>
                <c:pt idx="18">
                  <c:v>31564.936835</c:v>
                </c:pt>
                <c:pt idx="19">
                  <c:v>31391.341375</c:v>
                </c:pt>
                <c:pt idx="20">
                  <c:v>31293.559335000002</c:v>
                </c:pt>
                <c:pt idx="21">
                  <c:v>31197.246784999999</c:v>
                </c:pt>
                <c:pt idx="22">
                  <c:v>31183.9283</c:v>
                </c:pt>
                <c:pt idx="23">
                  <c:v>30941.187239999999</c:v>
                </c:pt>
                <c:pt idx="24">
                  <c:v>31190.315435</c:v>
                </c:pt>
                <c:pt idx="25">
                  <c:v>32755.516639912927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48472"/>
        <c:axId val="276948080"/>
      </c:lineChart>
      <c:catAx>
        <c:axId val="27694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8080"/>
        <c:crosses val="autoZero"/>
        <c:auto val="1"/>
        <c:lblAlgn val="ctr"/>
        <c:lblOffset val="100"/>
        <c:noMultiLvlLbl val="0"/>
      </c:catAx>
      <c:valAx>
        <c:axId val="276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GHG emissions (MMT)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Sheet5!$E$2:$E$27</c:f>
              <c:numCache>
                <c:formatCode>General</c:formatCode>
                <c:ptCount val="26"/>
                <c:pt idx="0">
                  <c:v>44.720726734197534</c:v>
                </c:pt>
                <c:pt idx="1">
                  <c:v>44.523443315395483</c:v>
                </c:pt>
                <c:pt idx="2">
                  <c:v>46.369769011553963</c:v>
                </c:pt>
                <c:pt idx="3">
                  <c:v>45.044022664260204</c:v>
                </c:pt>
                <c:pt idx="4">
                  <c:v>44.903357429654761</c:v>
                </c:pt>
                <c:pt idx="5">
                  <c:v>43.565211824660381</c:v>
                </c:pt>
                <c:pt idx="6">
                  <c:v>45.949051805395641</c:v>
                </c:pt>
                <c:pt idx="7">
                  <c:v>49.053087168892347</c:v>
                </c:pt>
                <c:pt idx="8">
                  <c:v>47.496641096930858</c:v>
                </c:pt>
                <c:pt idx="9">
                  <c:v>49.158620682682056</c:v>
                </c:pt>
                <c:pt idx="10">
                  <c:v>49.739706823334998</c:v>
                </c:pt>
                <c:pt idx="11">
                  <c:v>50.065141464697497</c:v>
                </c:pt>
                <c:pt idx="12">
                  <c:v>49.074977717506584</c:v>
                </c:pt>
                <c:pt idx="13">
                  <c:v>52.691108823653742</c:v>
                </c:pt>
                <c:pt idx="14">
                  <c:v>53.733781216438629</c:v>
                </c:pt>
                <c:pt idx="15">
                  <c:v>52.122717768709492</c:v>
                </c:pt>
                <c:pt idx="16">
                  <c:v>47.789804588211375</c:v>
                </c:pt>
                <c:pt idx="17">
                  <c:v>47.801594539898289</c:v>
                </c:pt>
                <c:pt idx="18">
                  <c:v>45.208749521908345</c:v>
                </c:pt>
                <c:pt idx="19">
                  <c:v>45.906477475336729</c:v>
                </c:pt>
                <c:pt idx="20">
                  <c:v>46.063981004853673</c:v>
                </c:pt>
                <c:pt idx="21">
                  <c:v>44.293009737455733</c:v>
                </c:pt>
                <c:pt idx="22">
                  <c:v>42.096303310247173</c:v>
                </c:pt>
                <c:pt idx="23">
                  <c:v>43.257184123363913</c:v>
                </c:pt>
                <c:pt idx="24">
                  <c:v>43.757123714247932</c:v>
                </c:pt>
                <c:pt idx="25">
                  <c:v>45.273153388990714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50432"/>
        <c:axId val="276950824"/>
      </c:lineChart>
      <c:catAx>
        <c:axId val="2769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50824"/>
        <c:crosses val="autoZero"/>
        <c:auto val="1"/>
        <c:lblAlgn val="ctr"/>
        <c:lblOffset val="100"/>
        <c:noMultiLvlLbl val="0"/>
      </c:catAx>
      <c:valAx>
        <c:axId val="2769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2833686</xdr:colOff>
      <xdr:row>22</xdr:row>
      <xdr:rowOff>38100</xdr:rowOff>
    </xdr:from>
    <xdr:to>
      <xdr:col>12</xdr:col>
      <xdr:colOff>66675</xdr:colOff>
      <xdr:row>48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</xdr:row>
      <xdr:rowOff>95249</xdr:rowOff>
    </xdr:from>
    <xdr:to>
      <xdr:col>15</xdr:col>
      <xdr:colOff>371474</xdr:colOff>
      <xdr:row>26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10</xdr:row>
      <xdr:rowOff>104775</xdr:rowOff>
    </xdr:from>
    <xdr:to>
      <xdr:col>11</xdr:col>
      <xdr:colOff>328612</xdr:colOff>
      <xdr:row>24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452437</xdr:colOff>
      <xdr:row>0</xdr:row>
      <xdr:rowOff>19050</xdr:rowOff>
    </xdr:from>
    <xdr:to>
      <xdr:col>15</xdr:col>
      <xdr:colOff>157162</xdr:colOff>
      <xdr:row>13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461962</xdr:colOff>
      <xdr:row>20</xdr:row>
      <xdr:rowOff>9525</xdr:rowOff>
    </xdr:from>
    <xdr:to>
      <xdr:col>15</xdr:col>
      <xdr:colOff>166687</xdr:colOff>
      <xdr:row>34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71437</xdr:colOff>
      <xdr:row>6</xdr:row>
      <xdr:rowOff>85725</xdr:rowOff>
    </xdr:from>
    <xdr:to>
      <xdr:col>5</xdr:col>
      <xdr:colOff>100012</xdr:colOff>
      <xdr:row>20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3" workbookViewId="0">
      <selection activeCell="K33" sqref="K33"/>
    </sheetView>
  </sheetViews>
  <sheetFormatPr defaultRowHeight="15" x14ac:dyDescent="0.25"/>
  <cols>
    <col min="1" max="1" width="42.140625" bestFit="1" customWidth="1"/>
    <col min="2" max="2" width="14.140625" style="9" customWidth="1"/>
    <col min="3" max="3" width="2.85546875" style="9" customWidth="1"/>
    <col min="4" max="4" width="14.42578125" style="9" bestFit="1" customWidth="1"/>
    <col min="5" max="5" width="2.85546875" style="9" customWidth="1"/>
    <col min="6" max="6" width="12.140625" style="9" bestFit="1" customWidth="1"/>
    <col min="7" max="7" width="3.42578125" style="9" customWidth="1"/>
    <col min="8" max="8" width="12.140625" style="9" bestFit="1" customWidth="1"/>
    <col min="10" max="10" width="12" bestFit="1" customWidth="1"/>
    <col min="11" max="11" width="20.140625" customWidth="1"/>
  </cols>
  <sheetData>
    <row r="1" spans="1:12" x14ac:dyDescent="0.25">
      <c r="A1" s="93" t="s">
        <v>10</v>
      </c>
      <c r="B1" s="93"/>
      <c r="C1" s="7"/>
      <c r="D1" s="8" t="s">
        <v>6</v>
      </c>
      <c r="E1" s="7"/>
      <c r="F1" s="8"/>
      <c r="G1" s="7"/>
      <c r="H1" s="8"/>
    </row>
    <row r="2" spans="1:12" ht="48.75" x14ac:dyDescent="0.25">
      <c r="A2" s="3" t="s">
        <v>7</v>
      </c>
      <c r="B2" s="3" t="s">
        <v>16</v>
      </c>
      <c r="C2" s="10"/>
      <c r="D2" s="11" t="s">
        <v>8</v>
      </c>
      <c r="E2" s="12"/>
      <c r="F2" s="13" t="s">
        <v>17</v>
      </c>
      <c r="G2" s="12"/>
      <c r="H2" s="13" t="s">
        <v>18</v>
      </c>
      <c r="L2">
        <v>2014</v>
      </c>
    </row>
    <row r="3" spans="1:12" x14ac:dyDescent="0.25">
      <c r="A3" s="14" t="s">
        <v>1</v>
      </c>
      <c r="B3" s="19">
        <v>239174</v>
      </c>
      <c r="C3" s="19"/>
      <c r="D3" s="19">
        <v>27455907.535561871</v>
      </c>
      <c r="E3" s="19"/>
      <c r="F3" s="19">
        <v>42183.072841270397</v>
      </c>
      <c r="G3" s="19"/>
      <c r="H3" s="19">
        <v>596818.72512464481</v>
      </c>
    </row>
    <row r="4" spans="1:12" x14ac:dyDescent="0.25">
      <c r="A4" s="14" t="s">
        <v>2</v>
      </c>
      <c r="B4" s="19">
        <v>11217049</v>
      </c>
      <c r="C4" s="19"/>
      <c r="D4" s="19">
        <v>2348177029.8596578</v>
      </c>
      <c r="E4" s="19"/>
      <c r="F4" s="19">
        <v>17611327.723947428</v>
      </c>
      <c r="G4" s="19"/>
      <c r="H4" s="19">
        <v>13995135.097963559</v>
      </c>
    </row>
    <row r="5" spans="1:12" x14ac:dyDescent="0.25">
      <c r="A5" s="14" t="s">
        <v>3</v>
      </c>
      <c r="B5" s="19">
        <v>0</v>
      </c>
      <c r="C5" s="19"/>
      <c r="D5" s="19">
        <v>0</v>
      </c>
      <c r="E5" s="19"/>
      <c r="F5" s="19">
        <v>0</v>
      </c>
      <c r="G5" s="19"/>
      <c r="H5" s="19">
        <v>0</v>
      </c>
    </row>
    <row r="6" spans="1:12" x14ac:dyDescent="0.25">
      <c r="A6" s="18" t="s">
        <v>4</v>
      </c>
      <c r="B6" s="20">
        <v>1627041</v>
      </c>
      <c r="C6" s="20"/>
      <c r="D6" s="20">
        <v>336461668.59468395</v>
      </c>
      <c r="E6" s="20"/>
      <c r="F6" s="20">
        <v>645662.05060813553</v>
      </c>
      <c r="G6" s="20"/>
      <c r="H6" s="20">
        <v>3848145.8216244876</v>
      </c>
    </row>
    <row r="7" spans="1:12" x14ac:dyDescent="0.25">
      <c r="A7" s="14" t="s">
        <v>5</v>
      </c>
      <c r="B7" s="19">
        <v>0</v>
      </c>
      <c r="C7" s="19"/>
      <c r="D7" s="19">
        <v>0</v>
      </c>
      <c r="E7" s="19"/>
      <c r="F7" s="19">
        <v>0</v>
      </c>
      <c r="G7" s="19"/>
      <c r="H7" s="19">
        <v>0</v>
      </c>
    </row>
    <row r="8" spans="1:12" x14ac:dyDescent="0.25">
      <c r="A8" s="14" t="s">
        <v>9</v>
      </c>
      <c r="B8" s="19">
        <v>91427512</v>
      </c>
      <c r="C8" s="19"/>
      <c r="D8" s="19">
        <v>2712094605.9899039</v>
      </c>
      <c r="E8" s="19"/>
      <c r="F8" s="19">
        <v>18299172.847396836</v>
      </c>
      <c r="G8" s="19"/>
      <c r="H8" s="19">
        <v>18440099.64471269</v>
      </c>
    </row>
    <row r="9" spans="1:12" x14ac:dyDescent="0.25">
      <c r="B9" s="21"/>
      <c r="C9" s="21"/>
      <c r="D9" s="21"/>
      <c r="E9" s="21"/>
      <c r="F9" s="21"/>
      <c r="G9" s="21"/>
      <c r="H9" s="21"/>
    </row>
    <row r="10" spans="1:12" x14ac:dyDescent="0.25">
      <c r="A10" s="93" t="s">
        <v>11</v>
      </c>
      <c r="B10" s="93"/>
      <c r="C10" s="7"/>
      <c r="D10" s="8" t="s">
        <v>6</v>
      </c>
      <c r="E10" s="7"/>
      <c r="F10" s="8"/>
      <c r="G10" s="7"/>
      <c r="H10" s="8"/>
    </row>
    <row r="11" spans="1:12" x14ac:dyDescent="0.25">
      <c r="A11" s="17" t="s">
        <v>1</v>
      </c>
      <c r="B11" s="22">
        <v>218651</v>
      </c>
      <c r="C11" s="22"/>
      <c r="D11" s="22">
        <v>25099975.911086231</v>
      </c>
      <c r="E11" s="22"/>
      <c r="F11" s="22">
        <v>38563.435238849597</v>
      </c>
      <c r="G11" s="22"/>
      <c r="H11" s="23">
        <v>545607.01024036366</v>
      </c>
    </row>
    <row r="12" spans="1:12" x14ac:dyDescent="0.25">
      <c r="A12" s="17" t="s">
        <v>2</v>
      </c>
      <c r="B12" s="22">
        <v>10629001</v>
      </c>
      <c r="C12" s="22"/>
      <c r="D12" s="22">
        <v>2225075061.9485865</v>
      </c>
      <c r="E12" s="22"/>
      <c r="F12" s="22">
        <v>16688062.964614397</v>
      </c>
      <c r="G12" s="22"/>
      <c r="H12" s="23">
        <v>13261447.369213575</v>
      </c>
    </row>
    <row r="13" spans="1:12" x14ac:dyDescent="0.25">
      <c r="A13" s="17" t="s">
        <v>3</v>
      </c>
      <c r="B13" s="22">
        <v>0</v>
      </c>
      <c r="C13" s="22"/>
      <c r="D13" s="22">
        <v>0</v>
      </c>
      <c r="E13" s="22"/>
      <c r="F13" s="22">
        <v>0</v>
      </c>
      <c r="G13" s="22"/>
      <c r="H13" s="23">
        <v>0</v>
      </c>
    </row>
    <row r="14" spans="1:12" x14ac:dyDescent="0.25">
      <c r="A14" s="18" t="s">
        <v>4</v>
      </c>
      <c r="B14" s="20">
        <v>2790440</v>
      </c>
      <c r="C14" s="20"/>
      <c r="D14" s="20">
        <v>577045138.08401263</v>
      </c>
      <c r="E14" s="20"/>
      <c r="F14" s="20">
        <v>1107336.085875504</v>
      </c>
      <c r="G14" s="20"/>
      <c r="H14" s="24">
        <v>6599723.0718180034</v>
      </c>
      <c r="J14">
        <f>B14-(B14*0.1)</f>
        <v>2511396</v>
      </c>
      <c r="K14" s="24">
        <v>2511396</v>
      </c>
    </row>
    <row r="15" spans="1:12" x14ac:dyDescent="0.25">
      <c r="A15" s="17" t="s">
        <v>5</v>
      </c>
      <c r="B15" s="22">
        <v>0</v>
      </c>
      <c r="C15" s="22"/>
      <c r="D15" s="22">
        <v>0</v>
      </c>
      <c r="E15" s="22"/>
      <c r="F15" s="22">
        <v>0</v>
      </c>
      <c r="G15" s="22"/>
      <c r="H15" s="23">
        <v>0</v>
      </c>
    </row>
    <row r="16" spans="1:12" x14ac:dyDescent="0.25">
      <c r="A16" s="17"/>
      <c r="B16" s="22">
        <v>129105281</v>
      </c>
      <c r="C16" s="22"/>
      <c r="D16" s="22">
        <v>2827220175.9436851</v>
      </c>
      <c r="E16" s="22"/>
      <c r="F16" s="22">
        <v>17833962.485728752</v>
      </c>
      <c r="G16" s="22"/>
      <c r="H16" s="23">
        <v>20406777.451271944</v>
      </c>
    </row>
    <row r="18" spans="1:10" x14ac:dyDescent="0.25">
      <c r="A18" s="93" t="s">
        <v>14</v>
      </c>
      <c r="B18" s="93"/>
      <c r="C18" s="1"/>
      <c r="D18" s="2" t="s">
        <v>6</v>
      </c>
      <c r="E18" s="1"/>
      <c r="F18" s="2"/>
      <c r="G18" s="1"/>
      <c r="H18" s="2"/>
    </row>
    <row r="19" spans="1:10" ht="36.75" customHeight="1" x14ac:dyDescent="0.25">
      <c r="A19" s="3" t="s">
        <v>7</v>
      </c>
      <c r="B19" s="3" t="s">
        <v>13</v>
      </c>
      <c r="C19" s="1"/>
      <c r="D19" s="4" t="s">
        <v>8</v>
      </c>
      <c r="E19" s="5"/>
      <c r="F19" s="6" t="s">
        <v>17</v>
      </c>
      <c r="G19" s="5"/>
      <c r="H19" s="6" t="s">
        <v>18</v>
      </c>
    </row>
    <row r="20" spans="1:10" x14ac:dyDescent="0.25">
      <c r="A20" t="s">
        <v>1</v>
      </c>
      <c r="B20" s="21">
        <v>2300453.075188288</v>
      </c>
      <c r="C20" s="21"/>
      <c r="D20" s="21">
        <v>264079820.22405693</v>
      </c>
      <c r="E20" s="21"/>
      <c r="F20" s="21">
        <v>405730.47086469282</v>
      </c>
      <c r="G20" s="21"/>
      <c r="H20" s="21">
        <v>952147.98250171787</v>
      </c>
    </row>
    <row r="21" spans="1:10" x14ac:dyDescent="0.25">
      <c r="A21" t="s">
        <v>2</v>
      </c>
      <c r="B21" s="21">
        <v>-377848.24635751848</v>
      </c>
      <c r="C21" s="21"/>
      <c r="D21" s="21">
        <v>-79098751.629727021</v>
      </c>
      <c r="E21" s="21"/>
      <c r="F21" s="21">
        <v>-593240.63722295268</v>
      </c>
      <c r="G21" s="21"/>
      <c r="H21" s="21">
        <v>-942857.11942634615</v>
      </c>
    </row>
    <row r="22" spans="1:10" x14ac:dyDescent="0.25">
      <c r="A22" t="s">
        <v>3</v>
      </c>
      <c r="B22" s="21"/>
      <c r="C22" s="21"/>
      <c r="D22" s="21">
        <v>0</v>
      </c>
      <c r="E22" s="21"/>
      <c r="F22" s="21">
        <v>0</v>
      </c>
      <c r="G22" s="21"/>
      <c r="H22" s="21">
        <v>0</v>
      </c>
    </row>
    <row r="23" spans="1:10" x14ac:dyDescent="0.25">
      <c r="A23" t="s">
        <v>4</v>
      </c>
      <c r="B23" s="21">
        <v>31716993.909832321</v>
      </c>
      <c r="C23" s="21"/>
      <c r="D23" s="21">
        <v>6558871407.4873419</v>
      </c>
      <c r="E23" s="21"/>
      <c r="F23" s="21">
        <v>12586320.398163343</v>
      </c>
      <c r="G23" s="21"/>
      <c r="H23" s="21">
        <v>75014469.573053524</v>
      </c>
      <c r="J23">
        <f>(D23*0.1)-D23</f>
        <v>-5902984266.7386074</v>
      </c>
    </row>
    <row r="24" spans="1:10" x14ac:dyDescent="0.25">
      <c r="A24" t="s">
        <v>5</v>
      </c>
      <c r="B24" s="21"/>
      <c r="C24" s="21"/>
      <c r="D24" s="21">
        <v>0</v>
      </c>
      <c r="E24" s="21"/>
      <c r="F24" s="21">
        <v>0</v>
      </c>
      <c r="G24" s="21"/>
      <c r="H24" s="21">
        <v>0</v>
      </c>
      <c r="J24">
        <f t="shared" ref="J24:J32" si="0">(D24*0.1)-D24</f>
        <v>0</v>
      </c>
    </row>
    <row r="25" spans="1:10" x14ac:dyDescent="0.25">
      <c r="A25" t="s">
        <v>12</v>
      </c>
      <c r="B25" s="21">
        <v>94477.711381121117</v>
      </c>
      <c r="C25" s="21"/>
      <c r="D25" s="21">
        <v>19777964.03482404</v>
      </c>
      <c r="E25" s="21"/>
      <c r="F25" s="21">
        <v>166630.15967732083</v>
      </c>
      <c r="G25" s="21"/>
      <c r="H25" s="21">
        <v>260692.88481516842</v>
      </c>
      <c r="J25">
        <f t="shared" si="0"/>
        <v>-17800167.631341636</v>
      </c>
    </row>
    <row r="26" spans="1:10" x14ac:dyDescent="0.25">
      <c r="B26" s="21"/>
      <c r="C26" s="21"/>
      <c r="D26" s="21">
        <v>6763630440.1164961</v>
      </c>
      <c r="E26" s="21"/>
      <c r="F26" s="21">
        <v>12565440.391482404</v>
      </c>
      <c r="G26" s="21"/>
      <c r="H26" s="21">
        <v>75284453.320944071</v>
      </c>
      <c r="J26">
        <f t="shared" si="0"/>
        <v>-6087267396.104847</v>
      </c>
    </row>
    <row r="27" spans="1:10" x14ac:dyDescent="0.25">
      <c r="J27">
        <f t="shared" si="0"/>
        <v>0</v>
      </c>
    </row>
    <row r="28" spans="1:10" x14ac:dyDescent="0.25">
      <c r="A28" s="93" t="s">
        <v>15</v>
      </c>
      <c r="B28" s="93"/>
      <c r="J28">
        <f t="shared" si="0"/>
        <v>0</v>
      </c>
    </row>
    <row r="29" spans="1:10" x14ac:dyDescent="0.25">
      <c r="A29" t="s">
        <v>0</v>
      </c>
      <c r="J29">
        <f t="shared" si="0"/>
        <v>0</v>
      </c>
    </row>
    <row r="30" spans="1:10" x14ac:dyDescent="0.25">
      <c r="A30" t="s">
        <v>1</v>
      </c>
      <c r="B30" s="21">
        <v>3493435.8280595308</v>
      </c>
      <c r="C30" s="21"/>
      <c r="D30" s="21">
        <v>401027917.23440462</v>
      </c>
      <c r="E30" s="21"/>
      <c r="F30" s="21">
        <v>616136.61184467783</v>
      </c>
      <c r="G30" s="21"/>
      <c r="H30" s="21">
        <v>1445918.5938464976</v>
      </c>
      <c r="J30">
        <f t="shared" si="0"/>
        <v>-360925125.51096416</v>
      </c>
    </row>
    <row r="31" spans="1:10" x14ac:dyDescent="0.25">
      <c r="A31" t="s">
        <v>2</v>
      </c>
      <c r="B31" s="21">
        <v>-477199.36451211141</v>
      </c>
      <c r="C31" s="21"/>
      <c r="D31" s="21">
        <v>-99896914.63512069</v>
      </c>
      <c r="E31" s="21"/>
      <c r="F31" s="21">
        <v>-749226.85976340505</v>
      </c>
      <c r="G31" s="21"/>
      <c r="H31" s="21">
        <v>-1190771.2224506387</v>
      </c>
      <c r="J31">
        <f t="shared" si="0"/>
        <v>89907223.171608627</v>
      </c>
    </row>
    <row r="32" spans="1:10" x14ac:dyDescent="0.25">
      <c r="A32" t="s">
        <v>3</v>
      </c>
      <c r="B32" s="21"/>
      <c r="C32" s="21"/>
      <c r="D32" s="21">
        <v>0</v>
      </c>
      <c r="E32" s="21"/>
      <c r="F32" s="21">
        <v>0</v>
      </c>
      <c r="G32" s="21"/>
      <c r="H32" s="21">
        <v>0</v>
      </c>
      <c r="J32">
        <f t="shared" si="0"/>
        <v>0</v>
      </c>
    </row>
    <row r="33" spans="1:11" x14ac:dyDescent="0.25">
      <c r="A33" t="s">
        <v>4</v>
      </c>
      <c r="B33" s="21">
        <v>35615057.244712494</v>
      </c>
      <c r="C33" s="21"/>
      <c r="D33" s="21">
        <v>7364965964.3802176</v>
      </c>
      <c r="E33" s="21"/>
      <c r="F33" s="21">
        <v>14133196.946571846</v>
      </c>
      <c r="G33" s="21"/>
      <c r="H33" s="21">
        <v>84233853.801568195</v>
      </c>
      <c r="J33">
        <f>(D33*0.2)-D33</f>
        <v>-5891972771.5041742</v>
      </c>
      <c r="K33">
        <f>J33*-1</f>
        <v>5891972771.5041742</v>
      </c>
    </row>
    <row r="34" spans="1:11" x14ac:dyDescent="0.25">
      <c r="A34" t="s">
        <v>5</v>
      </c>
      <c r="B34" s="21"/>
      <c r="C34" s="21"/>
      <c r="D34" s="21">
        <v>0</v>
      </c>
      <c r="E34" s="21"/>
      <c r="F34" s="21">
        <v>0</v>
      </c>
      <c r="G34" s="21"/>
      <c r="H34" s="21">
        <v>0</v>
      </c>
    </row>
    <row r="35" spans="1:11" x14ac:dyDescent="0.25">
      <c r="A35" t="s">
        <v>12</v>
      </c>
      <c r="B35" s="21">
        <v>38004.109514031486</v>
      </c>
      <c r="C35" s="21"/>
      <c r="D35" s="21">
        <v>7955780.2592392713</v>
      </c>
      <c r="E35" s="21"/>
      <c r="F35" s="21">
        <v>67027.775590072823</v>
      </c>
      <c r="G35" s="21"/>
      <c r="H35" s="21">
        <v>104864.95491066891</v>
      </c>
    </row>
    <row r="36" spans="1:11" x14ac:dyDescent="0.25">
      <c r="B36" s="21"/>
      <c r="C36" s="21"/>
      <c r="D36" s="21">
        <v>7674052747.2387409</v>
      </c>
      <c r="E36" s="21"/>
      <c r="F36" s="21">
        <v>14067134.474243192</v>
      </c>
      <c r="G36" s="21"/>
      <c r="H36" s="21">
        <v>84593866.127874717</v>
      </c>
    </row>
  </sheetData>
  <mergeCells count="4">
    <mergeCell ref="A18:B18"/>
    <mergeCell ref="A28:B28"/>
    <mergeCell ref="A1:B1"/>
    <mergeCell ref="A10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4" workbookViewId="0">
      <selection activeCell="L26" sqref="L26"/>
    </sheetView>
  </sheetViews>
  <sheetFormatPr defaultRowHeight="15" x14ac:dyDescent="0.25"/>
  <cols>
    <col min="1" max="1" width="11" bestFit="1" customWidth="1"/>
  </cols>
  <sheetData>
    <row r="1" spans="1:14" ht="15.75" thickBot="1" x14ac:dyDescent="0.3">
      <c r="A1" s="94" t="s">
        <v>99</v>
      </c>
      <c r="B1" s="95" t="s">
        <v>100</v>
      </c>
      <c r="C1" s="95"/>
      <c r="D1" s="95"/>
      <c r="E1" s="95"/>
      <c r="F1" s="95"/>
      <c r="G1" s="95"/>
      <c r="H1" s="95"/>
    </row>
    <row r="2" spans="1:14" x14ac:dyDescent="0.25">
      <c r="A2" s="96"/>
      <c r="B2" s="97" t="s">
        <v>101</v>
      </c>
      <c r="C2" s="97" t="s">
        <v>93</v>
      </c>
      <c r="D2" s="97" t="s">
        <v>94</v>
      </c>
      <c r="E2" s="97" t="s">
        <v>96</v>
      </c>
      <c r="F2" s="97" t="s">
        <v>68</v>
      </c>
      <c r="G2" s="97" t="s">
        <v>95</v>
      </c>
      <c r="H2" s="97" t="s">
        <v>92</v>
      </c>
    </row>
    <row r="3" spans="1:14" x14ac:dyDescent="0.25">
      <c r="A3" s="98">
        <v>2014</v>
      </c>
      <c r="B3" s="99">
        <v>108357</v>
      </c>
      <c r="C3" s="99">
        <v>9945</v>
      </c>
      <c r="D3" s="99">
        <v>19815</v>
      </c>
      <c r="E3" s="99">
        <v>6466</v>
      </c>
      <c r="F3" s="99">
        <v>28453</v>
      </c>
      <c r="G3" s="99">
        <v>10705</v>
      </c>
      <c r="H3" s="99">
        <v>32974</v>
      </c>
      <c r="I3">
        <f>(C3)/$B$3*100</f>
        <v>9.177994961100806</v>
      </c>
      <c r="J3">
        <f t="shared" ref="J3:N3" si="0">(D3)/$B$3*100</f>
        <v>18.28677427392785</v>
      </c>
      <c r="K3">
        <f t="shared" si="0"/>
        <v>5.967311756508578</v>
      </c>
      <c r="L3">
        <f t="shared" si="0"/>
        <v>26.258571204444571</v>
      </c>
      <c r="M3">
        <f t="shared" si="0"/>
        <v>9.8793801969415913</v>
      </c>
      <c r="N3">
        <f t="shared" si="0"/>
        <v>30.430890482386925</v>
      </c>
    </row>
    <row r="10" spans="1:14" x14ac:dyDescent="0.25">
      <c r="A10" s="97" t="s">
        <v>68</v>
      </c>
      <c r="B10" s="97" t="s">
        <v>92</v>
      </c>
      <c r="C10" s="97" t="s">
        <v>94</v>
      </c>
      <c r="D10" s="97" t="s">
        <v>93</v>
      </c>
      <c r="E10" s="97" t="s">
        <v>95</v>
      </c>
      <c r="F10" s="97" t="s">
        <v>96</v>
      </c>
    </row>
    <row r="11" spans="1:14" x14ac:dyDescent="0.25">
      <c r="A11">
        <v>24.345002201673271</v>
      </c>
      <c r="B11">
        <v>45.805812417437252</v>
      </c>
      <c r="C11">
        <v>9.2014216518840044</v>
      </c>
      <c r="D11">
        <v>9.4711266276655977</v>
      </c>
      <c r="E11">
        <v>6.4509026860413918</v>
      </c>
      <c r="F11">
        <v>4.7249481034157386</v>
      </c>
    </row>
    <row r="15" spans="1:14" x14ac:dyDescent="0.25">
      <c r="A15" s="100" t="s">
        <v>43</v>
      </c>
      <c r="B15" s="101" t="s">
        <v>93</v>
      </c>
      <c r="C15" s="100" t="s">
        <v>94</v>
      </c>
      <c r="D15" s="100" t="s">
        <v>96</v>
      </c>
      <c r="E15" s="101" t="s">
        <v>68</v>
      </c>
      <c r="F15" s="100" t="s">
        <v>95</v>
      </c>
      <c r="G15" s="101" t="s">
        <v>92</v>
      </c>
    </row>
    <row r="16" spans="1:14" x14ac:dyDescent="0.25">
      <c r="A16" s="99">
        <v>127176</v>
      </c>
      <c r="B16" s="102">
        <v>12045</v>
      </c>
      <c r="C16" s="99">
        <v>11702</v>
      </c>
      <c r="D16" s="99">
        <v>6009</v>
      </c>
      <c r="E16" s="102">
        <v>30961</v>
      </c>
      <c r="F16" s="99">
        <v>8204</v>
      </c>
      <c r="G16" s="102">
        <v>58254</v>
      </c>
      <c r="H16">
        <f>B16/$A$16*100</f>
        <v>9.4711266276655977</v>
      </c>
      <c r="I16">
        <f t="shared" ref="I16:M16" si="1">C16/$A$16*100</f>
        <v>9.2014216518840044</v>
      </c>
      <c r="J16">
        <f t="shared" si="1"/>
        <v>4.7249481034157386</v>
      </c>
      <c r="K16">
        <f t="shared" si="1"/>
        <v>24.345002201673271</v>
      </c>
      <c r="L16">
        <f t="shared" si="1"/>
        <v>6.4509026860413918</v>
      </c>
      <c r="M16">
        <f t="shared" si="1"/>
        <v>45.805812417437252</v>
      </c>
    </row>
    <row r="23" spans="1:12" ht="15.75" thickBot="1" x14ac:dyDescent="0.3">
      <c r="B23" s="95" t="s">
        <v>104</v>
      </c>
      <c r="C23" s="95"/>
      <c r="D23" s="95"/>
      <c r="E23" s="95"/>
      <c r="F23" s="95"/>
      <c r="G23" s="95"/>
      <c r="H23" s="95"/>
    </row>
    <row r="24" spans="1:12" x14ac:dyDescent="0.25">
      <c r="B24" s="100" t="s">
        <v>43</v>
      </c>
      <c r="C24" s="103" t="s">
        <v>93</v>
      </c>
      <c r="D24" s="103" t="s">
        <v>94</v>
      </c>
      <c r="E24" s="103" t="s">
        <v>96</v>
      </c>
      <c r="F24" s="103" t="s">
        <v>68</v>
      </c>
      <c r="G24" s="103" t="s">
        <v>95</v>
      </c>
      <c r="H24" s="103" t="s">
        <v>92</v>
      </c>
    </row>
    <row r="25" spans="1:12" x14ac:dyDescent="0.25">
      <c r="A25" s="26" t="s">
        <v>103</v>
      </c>
      <c r="B25" s="99">
        <v>127176</v>
      </c>
      <c r="C25" s="99">
        <v>12045</v>
      </c>
      <c r="D25" s="99">
        <v>11702</v>
      </c>
      <c r="E25" s="99">
        <v>6009</v>
      </c>
      <c r="F25" s="99">
        <v>30961</v>
      </c>
      <c r="G25" s="99">
        <v>8204</v>
      </c>
      <c r="H25" s="99">
        <v>58254</v>
      </c>
    </row>
    <row r="26" spans="1:12" x14ac:dyDescent="0.25">
      <c r="A26" s="26" t="s">
        <v>102</v>
      </c>
      <c r="B26" s="99">
        <v>108357</v>
      </c>
      <c r="C26" s="99">
        <v>9945</v>
      </c>
      <c r="D26" s="99">
        <v>19815</v>
      </c>
      <c r="E26" s="99">
        <v>6466</v>
      </c>
      <c r="F26" s="99">
        <v>28453</v>
      </c>
      <c r="G26" s="99">
        <v>10705</v>
      </c>
      <c r="H26" s="99">
        <v>32974</v>
      </c>
      <c r="L26">
        <v>8.4618741488441639E-3</v>
      </c>
    </row>
    <row r="27" spans="1:12" x14ac:dyDescent="0.25">
      <c r="L27">
        <v>8.4641035309014397E-3</v>
      </c>
    </row>
    <row r="28" spans="1:12" ht="15.75" thickBot="1" x14ac:dyDescent="0.3">
      <c r="B28" s="95" t="s">
        <v>104</v>
      </c>
      <c r="C28" s="95"/>
      <c r="D28" s="95"/>
      <c r="E28" s="95"/>
      <c r="F28" s="95"/>
      <c r="G28" s="95"/>
      <c r="H28" s="95"/>
    </row>
    <row r="29" spans="1:12" x14ac:dyDescent="0.25">
      <c r="B29" s="105" t="s">
        <v>43</v>
      </c>
      <c r="C29" s="107" t="s">
        <v>93</v>
      </c>
      <c r="D29" s="107" t="s">
        <v>94</v>
      </c>
      <c r="E29" s="107" t="s">
        <v>96</v>
      </c>
      <c r="F29" s="107" t="s">
        <v>68</v>
      </c>
      <c r="G29" s="107" t="s">
        <v>95</v>
      </c>
      <c r="H29" s="107" t="s">
        <v>92</v>
      </c>
    </row>
    <row r="30" spans="1:12" x14ac:dyDescent="0.25">
      <c r="A30" s="26" t="s">
        <v>103</v>
      </c>
      <c r="B30" s="106">
        <v>126955</v>
      </c>
      <c r="C30" s="106">
        <v>11924</v>
      </c>
      <c r="D30" s="106">
        <v>11699</v>
      </c>
      <c r="E30" s="106">
        <v>5929</v>
      </c>
      <c r="F30" s="106">
        <v>31071</v>
      </c>
      <c r="G30" s="106">
        <v>8225</v>
      </c>
      <c r="H30" s="106">
        <v>58107</v>
      </c>
    </row>
    <row r="31" spans="1:12" x14ac:dyDescent="0.25">
      <c r="A31" s="26" t="s">
        <v>102</v>
      </c>
      <c r="B31" s="104">
        <v>107916</v>
      </c>
      <c r="C31" s="104">
        <v>8867</v>
      </c>
      <c r="D31" s="104">
        <v>20313</v>
      </c>
      <c r="E31" s="104">
        <v>1436</v>
      </c>
      <c r="F31" s="104">
        <v>35087</v>
      </c>
      <c r="G31" s="104">
        <v>8395</v>
      </c>
      <c r="H31" s="104">
        <v>33817</v>
      </c>
    </row>
  </sheetData>
  <mergeCells count="3">
    <mergeCell ref="B1:H1"/>
    <mergeCell ref="B23:H23"/>
    <mergeCell ref="B28:H28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25" workbookViewId="0">
      <selection activeCell="D14" sqref="D14"/>
    </sheetView>
  </sheetViews>
  <sheetFormatPr defaultRowHeight="15" x14ac:dyDescent="0.25"/>
  <cols>
    <col min="1" max="1" width="56.7109375" bestFit="1" customWidth="1"/>
    <col min="2" max="2" width="14.42578125" style="9" bestFit="1" customWidth="1"/>
    <col min="3" max="3" width="14.42578125" bestFit="1" customWidth="1"/>
    <col min="4" max="5" width="14.85546875" bestFit="1" customWidth="1"/>
  </cols>
  <sheetData>
    <row r="1" spans="1:5" x14ac:dyDescent="0.25">
      <c r="A1" s="3" t="s">
        <v>7</v>
      </c>
      <c r="B1" s="27" t="s">
        <v>21</v>
      </c>
      <c r="C1" s="26" t="s">
        <v>22</v>
      </c>
      <c r="D1" s="26" t="s">
        <v>19</v>
      </c>
      <c r="E1" s="26" t="s">
        <v>20</v>
      </c>
    </row>
    <row r="2" spans="1:5" x14ac:dyDescent="0.25">
      <c r="A2" s="15" t="s">
        <v>1</v>
      </c>
      <c r="B2" s="25">
        <v>27455907.535561871</v>
      </c>
      <c r="C2" s="25">
        <v>25099975.911086231</v>
      </c>
      <c r="D2" s="25">
        <v>264079820.22405693</v>
      </c>
      <c r="E2" s="25">
        <v>401027917.23440462</v>
      </c>
    </row>
    <row r="3" spans="1:5" x14ac:dyDescent="0.25">
      <c r="A3" s="15" t="s">
        <v>23</v>
      </c>
      <c r="B3" s="25">
        <v>2348177029.8596578</v>
      </c>
      <c r="C3" s="25">
        <v>2225075061.9485865</v>
      </c>
      <c r="D3" s="25">
        <v>-79098751.629727021</v>
      </c>
      <c r="E3" s="25">
        <v>-99896914.63512069</v>
      </c>
    </row>
    <row r="4" spans="1:5" x14ac:dyDescent="0.25">
      <c r="A4" s="15" t="s">
        <v>4</v>
      </c>
      <c r="B4" s="25">
        <v>336461668.59468395</v>
      </c>
      <c r="C4" s="25">
        <v>577045138.08401263</v>
      </c>
      <c r="D4" s="25">
        <v>6558871407.4873419</v>
      </c>
      <c r="E4" s="25">
        <v>7364965964.3802176</v>
      </c>
    </row>
    <row r="5" spans="1:5" x14ac:dyDescent="0.25">
      <c r="A5" s="15" t="s">
        <v>12</v>
      </c>
      <c r="B5" s="16"/>
      <c r="C5" s="15"/>
      <c r="D5" s="25">
        <v>19777964.03482404</v>
      </c>
      <c r="E5" s="25">
        <v>7955780.2592392713</v>
      </c>
    </row>
    <row r="7" spans="1:5" x14ac:dyDescent="0.25">
      <c r="A7" s="3" t="s">
        <v>7</v>
      </c>
      <c r="B7" s="28" t="s">
        <v>21</v>
      </c>
      <c r="C7" s="26" t="s">
        <v>22</v>
      </c>
      <c r="D7" s="26" t="s">
        <v>62</v>
      </c>
      <c r="E7" s="26" t="s">
        <v>63</v>
      </c>
    </row>
    <row r="8" spans="1:5" x14ac:dyDescent="0.25">
      <c r="A8" s="15" t="s">
        <v>1</v>
      </c>
      <c r="B8" s="9">
        <f>B2/1000000</f>
        <v>27.45590753556187</v>
      </c>
      <c r="C8" s="9">
        <f t="shared" ref="C8:E8" si="0">C2/1000000</f>
        <v>25.099975911086233</v>
      </c>
      <c r="D8" s="9">
        <f t="shared" si="0"/>
        <v>264.0798202240569</v>
      </c>
      <c r="E8" s="9">
        <f t="shared" si="0"/>
        <v>401.02791723440464</v>
      </c>
    </row>
    <row r="9" spans="1:5" x14ac:dyDescent="0.25">
      <c r="A9" s="15" t="s">
        <v>23</v>
      </c>
      <c r="B9" s="9">
        <f t="shared" ref="B9:E10" si="1">B3/1000000</f>
        <v>2348.177029859658</v>
      </c>
      <c r="C9" s="9">
        <f t="shared" si="1"/>
        <v>2225.0750619485866</v>
      </c>
      <c r="D9" s="9">
        <f t="shared" si="1"/>
        <v>-79.098751629727019</v>
      </c>
      <c r="E9" s="9">
        <f t="shared" si="1"/>
        <v>-99.896914635120694</v>
      </c>
    </row>
    <row r="10" spans="1:5" x14ac:dyDescent="0.25">
      <c r="A10" s="15" t="s">
        <v>4</v>
      </c>
      <c r="B10" s="9">
        <f t="shared" si="1"/>
        <v>336.46166859468394</v>
      </c>
      <c r="C10" s="9">
        <f t="shared" si="1"/>
        <v>577.04513808401259</v>
      </c>
      <c r="D10" s="9">
        <f t="shared" si="1"/>
        <v>6558.8714074873415</v>
      </c>
      <c r="E10" s="9">
        <f t="shared" si="1"/>
        <v>7364.9659643802179</v>
      </c>
    </row>
    <row r="11" spans="1:5" x14ac:dyDescent="0.25">
      <c r="A11" s="15" t="s">
        <v>12</v>
      </c>
      <c r="B11" s="9">
        <f>B5/1000000</f>
        <v>0</v>
      </c>
      <c r="C11" s="9">
        <f t="shared" ref="C11:E11" si="2">C5/1000000</f>
        <v>0</v>
      </c>
      <c r="D11" s="9">
        <f t="shared" si="2"/>
        <v>19.777964034824041</v>
      </c>
      <c r="E11" s="9">
        <f t="shared" si="2"/>
        <v>7.9557802592392717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O1" sqref="O1"/>
    </sheetView>
  </sheetViews>
  <sheetFormatPr defaultRowHeight="15" x14ac:dyDescent="0.25"/>
  <cols>
    <col min="1" max="1" width="25.140625" bestFit="1" customWidth="1"/>
    <col min="2" max="2" width="8.7109375" bestFit="1" customWidth="1"/>
    <col min="3" max="3" width="9" bestFit="1" customWidth="1"/>
    <col min="4" max="4" width="9.7109375" bestFit="1" customWidth="1"/>
    <col min="5" max="5" width="10.5703125" bestFit="1" customWidth="1"/>
    <col min="6" max="6" width="7.7109375" bestFit="1" customWidth="1"/>
    <col min="7" max="7" width="9" bestFit="1" customWidth="1"/>
    <col min="8" max="8" width="6.140625" bestFit="1" customWidth="1"/>
    <col min="9" max="9" width="7.7109375" bestFit="1" customWidth="1"/>
    <col min="10" max="10" width="9" bestFit="1" customWidth="1"/>
    <col min="11" max="11" width="12.28515625" bestFit="1" customWidth="1"/>
    <col min="12" max="12" width="11.28515625" bestFit="1" customWidth="1"/>
  </cols>
  <sheetData>
    <row r="1" spans="1:12" ht="15.75" thickBot="1" x14ac:dyDescent="0.3">
      <c r="A1" s="42"/>
      <c r="B1" s="29" t="s">
        <v>51</v>
      </c>
      <c r="C1" s="37" t="s">
        <v>52</v>
      </c>
      <c r="D1" s="29" t="s">
        <v>54</v>
      </c>
      <c r="E1" s="38" t="s">
        <v>53</v>
      </c>
      <c r="F1" s="29" t="s">
        <v>55</v>
      </c>
      <c r="G1" s="37" t="s">
        <v>56</v>
      </c>
      <c r="H1" s="29" t="s">
        <v>57</v>
      </c>
      <c r="I1" s="37" t="s">
        <v>58</v>
      </c>
      <c r="J1" s="37" t="s">
        <v>59</v>
      </c>
      <c r="K1" s="39" t="s">
        <v>60</v>
      </c>
      <c r="L1" s="39" t="s">
        <v>61</v>
      </c>
    </row>
    <row r="2" spans="1:12" x14ac:dyDescent="0.25">
      <c r="A2" s="30" t="s">
        <v>24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40">
        <v>0</v>
      </c>
    </row>
    <row r="3" spans="1:12" x14ac:dyDescent="0.25">
      <c r="A3" s="32" t="s">
        <v>25</v>
      </c>
      <c r="B3" s="31">
        <v>0</v>
      </c>
      <c r="C3" s="31">
        <v>0</v>
      </c>
      <c r="D3" s="31">
        <v>0</v>
      </c>
      <c r="E3" s="31">
        <v>3466</v>
      </c>
      <c r="F3" s="31">
        <v>0</v>
      </c>
      <c r="G3" s="31">
        <v>298471</v>
      </c>
      <c r="H3" s="31">
        <v>0</v>
      </c>
      <c r="I3" s="31">
        <v>0</v>
      </c>
      <c r="J3" s="31">
        <v>290360</v>
      </c>
      <c r="K3" s="31">
        <v>0</v>
      </c>
      <c r="L3" s="40">
        <v>0</v>
      </c>
    </row>
    <row r="4" spans="1:12" x14ac:dyDescent="0.25">
      <c r="A4" s="32" t="s">
        <v>26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40">
        <v>0</v>
      </c>
    </row>
    <row r="5" spans="1:12" x14ac:dyDescent="0.25">
      <c r="A5" s="32" t="s">
        <v>27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40">
        <v>0</v>
      </c>
    </row>
    <row r="6" spans="1:12" x14ac:dyDescent="0.25">
      <c r="A6" s="32" t="s">
        <v>28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3287</v>
      </c>
      <c r="K6" s="31">
        <v>0</v>
      </c>
      <c r="L6" s="40">
        <v>0</v>
      </c>
    </row>
    <row r="7" spans="1:12" x14ac:dyDescent="0.25">
      <c r="A7" s="32" t="s">
        <v>29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40">
        <v>0</v>
      </c>
    </row>
    <row r="8" spans="1:12" x14ac:dyDescent="0.25">
      <c r="A8" s="32" t="s">
        <v>30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40">
        <v>0</v>
      </c>
    </row>
    <row r="9" spans="1:12" x14ac:dyDescent="0.25">
      <c r="A9" s="33" t="s">
        <v>31</v>
      </c>
      <c r="B9" s="31">
        <v>-24740</v>
      </c>
      <c r="C9" s="31">
        <v>9841</v>
      </c>
      <c r="D9" s="31">
        <v>-145992</v>
      </c>
      <c r="E9" s="31">
        <v>32147</v>
      </c>
      <c r="F9" s="31">
        <v>0</v>
      </c>
      <c r="G9" s="31">
        <v>35510</v>
      </c>
      <c r="H9" s="31">
        <v>-582</v>
      </c>
      <c r="I9" s="31">
        <v>4990</v>
      </c>
      <c r="J9" s="31">
        <v>133918</v>
      </c>
      <c r="K9" s="31">
        <v>4092</v>
      </c>
      <c r="L9" s="40">
        <v>25000</v>
      </c>
    </row>
    <row r="10" spans="1:12" x14ac:dyDescent="0.25">
      <c r="A10" s="33" t="s">
        <v>32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40">
        <v>0</v>
      </c>
    </row>
    <row r="11" spans="1:12" x14ac:dyDescent="0.25">
      <c r="A11" s="32" t="s">
        <v>33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40">
        <v>0</v>
      </c>
    </row>
    <row r="12" spans="1:12" x14ac:dyDescent="0.25">
      <c r="A12" s="32" t="s">
        <v>34</v>
      </c>
      <c r="B12" s="31">
        <v>-4881</v>
      </c>
      <c r="C12" s="31">
        <v>47994</v>
      </c>
      <c r="D12" s="31">
        <v>0</v>
      </c>
      <c r="E12" s="31">
        <v>6401</v>
      </c>
      <c r="F12" s="31">
        <v>-1773</v>
      </c>
      <c r="G12" s="31">
        <v>42087</v>
      </c>
      <c r="H12" s="31">
        <v>0</v>
      </c>
      <c r="I12" s="31">
        <v>0</v>
      </c>
      <c r="J12" s="31">
        <v>25126</v>
      </c>
      <c r="K12" s="31">
        <v>148860</v>
      </c>
      <c r="L12" s="40">
        <v>19961</v>
      </c>
    </row>
    <row r="13" spans="1:12" x14ac:dyDescent="0.25">
      <c r="A13" s="32" t="s">
        <v>35</v>
      </c>
      <c r="B13" s="31">
        <v>0</v>
      </c>
      <c r="C13" s="31">
        <v>0</v>
      </c>
      <c r="D13" s="31">
        <v>-14723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40">
        <v>0</v>
      </c>
    </row>
    <row r="14" spans="1:12" x14ac:dyDescent="0.25">
      <c r="A14" s="32" t="s">
        <v>36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40">
        <v>0</v>
      </c>
    </row>
    <row r="15" spans="1:12" x14ac:dyDescent="0.25">
      <c r="A15" s="32" t="s">
        <v>37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40">
        <v>0</v>
      </c>
    </row>
    <row r="16" spans="1:12" x14ac:dyDescent="0.25">
      <c r="A16" s="32" t="s">
        <v>38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40">
        <v>0</v>
      </c>
    </row>
    <row r="17" spans="1:12" x14ac:dyDescent="0.25">
      <c r="A17" s="34" t="s">
        <v>39</v>
      </c>
      <c r="B17" s="31">
        <v>-908</v>
      </c>
      <c r="C17" s="31">
        <v>90</v>
      </c>
      <c r="D17" s="31">
        <v>0</v>
      </c>
      <c r="E17" s="31">
        <v>93</v>
      </c>
      <c r="F17" s="31">
        <v>0</v>
      </c>
      <c r="G17" s="31">
        <v>436</v>
      </c>
      <c r="H17" s="31">
        <v>0</v>
      </c>
      <c r="I17" s="31">
        <v>0</v>
      </c>
      <c r="J17" s="31">
        <v>1265</v>
      </c>
      <c r="K17" s="31">
        <v>0</v>
      </c>
      <c r="L17" s="40">
        <v>0</v>
      </c>
    </row>
    <row r="18" spans="1:12" x14ac:dyDescent="0.25">
      <c r="A18" s="32" t="s">
        <v>40</v>
      </c>
      <c r="B18" s="31">
        <v>0</v>
      </c>
      <c r="C18" s="31">
        <v>5652</v>
      </c>
      <c r="D18" s="31">
        <v>-82580</v>
      </c>
      <c r="E18" s="31">
        <v>35576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40">
        <v>0</v>
      </c>
    </row>
    <row r="19" spans="1:12" x14ac:dyDescent="0.25">
      <c r="A19" s="32" t="s">
        <v>41</v>
      </c>
      <c r="B19" s="31">
        <v>0</v>
      </c>
      <c r="C19" s="31">
        <v>0</v>
      </c>
      <c r="D19" s="31">
        <v>0</v>
      </c>
      <c r="E19" s="31">
        <v>223845</v>
      </c>
      <c r="F19" s="31">
        <v>0</v>
      </c>
      <c r="G19" s="31">
        <v>43327</v>
      </c>
      <c r="H19" s="31">
        <v>0</v>
      </c>
      <c r="I19" s="31">
        <v>0</v>
      </c>
      <c r="J19" s="31">
        <v>116370</v>
      </c>
      <c r="K19" s="31">
        <v>98303</v>
      </c>
      <c r="L19" s="40">
        <v>139136</v>
      </c>
    </row>
    <row r="20" spans="1:12" x14ac:dyDescent="0.25">
      <c r="A20" s="32" t="s">
        <v>42</v>
      </c>
      <c r="B20" s="31">
        <v>0</v>
      </c>
      <c r="C20" s="31">
        <v>113233</v>
      </c>
      <c r="D20" s="31">
        <v>0</v>
      </c>
      <c r="E20" s="31">
        <v>1038898</v>
      </c>
      <c r="F20" s="31">
        <v>0</v>
      </c>
      <c r="G20" s="31">
        <v>572862</v>
      </c>
      <c r="H20" s="31">
        <v>0</v>
      </c>
      <c r="I20" s="31">
        <v>0</v>
      </c>
      <c r="J20" s="31">
        <v>152709</v>
      </c>
      <c r="K20" s="31">
        <v>0</v>
      </c>
      <c r="L20" s="4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" sqref="E1"/>
    </sheetView>
  </sheetViews>
  <sheetFormatPr defaultRowHeight="15" x14ac:dyDescent="0.25"/>
  <cols>
    <col min="1" max="1" width="3.140625" bestFit="1" customWidth="1"/>
    <col min="2" max="2" width="18.140625" bestFit="1" customWidth="1"/>
    <col min="3" max="3" width="46.42578125" bestFit="1" customWidth="1"/>
    <col min="4" max="4" width="14" customWidth="1"/>
    <col min="5" max="5" width="18.85546875" customWidth="1"/>
    <col min="7" max="7" width="11.140625" bestFit="1" customWidth="1"/>
    <col min="8" max="9" width="10.140625" bestFit="1" customWidth="1"/>
  </cols>
  <sheetData>
    <row r="1" spans="1:11" ht="51.75" x14ac:dyDescent="0.25">
      <c r="D1" s="49" t="s">
        <v>78</v>
      </c>
      <c r="E1" s="49" t="s">
        <v>79</v>
      </c>
    </row>
    <row r="2" spans="1:11" x14ac:dyDescent="0.25">
      <c r="A2" t="s">
        <v>68</v>
      </c>
      <c r="B2" t="s">
        <v>69</v>
      </c>
      <c r="C2" t="s">
        <v>70</v>
      </c>
      <c r="D2" s="50">
        <v>6535930</v>
      </c>
      <c r="E2" s="50">
        <v>600468.79</v>
      </c>
      <c r="G2" s="51">
        <v>9096919</v>
      </c>
      <c r="H2" s="52">
        <v>824947.89</v>
      </c>
      <c r="J2">
        <f>(D2-G2)/G2</f>
        <v>-0.28152267817268684</v>
      </c>
      <c r="K2">
        <f>(E2-H2)/H2</f>
        <v>-0.27211306643865707</v>
      </c>
    </row>
    <row r="3" spans="1:11" x14ac:dyDescent="0.25">
      <c r="C3" t="s">
        <v>71</v>
      </c>
      <c r="D3" s="50">
        <v>1273731</v>
      </c>
      <c r="E3" s="50">
        <v>156660.04499999998</v>
      </c>
      <c r="G3" s="51">
        <v>780822</v>
      </c>
      <c r="H3" s="52">
        <v>86375.206999999995</v>
      </c>
      <c r="J3">
        <f t="shared" ref="J3:K13" si="0">(D3-G3)/G3</f>
        <v>0.63126935460322586</v>
      </c>
      <c r="K3">
        <f t="shared" si="0"/>
        <v>0.81371542183395285</v>
      </c>
    </row>
    <row r="4" spans="1:11" x14ac:dyDescent="0.25">
      <c r="C4" t="s">
        <v>72</v>
      </c>
      <c r="D4" s="50">
        <v>122588722</v>
      </c>
      <c r="E4" s="50">
        <v>16499762.675999999</v>
      </c>
      <c r="G4" s="51">
        <v>102392832</v>
      </c>
      <c r="H4" s="52">
        <v>13821833.293000001</v>
      </c>
      <c r="J4">
        <f t="shared" si="0"/>
        <v>0.19723929503190224</v>
      </c>
      <c r="K4">
        <f t="shared" si="0"/>
        <v>0.19374632338795619</v>
      </c>
    </row>
    <row r="5" spans="1:11" x14ac:dyDescent="0.25">
      <c r="C5" t="s">
        <v>73</v>
      </c>
      <c r="D5" s="50">
        <v>10212167</v>
      </c>
      <c r="E5" s="50">
        <v>553089.73199999996</v>
      </c>
      <c r="G5" s="52">
        <v>10777072</v>
      </c>
      <c r="H5" s="52">
        <v>586406.28099999996</v>
      </c>
      <c r="J5">
        <f t="shared" si="0"/>
        <v>-5.2417298501856537E-2</v>
      </c>
      <c r="K5">
        <f t="shared" si="0"/>
        <v>-5.6814788789753774E-2</v>
      </c>
    </row>
    <row r="6" spans="1:11" x14ac:dyDescent="0.25">
      <c r="C6" t="s">
        <v>74</v>
      </c>
      <c r="D6" s="50">
        <v>2457756</v>
      </c>
      <c r="E6" s="50">
        <v>217984.807</v>
      </c>
      <c r="G6" s="51">
        <v>3996918</v>
      </c>
      <c r="H6" s="52">
        <v>356484.76300000004</v>
      </c>
      <c r="J6">
        <f t="shared" si="0"/>
        <v>-0.38508720969507004</v>
      </c>
      <c r="K6">
        <f t="shared" si="0"/>
        <v>-0.38851578068709774</v>
      </c>
    </row>
    <row r="7" spans="1:11" x14ac:dyDescent="0.25">
      <c r="C7" t="s">
        <v>75</v>
      </c>
      <c r="D7" s="50">
        <v>5958</v>
      </c>
      <c r="E7" s="50">
        <v>493</v>
      </c>
      <c r="G7" s="52">
        <v>1651</v>
      </c>
      <c r="H7" s="52">
        <v>120</v>
      </c>
      <c r="J7">
        <f t="shared" si="0"/>
        <v>2.6087219866747424</v>
      </c>
      <c r="K7">
        <f t="shared" si="0"/>
        <v>3.1083333333333334</v>
      </c>
    </row>
    <row r="8" spans="1:11" x14ac:dyDescent="0.25">
      <c r="C8" t="s">
        <v>76</v>
      </c>
      <c r="D8" s="50">
        <v>496290</v>
      </c>
      <c r="E8" s="50">
        <v>43224.165999999997</v>
      </c>
      <c r="G8" s="51">
        <v>669514</v>
      </c>
      <c r="H8" s="52">
        <v>58373.377000000008</v>
      </c>
      <c r="J8">
        <f t="shared" si="0"/>
        <v>-0.25873096006954299</v>
      </c>
      <c r="K8">
        <f t="shared" si="0"/>
        <v>-0.25952260736945215</v>
      </c>
    </row>
    <row r="9" spans="1:11" x14ac:dyDescent="0.25">
      <c r="D9" s="50"/>
      <c r="E9" s="50"/>
      <c r="G9" s="53"/>
      <c r="H9" s="53"/>
    </row>
    <row r="10" spans="1:11" x14ac:dyDescent="0.25">
      <c r="B10" t="s">
        <v>77</v>
      </c>
      <c r="C10" t="s">
        <v>1</v>
      </c>
      <c r="D10" s="50">
        <v>218651</v>
      </c>
      <c r="E10" s="50">
        <v>17474</v>
      </c>
      <c r="G10" s="52">
        <v>239174</v>
      </c>
      <c r="H10" s="52">
        <v>19563</v>
      </c>
      <c r="J10">
        <f t="shared" si="0"/>
        <v>-8.5807821920442853E-2</v>
      </c>
      <c r="K10">
        <f t="shared" si="0"/>
        <v>-0.10678321320860809</v>
      </c>
    </row>
    <row r="11" spans="1:11" x14ac:dyDescent="0.25">
      <c r="C11" t="s">
        <v>2</v>
      </c>
      <c r="D11" s="50">
        <v>10629001</v>
      </c>
      <c r="E11" s="50">
        <v>575666.35199999996</v>
      </c>
      <c r="G11" s="52">
        <v>11217049</v>
      </c>
      <c r="H11" s="52">
        <v>610346.92200000002</v>
      </c>
      <c r="J11">
        <f t="shared" si="0"/>
        <v>-5.2424483480459076E-2</v>
      </c>
      <c r="K11">
        <f t="shared" si="0"/>
        <v>-5.6821077898382623E-2</v>
      </c>
    </row>
    <row r="12" spans="1:11" x14ac:dyDescent="0.25">
      <c r="C12" t="s">
        <v>4</v>
      </c>
      <c r="D12" s="50">
        <v>2790440</v>
      </c>
      <c r="E12" s="50">
        <v>189714.71</v>
      </c>
      <c r="G12" s="52">
        <v>1627041</v>
      </c>
      <c r="H12" s="52">
        <v>105087.83</v>
      </c>
      <c r="J12">
        <f t="shared" si="0"/>
        <v>0.7150397562200338</v>
      </c>
      <c r="K12">
        <f t="shared" si="0"/>
        <v>0.80529667422003093</v>
      </c>
    </row>
    <row r="13" spans="1:11" x14ac:dyDescent="0.25">
      <c r="D13" s="50">
        <v>157208646</v>
      </c>
      <c r="E13" s="50">
        <v>18854538.278000005</v>
      </c>
      <c r="G13" s="54">
        <v>140798992</v>
      </c>
      <c r="H13" s="55">
        <v>16469538.563000001</v>
      </c>
      <c r="J13">
        <f t="shared" si="0"/>
        <v>0.11654667243640494</v>
      </c>
      <c r="K13">
        <f t="shared" si="0"/>
        <v>0.14481278305866299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26" sqref="D26"/>
    </sheetView>
  </sheetViews>
  <sheetFormatPr defaultRowHeight="15" x14ac:dyDescent="0.25"/>
  <cols>
    <col min="1" max="1" width="18.140625" bestFit="1" customWidth="1"/>
    <col min="2" max="2" width="31.28515625" bestFit="1" customWidth="1"/>
    <col min="3" max="3" width="15.140625" customWidth="1"/>
    <col min="4" max="4" width="12.42578125" customWidth="1"/>
    <col min="5" max="5" width="9.140625" style="56"/>
    <col min="6" max="6" width="15.5703125" bestFit="1" customWidth="1"/>
  </cols>
  <sheetData>
    <row r="1" spans="1:9" x14ac:dyDescent="0.25">
      <c r="C1">
        <v>2015</v>
      </c>
      <c r="D1">
        <v>2014</v>
      </c>
    </row>
    <row r="2" spans="1:9" ht="45" x14ac:dyDescent="0.25">
      <c r="C2" s="64" t="s">
        <v>81</v>
      </c>
      <c r="D2" s="64" t="s">
        <v>81</v>
      </c>
      <c r="E2" s="65" t="s">
        <v>80</v>
      </c>
      <c r="F2" s="66" t="s">
        <v>82</v>
      </c>
    </row>
    <row r="3" spans="1:9" x14ac:dyDescent="0.25">
      <c r="A3" t="s">
        <v>69</v>
      </c>
      <c r="B3" t="s">
        <v>70</v>
      </c>
      <c r="C3" s="58">
        <v>600468.79</v>
      </c>
      <c r="D3" s="57">
        <v>824947.89</v>
      </c>
      <c r="E3" s="60">
        <v>-27.211306643865708</v>
      </c>
      <c r="F3" s="69">
        <v>212.7</v>
      </c>
      <c r="H3">
        <f>(C3*$F3)/1000000</f>
        <v>127.719711633</v>
      </c>
      <c r="I3">
        <f>(D3*$F3)/1000000</f>
        <v>175.46641620299997</v>
      </c>
    </row>
    <row r="4" spans="1:9" x14ac:dyDescent="0.25">
      <c r="B4" t="s">
        <v>71</v>
      </c>
      <c r="C4" s="58">
        <v>156660.04499999998</v>
      </c>
      <c r="D4" s="57">
        <v>86375.206999999995</v>
      </c>
      <c r="E4" s="61">
        <v>81.371542183395292</v>
      </c>
      <c r="F4" s="69">
        <v>161.386</v>
      </c>
      <c r="H4">
        <f t="shared" ref="H4:I13" si="0">(C4*$F4)/1000000</f>
        <v>25.282738022369994</v>
      </c>
      <c r="I4">
        <f t="shared" si="0"/>
        <v>13.939749156901998</v>
      </c>
    </row>
    <row r="5" spans="1:9" x14ac:dyDescent="0.25">
      <c r="B5" t="s">
        <v>72</v>
      </c>
      <c r="C5" s="58">
        <v>16499762.675999999</v>
      </c>
      <c r="D5" s="57">
        <v>13821833.293000001</v>
      </c>
      <c r="E5" s="61">
        <v>19.374632338795621</v>
      </c>
      <c r="F5" s="69">
        <v>117.08</v>
      </c>
      <c r="H5">
        <f t="shared" si="0"/>
        <v>1931.7922141060799</v>
      </c>
      <c r="I5">
        <f t="shared" si="0"/>
        <v>1618.2602419444402</v>
      </c>
    </row>
    <row r="6" spans="1:9" x14ac:dyDescent="0.25">
      <c r="B6" t="s">
        <v>83</v>
      </c>
      <c r="C6" s="58">
        <v>553089.73199999996</v>
      </c>
      <c r="D6" s="57">
        <v>586406.28099999996</v>
      </c>
      <c r="E6" s="60">
        <v>-5.6814788789753772</v>
      </c>
      <c r="F6" s="69">
        <v>202.62948932689085</v>
      </c>
      <c r="H6">
        <f t="shared" si="0"/>
        <v>112.07228994710691</v>
      </c>
      <c r="I6">
        <f t="shared" si="0"/>
        <v>118.82320525711125</v>
      </c>
    </row>
    <row r="7" spans="1:9" x14ac:dyDescent="0.25">
      <c r="B7" t="s">
        <v>74</v>
      </c>
      <c r="C7" s="58">
        <v>217984.807</v>
      </c>
      <c r="D7" s="57">
        <v>356484.76300000004</v>
      </c>
      <c r="E7" s="60">
        <v>-38.851578068709777</v>
      </c>
      <c r="F7" s="69">
        <v>173.90600000000001</v>
      </c>
      <c r="H7">
        <f t="shared" si="0"/>
        <v>37.908865846142</v>
      </c>
      <c r="I7">
        <f t="shared" si="0"/>
        <v>61.994839194278008</v>
      </c>
    </row>
    <row r="8" spans="1:9" x14ac:dyDescent="0.25">
      <c r="B8" t="s">
        <v>75</v>
      </c>
      <c r="C8" s="58">
        <v>493</v>
      </c>
      <c r="D8" s="57">
        <v>120</v>
      </c>
      <c r="E8" s="61">
        <v>310.83333333333331</v>
      </c>
      <c r="F8" s="69">
        <v>156.25800000000001</v>
      </c>
      <c r="H8">
        <f t="shared" si="0"/>
        <v>7.7035194000000001E-2</v>
      </c>
      <c r="I8">
        <f t="shared" si="0"/>
        <v>1.8750960000000004E-2</v>
      </c>
    </row>
    <row r="9" spans="1:9" x14ac:dyDescent="0.25">
      <c r="B9" t="s">
        <v>76</v>
      </c>
      <c r="C9" s="58">
        <v>43224.165999999997</v>
      </c>
      <c r="D9" s="57">
        <v>58373.377000000008</v>
      </c>
      <c r="E9" s="60">
        <v>-25.952260736945217</v>
      </c>
      <c r="F9" s="69">
        <v>159.535</v>
      </c>
      <c r="H9">
        <f t="shared" si="0"/>
        <v>6.8957673228099994</v>
      </c>
      <c r="I9">
        <f t="shared" si="0"/>
        <v>9.3125966996949998</v>
      </c>
    </row>
    <row r="10" spans="1:9" x14ac:dyDescent="0.25">
      <c r="C10" s="68"/>
      <c r="D10" s="68"/>
      <c r="E10" s="59"/>
      <c r="F10" s="67"/>
      <c r="H10">
        <f>SUM(H3:H9)</f>
        <v>2241.7486220715091</v>
      </c>
      <c r="I10">
        <f>SUM(I3:I9)</f>
        <v>1997.8157994154265</v>
      </c>
    </row>
    <row r="11" spans="1:9" x14ac:dyDescent="0.25">
      <c r="A11" t="s">
        <v>77</v>
      </c>
      <c r="B11" t="s">
        <v>1</v>
      </c>
      <c r="C11" s="58">
        <v>17474</v>
      </c>
      <c r="D11" s="57">
        <v>19563</v>
      </c>
      <c r="E11" s="60">
        <v>-10.678321320860809</v>
      </c>
      <c r="F11" s="69">
        <v>114.79469982339999</v>
      </c>
      <c r="H11">
        <f t="shared" si="0"/>
        <v>2.0059225847140918</v>
      </c>
      <c r="I11">
        <f t="shared" si="0"/>
        <v>2.2457287126451742</v>
      </c>
    </row>
    <row r="12" spans="1:9" x14ac:dyDescent="0.25">
      <c r="B12" t="s">
        <v>23</v>
      </c>
      <c r="C12" s="58">
        <v>575666.35199999996</v>
      </c>
      <c r="D12" s="57">
        <v>610346.92200000002</v>
      </c>
      <c r="E12" s="60">
        <v>-5.6821077898382626</v>
      </c>
      <c r="F12" s="69">
        <v>209.33999930459942</v>
      </c>
      <c r="H12">
        <f t="shared" si="0"/>
        <v>120.50999372736128</v>
      </c>
      <c r="I12">
        <f t="shared" si="0"/>
        <v>127.7700242270444</v>
      </c>
    </row>
    <row r="13" spans="1:9" x14ac:dyDescent="0.25">
      <c r="B13" t="s">
        <v>4</v>
      </c>
      <c r="C13" s="58">
        <v>189714.71</v>
      </c>
      <c r="D13" s="57">
        <v>105087.83</v>
      </c>
      <c r="E13" s="61">
        <v>80.529667422003087</v>
      </c>
      <c r="F13" s="69">
        <v>206.79360175599999</v>
      </c>
      <c r="H13">
        <f t="shared" si="0"/>
        <v>39.231788186995033</v>
      </c>
      <c r="I13">
        <f t="shared" si="0"/>
        <v>21.731490866422227</v>
      </c>
    </row>
    <row r="14" spans="1:9" x14ac:dyDescent="0.25">
      <c r="B14" s="26" t="s">
        <v>43</v>
      </c>
      <c r="C14" s="62">
        <v>18854538.278000005</v>
      </c>
      <c r="D14" s="63">
        <v>16469538.563000001</v>
      </c>
      <c r="E14" s="61">
        <v>14.481278305866299</v>
      </c>
      <c r="F14" s="67"/>
      <c r="H14">
        <f>SUM(H11:H13)</f>
        <v>161.74770449907038</v>
      </c>
      <c r="I14">
        <f>SUM(I11:I13)</f>
        <v>151.74724380611181</v>
      </c>
    </row>
    <row r="19" spans="2:4" x14ac:dyDescent="0.25">
      <c r="B19" t="s">
        <v>84</v>
      </c>
      <c r="C19">
        <v>18924749006.740391</v>
      </c>
    </row>
    <row r="20" spans="2:4" x14ac:dyDescent="0.25">
      <c r="B20" t="s">
        <v>85</v>
      </c>
      <c r="C20">
        <v>2608721611.1479268</v>
      </c>
      <c r="D20">
        <f>SUM(C20:C21)</f>
        <v>18814673287.147926</v>
      </c>
    </row>
    <row r="21" spans="2:4" x14ac:dyDescent="0.25">
      <c r="B21" t="s">
        <v>86</v>
      </c>
      <c r="C21">
        <v>16205951675.999998</v>
      </c>
    </row>
    <row r="22" spans="2:4" x14ac:dyDescent="0.25">
      <c r="B22" t="s">
        <v>87</v>
      </c>
      <c r="C22">
        <v>28343496.099965699</v>
      </c>
    </row>
    <row r="23" spans="2:4" x14ac:dyDescent="0.25">
      <c r="B23" t="s">
        <v>88</v>
      </c>
      <c r="C23">
        <v>43491483.555499628</v>
      </c>
    </row>
    <row r="24" spans="2:4" x14ac:dyDescent="0.25">
      <c r="B24" t="s">
        <v>89</v>
      </c>
      <c r="C24">
        <v>17833962.485728752</v>
      </c>
    </row>
    <row r="25" spans="2:4" x14ac:dyDescent="0.25">
      <c r="B25" t="s">
        <v>90</v>
      </c>
      <c r="C25">
        <v>20406777.451271944</v>
      </c>
    </row>
    <row r="27" spans="2:4" x14ac:dyDescent="0.25">
      <c r="B27" t="s">
        <v>91</v>
      </c>
      <c r="C27">
        <v>2827220175.9436851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" sqref="B1:H21"/>
    </sheetView>
  </sheetViews>
  <sheetFormatPr defaultRowHeight="15" x14ac:dyDescent="0.25"/>
  <cols>
    <col min="1" max="1" width="25.140625" bestFit="1" customWidth="1"/>
    <col min="2" max="2" width="10" bestFit="1" customWidth="1"/>
    <col min="3" max="3" width="10.5703125" bestFit="1" customWidth="1"/>
    <col min="4" max="4" width="9.7109375" bestFit="1" customWidth="1"/>
    <col min="5" max="5" width="8.7109375" bestFit="1" customWidth="1"/>
    <col min="6" max="6" width="9.28515625" bestFit="1" customWidth="1"/>
    <col min="7" max="8" width="9" bestFit="1" customWidth="1"/>
    <col min="18" max="18" width="13.42578125" bestFit="1" customWidth="1"/>
    <col min="19" max="19" width="12.28515625" bestFit="1" customWidth="1"/>
  </cols>
  <sheetData>
    <row r="1" spans="1:8" ht="15.75" thickBot="1" x14ac:dyDescent="0.3">
      <c r="B1" s="37" t="s">
        <v>44</v>
      </c>
      <c r="C1" s="38" t="s">
        <v>46</v>
      </c>
      <c r="D1" s="37" t="s">
        <v>45</v>
      </c>
      <c r="E1" s="37" t="s">
        <v>47</v>
      </c>
      <c r="F1" s="37" t="s">
        <v>48</v>
      </c>
      <c r="G1" s="39" t="s">
        <v>49</v>
      </c>
      <c r="H1" s="39" t="s">
        <v>50</v>
      </c>
    </row>
    <row r="2" spans="1:8" x14ac:dyDescent="0.25">
      <c r="A2" s="34" t="s">
        <v>24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40">
        <v>0</v>
      </c>
    </row>
    <row r="3" spans="1:8" x14ac:dyDescent="0.25">
      <c r="A3" s="32" t="s">
        <v>25</v>
      </c>
      <c r="B3" s="31">
        <v>0</v>
      </c>
      <c r="C3" s="31">
        <v>3466</v>
      </c>
      <c r="D3" s="31">
        <v>298471</v>
      </c>
      <c r="E3" s="31">
        <v>0</v>
      </c>
      <c r="F3" s="31">
        <v>290360</v>
      </c>
      <c r="G3" s="31">
        <v>0</v>
      </c>
      <c r="H3" s="40">
        <v>0</v>
      </c>
    </row>
    <row r="4" spans="1:8" x14ac:dyDescent="0.25">
      <c r="A4" s="32" t="s">
        <v>26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40">
        <v>0</v>
      </c>
    </row>
    <row r="5" spans="1:8" x14ac:dyDescent="0.25">
      <c r="A5" s="32" t="s">
        <v>27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40">
        <v>0</v>
      </c>
    </row>
    <row r="6" spans="1:8" x14ac:dyDescent="0.25">
      <c r="A6" s="32" t="s">
        <v>28</v>
      </c>
      <c r="B6" s="31">
        <v>0</v>
      </c>
      <c r="C6" s="31">
        <v>0</v>
      </c>
      <c r="D6" s="31">
        <v>0</v>
      </c>
      <c r="E6" s="31">
        <v>0</v>
      </c>
      <c r="F6" s="31">
        <v>3287</v>
      </c>
      <c r="G6" s="31">
        <v>0</v>
      </c>
      <c r="H6" s="40">
        <v>0</v>
      </c>
    </row>
    <row r="7" spans="1:8" x14ac:dyDescent="0.25">
      <c r="A7" s="32" t="s">
        <v>29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40">
        <v>0</v>
      </c>
    </row>
    <row r="8" spans="1:8" x14ac:dyDescent="0.25">
      <c r="A8" s="32" t="s">
        <v>30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40">
        <v>0</v>
      </c>
    </row>
    <row r="9" spans="1:8" x14ac:dyDescent="0.25">
      <c r="A9" s="33" t="s">
        <v>31</v>
      </c>
      <c r="B9" s="31">
        <v>9841</v>
      </c>
      <c r="C9" s="31">
        <v>32147</v>
      </c>
      <c r="D9" s="31">
        <v>35510</v>
      </c>
      <c r="E9" s="31">
        <v>4990</v>
      </c>
      <c r="F9" s="31">
        <v>133918</v>
      </c>
      <c r="G9" s="31">
        <v>4092</v>
      </c>
      <c r="H9" s="40">
        <v>25000</v>
      </c>
    </row>
    <row r="10" spans="1:8" x14ac:dyDescent="0.25">
      <c r="A10" s="33" t="s">
        <v>32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40">
        <v>0</v>
      </c>
    </row>
    <row r="11" spans="1:8" x14ac:dyDescent="0.25">
      <c r="A11" s="32" t="s">
        <v>33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40">
        <v>0</v>
      </c>
    </row>
    <row r="12" spans="1:8" x14ac:dyDescent="0.25">
      <c r="A12" s="32" t="s">
        <v>34</v>
      </c>
      <c r="B12" s="31">
        <v>47994</v>
      </c>
      <c r="C12" s="31">
        <v>6401</v>
      </c>
      <c r="D12" s="31">
        <v>42087</v>
      </c>
      <c r="E12" s="31">
        <v>0</v>
      </c>
      <c r="F12" s="31">
        <v>25126</v>
      </c>
      <c r="G12" s="31">
        <v>148860</v>
      </c>
      <c r="H12" s="40">
        <v>19961</v>
      </c>
    </row>
    <row r="13" spans="1:8" x14ac:dyDescent="0.25">
      <c r="A13" s="32" t="s">
        <v>35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40">
        <v>0</v>
      </c>
    </row>
    <row r="14" spans="1:8" x14ac:dyDescent="0.25">
      <c r="A14" s="32" t="s">
        <v>36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40">
        <v>0</v>
      </c>
    </row>
    <row r="15" spans="1:8" x14ac:dyDescent="0.25">
      <c r="A15" s="32" t="s">
        <v>37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40">
        <v>0</v>
      </c>
    </row>
    <row r="16" spans="1:8" x14ac:dyDescent="0.25">
      <c r="A16" s="32" t="s">
        <v>38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40">
        <v>0</v>
      </c>
    </row>
    <row r="17" spans="1:8" x14ac:dyDescent="0.25">
      <c r="A17" s="34" t="s">
        <v>39</v>
      </c>
      <c r="B17" s="31">
        <v>90</v>
      </c>
      <c r="C17" s="31">
        <v>93</v>
      </c>
      <c r="D17" s="31">
        <v>436</v>
      </c>
      <c r="E17" s="31">
        <v>0</v>
      </c>
      <c r="F17" s="31">
        <v>1265</v>
      </c>
      <c r="G17" s="31">
        <v>0</v>
      </c>
      <c r="H17" s="40">
        <v>0</v>
      </c>
    </row>
    <row r="18" spans="1:8" x14ac:dyDescent="0.25">
      <c r="A18" s="32" t="s">
        <v>40</v>
      </c>
      <c r="B18" s="31">
        <v>5652</v>
      </c>
      <c r="C18" s="31">
        <v>35576</v>
      </c>
      <c r="D18" s="31">
        <v>0</v>
      </c>
      <c r="E18" s="31">
        <v>0</v>
      </c>
      <c r="F18" s="31">
        <v>0</v>
      </c>
      <c r="G18" s="31">
        <v>0</v>
      </c>
      <c r="H18" s="40">
        <v>0</v>
      </c>
    </row>
    <row r="19" spans="1:8" x14ac:dyDescent="0.25">
      <c r="A19" s="32" t="s">
        <v>41</v>
      </c>
      <c r="B19" s="31">
        <v>0</v>
      </c>
      <c r="C19" s="31">
        <v>223845</v>
      </c>
      <c r="D19" s="31">
        <v>43327</v>
      </c>
      <c r="E19" s="31">
        <v>0</v>
      </c>
      <c r="F19" s="31">
        <v>116370</v>
      </c>
      <c r="G19" s="31">
        <v>98303</v>
      </c>
      <c r="H19" s="40">
        <v>139136</v>
      </c>
    </row>
    <row r="20" spans="1:8" x14ac:dyDescent="0.25">
      <c r="A20" s="32" t="s">
        <v>42</v>
      </c>
      <c r="B20" s="31">
        <v>113233</v>
      </c>
      <c r="C20" s="31">
        <v>1038898</v>
      </c>
      <c r="D20" s="31">
        <v>572862</v>
      </c>
      <c r="E20" s="31">
        <v>0</v>
      </c>
      <c r="F20" s="31">
        <v>152709</v>
      </c>
      <c r="G20" s="31">
        <v>0</v>
      </c>
      <c r="H20" s="41">
        <v>0</v>
      </c>
    </row>
    <row r="21" spans="1:8" x14ac:dyDescent="0.25">
      <c r="A21" s="35" t="s">
        <v>43</v>
      </c>
      <c r="B21" s="36">
        <v>176810</v>
      </c>
      <c r="C21" s="36">
        <v>1340426</v>
      </c>
      <c r="D21" s="36">
        <v>992693</v>
      </c>
      <c r="E21" s="36">
        <v>4990</v>
      </c>
      <c r="F21" s="36">
        <v>723035</v>
      </c>
      <c r="G21" s="36">
        <v>251255</v>
      </c>
      <c r="H21" s="36">
        <v>184097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I9" sqref="I9"/>
    </sheetView>
  </sheetViews>
  <sheetFormatPr defaultRowHeight="15" x14ac:dyDescent="0.25"/>
  <cols>
    <col min="1" max="1" width="5" bestFit="1" customWidth="1"/>
    <col min="2" max="2" width="21.5703125" bestFit="1" customWidth="1"/>
    <col min="3" max="3" width="10.42578125" bestFit="1" customWidth="1"/>
    <col min="4" max="4" width="25.7109375" bestFit="1" customWidth="1"/>
    <col min="5" max="25" width="10.42578125" bestFit="1" customWidth="1"/>
  </cols>
  <sheetData>
    <row r="1" spans="1:5" ht="30" x14ac:dyDescent="0.25">
      <c r="B1" t="s">
        <v>65</v>
      </c>
      <c r="C1" s="43" t="s">
        <v>64</v>
      </c>
      <c r="D1" t="s">
        <v>66</v>
      </c>
      <c r="E1" t="s">
        <v>67</v>
      </c>
    </row>
    <row r="2" spans="1:5" x14ac:dyDescent="0.25">
      <c r="A2">
        <v>1990</v>
      </c>
      <c r="B2">
        <v>100169</v>
      </c>
      <c r="C2" s="44">
        <v>3291967</v>
      </c>
      <c r="D2">
        <v>26306.28</v>
      </c>
      <c r="E2">
        <v>44.720726734197534</v>
      </c>
    </row>
    <row r="3" spans="1:5" x14ac:dyDescent="0.25">
      <c r="A3">
        <v>1991</v>
      </c>
      <c r="B3">
        <v>101475</v>
      </c>
      <c r="C3" s="45">
        <v>3302895</v>
      </c>
      <c r="D3">
        <v>26626.02</v>
      </c>
      <c r="E3">
        <v>44.523443315395483</v>
      </c>
    </row>
    <row r="4" spans="1:5" x14ac:dyDescent="0.25">
      <c r="A4">
        <v>1992</v>
      </c>
      <c r="B4">
        <v>105759</v>
      </c>
      <c r="C4" s="45">
        <v>3300712</v>
      </c>
      <c r="D4">
        <v>26386.945</v>
      </c>
      <c r="E4">
        <v>46.369769011553963</v>
      </c>
    </row>
    <row r="5" spans="1:5" x14ac:dyDescent="0.25">
      <c r="A5">
        <v>1993</v>
      </c>
      <c r="B5">
        <v>107680</v>
      </c>
      <c r="C5" s="45">
        <v>3309175</v>
      </c>
      <c r="D5">
        <v>27017.382125</v>
      </c>
      <c r="E5">
        <v>45.044022664260204</v>
      </c>
    </row>
    <row r="6" spans="1:5" x14ac:dyDescent="0.25">
      <c r="A6">
        <v>1994</v>
      </c>
      <c r="B6">
        <v>113115</v>
      </c>
      <c r="C6" s="45">
        <v>3316121</v>
      </c>
      <c r="D6">
        <v>27137.01197</v>
      </c>
      <c r="E6">
        <v>44.903357429654761</v>
      </c>
    </row>
    <row r="7" spans="1:5" x14ac:dyDescent="0.25">
      <c r="A7">
        <v>1995</v>
      </c>
      <c r="B7">
        <v>123212</v>
      </c>
      <c r="C7" s="45">
        <v>3324144</v>
      </c>
      <c r="D7">
        <v>28044.828290000001</v>
      </c>
      <c r="E7">
        <v>43.565211824660381</v>
      </c>
    </row>
    <row r="8" spans="1:5" x14ac:dyDescent="0.25">
      <c r="A8">
        <v>1996</v>
      </c>
      <c r="B8">
        <v>129111</v>
      </c>
      <c r="C8" s="46">
        <v>3336685</v>
      </c>
      <c r="D8">
        <v>28071.125810000001</v>
      </c>
      <c r="E8">
        <v>45.949051805395641</v>
      </c>
    </row>
    <row r="9" spans="1:5" x14ac:dyDescent="0.25">
      <c r="A9">
        <v>1997</v>
      </c>
      <c r="B9">
        <v>140108</v>
      </c>
      <c r="C9" s="46">
        <v>3349348</v>
      </c>
      <c r="D9">
        <v>28545.699540000001</v>
      </c>
      <c r="E9">
        <v>49.053087168892347</v>
      </c>
    </row>
    <row r="10" spans="1:5" x14ac:dyDescent="0.25">
      <c r="A10">
        <v>1998</v>
      </c>
      <c r="B10">
        <v>147911</v>
      </c>
      <c r="C10" s="46">
        <v>3365352</v>
      </c>
      <c r="D10">
        <v>29179.465465000001</v>
      </c>
      <c r="E10">
        <v>47.496641096930858</v>
      </c>
    </row>
    <row r="11" spans="1:5" x14ac:dyDescent="0.25">
      <c r="A11">
        <v>1999</v>
      </c>
      <c r="B11">
        <v>154708</v>
      </c>
      <c r="C11" s="46">
        <v>3386401</v>
      </c>
      <c r="D11">
        <v>29796.350139999999</v>
      </c>
      <c r="E11">
        <v>49.158620682682056</v>
      </c>
    </row>
    <row r="12" spans="1:5" x14ac:dyDescent="0.25">
      <c r="A12">
        <v>2000</v>
      </c>
      <c r="B12">
        <v>169004</v>
      </c>
      <c r="C12" s="46">
        <v>3411777</v>
      </c>
      <c r="D12">
        <v>30429.990870000001</v>
      </c>
      <c r="E12">
        <v>49.739706823334998</v>
      </c>
    </row>
    <row r="13" spans="1:5" x14ac:dyDescent="0.25">
      <c r="A13">
        <v>2001</v>
      </c>
      <c r="B13">
        <v>175290</v>
      </c>
      <c r="C13" s="46">
        <v>3432835</v>
      </c>
      <c r="D13">
        <v>30760.001240000001</v>
      </c>
      <c r="E13">
        <v>50.065141464697497</v>
      </c>
    </row>
    <row r="14" spans="1:5" x14ac:dyDescent="0.25">
      <c r="A14">
        <v>2002</v>
      </c>
      <c r="B14">
        <v>178017</v>
      </c>
      <c r="C14" s="46">
        <v>3458749</v>
      </c>
      <c r="D14">
        <v>31150.67972</v>
      </c>
      <c r="E14">
        <v>49.074977717506584</v>
      </c>
    </row>
    <row r="15" spans="1:5" x14ac:dyDescent="0.25">
      <c r="A15">
        <v>2003</v>
      </c>
      <c r="B15">
        <v>183533</v>
      </c>
      <c r="C15" s="46">
        <v>3484336</v>
      </c>
      <c r="D15">
        <v>31344.17571</v>
      </c>
      <c r="E15">
        <v>52.691108823653742</v>
      </c>
    </row>
    <row r="16" spans="1:5" x14ac:dyDescent="0.25">
      <c r="A16">
        <v>2004</v>
      </c>
      <c r="B16">
        <v>200407</v>
      </c>
      <c r="C16" s="46">
        <v>3496094</v>
      </c>
      <c r="D16">
        <v>31476.502079999998</v>
      </c>
      <c r="E16">
        <v>53.733781216438629</v>
      </c>
    </row>
    <row r="17" spans="1:5" x14ac:dyDescent="0.25">
      <c r="A17">
        <v>2005</v>
      </c>
      <c r="B17">
        <v>210170</v>
      </c>
      <c r="C17" s="46">
        <v>3506956</v>
      </c>
      <c r="D17">
        <v>31598.542020000001</v>
      </c>
      <c r="E17">
        <v>52.122717768709492</v>
      </c>
    </row>
    <row r="18" spans="1:5" x14ac:dyDescent="0.25">
      <c r="A18">
        <v>2006</v>
      </c>
      <c r="B18">
        <v>221420</v>
      </c>
      <c r="C18" s="46">
        <v>3517460</v>
      </c>
      <c r="D18">
        <v>31723.622045</v>
      </c>
      <c r="E18">
        <v>47.789804588211375</v>
      </c>
    </row>
    <row r="19" spans="1:5" x14ac:dyDescent="0.25">
      <c r="A19">
        <v>2007</v>
      </c>
      <c r="B19">
        <v>236640</v>
      </c>
      <c r="C19" s="46">
        <v>3527270</v>
      </c>
      <c r="D19">
        <v>31973.464909999999</v>
      </c>
      <c r="E19">
        <v>47.801594539898289</v>
      </c>
    </row>
    <row r="20" spans="1:5" x14ac:dyDescent="0.25">
      <c r="A20">
        <v>2008</v>
      </c>
      <c r="B20">
        <v>238211</v>
      </c>
      <c r="C20" s="46">
        <v>3545579</v>
      </c>
      <c r="D20">
        <v>31564.936835</v>
      </c>
      <c r="E20">
        <v>45.208749521908345</v>
      </c>
    </row>
    <row r="21" spans="1:5" x14ac:dyDescent="0.25">
      <c r="A21">
        <v>2009</v>
      </c>
      <c r="B21">
        <v>233562</v>
      </c>
      <c r="C21" s="46">
        <v>3561807</v>
      </c>
      <c r="D21">
        <v>31391.341375</v>
      </c>
      <c r="E21">
        <v>45.906477475336729</v>
      </c>
    </row>
    <row r="22" spans="1:5" x14ac:dyDescent="0.25">
      <c r="A22">
        <v>2010</v>
      </c>
      <c r="B22">
        <v>234528</v>
      </c>
      <c r="C22" s="46">
        <v>3579345</v>
      </c>
      <c r="D22">
        <v>31293.559335000002</v>
      </c>
      <c r="E22">
        <v>46.063981004853673</v>
      </c>
    </row>
    <row r="23" spans="1:5" x14ac:dyDescent="0.25">
      <c r="A23">
        <v>2011</v>
      </c>
      <c r="B23">
        <v>234233</v>
      </c>
      <c r="C23" s="46">
        <v>3590537</v>
      </c>
      <c r="D23">
        <v>31197.246784999999</v>
      </c>
      <c r="E23">
        <v>44.293009737455733</v>
      </c>
    </row>
    <row r="24" spans="1:5" x14ac:dyDescent="0.25">
      <c r="A24">
        <v>2012</v>
      </c>
      <c r="B24">
        <v>239462</v>
      </c>
      <c r="C24" s="46">
        <v>3594362</v>
      </c>
      <c r="D24">
        <v>31183.9283</v>
      </c>
      <c r="E24">
        <v>42.096303310247173</v>
      </c>
    </row>
    <row r="25" spans="1:5" x14ac:dyDescent="0.25">
      <c r="A25">
        <v>2013</v>
      </c>
      <c r="B25">
        <v>240975</v>
      </c>
      <c r="C25" s="46">
        <v>3599341</v>
      </c>
      <c r="D25">
        <v>30941.187239999999</v>
      </c>
      <c r="E25">
        <v>43.257184123363913</v>
      </c>
    </row>
    <row r="26" spans="1:5" x14ac:dyDescent="0.25">
      <c r="A26">
        <v>2014</v>
      </c>
      <c r="B26">
        <v>244612</v>
      </c>
      <c r="C26" s="47">
        <v>3596677</v>
      </c>
      <c r="D26">
        <v>31190.315435</v>
      </c>
      <c r="E26">
        <v>43.757123714247932</v>
      </c>
    </row>
    <row r="27" spans="1:5" x14ac:dyDescent="0.25">
      <c r="A27">
        <v>2015</v>
      </c>
      <c r="B27">
        <v>253467</v>
      </c>
      <c r="C27" s="48">
        <v>3584730</v>
      </c>
      <c r="D27">
        <v>32755.516639912927</v>
      </c>
      <c r="E27">
        <v>45.273153388990714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D24" sqref="D24"/>
    </sheetView>
  </sheetViews>
  <sheetFormatPr defaultRowHeight="15" x14ac:dyDescent="0.25"/>
  <cols>
    <col min="1" max="1" width="25.140625" bestFit="1" customWidth="1"/>
    <col min="2" max="2" width="10.5703125" bestFit="1" customWidth="1"/>
    <col min="3" max="3" width="9" bestFit="1" customWidth="1"/>
    <col min="4" max="4" width="10.5703125" bestFit="1" customWidth="1"/>
    <col min="6" max="6" width="10.5703125" bestFit="1" customWidth="1"/>
    <col min="10" max="11" width="10.5703125" bestFit="1" customWidth="1"/>
  </cols>
  <sheetData>
    <row r="2" spans="1:9" x14ac:dyDescent="0.25">
      <c r="B2" t="s">
        <v>68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</row>
    <row r="3" spans="1:9" x14ac:dyDescent="0.25">
      <c r="A3" s="70" t="s">
        <v>24</v>
      </c>
      <c r="B3" s="77">
        <v>0</v>
      </c>
      <c r="C3" s="79">
        <v>0</v>
      </c>
      <c r="D3" s="81">
        <v>0</v>
      </c>
      <c r="E3" s="83">
        <v>0</v>
      </c>
      <c r="F3" s="85">
        <v>0</v>
      </c>
      <c r="G3" s="87">
        <v>0</v>
      </c>
      <c r="H3" s="89">
        <v>0</v>
      </c>
      <c r="I3" s="90">
        <v>0</v>
      </c>
    </row>
    <row r="4" spans="1:9" x14ac:dyDescent="0.25">
      <c r="A4" s="71" t="s">
        <v>25</v>
      </c>
      <c r="B4" s="77">
        <v>108213</v>
      </c>
      <c r="C4" s="79">
        <v>0</v>
      </c>
      <c r="D4" s="81">
        <v>0</v>
      </c>
      <c r="E4" s="83">
        <v>209561</v>
      </c>
      <c r="F4" s="85">
        <v>0</v>
      </c>
      <c r="G4" s="87">
        <v>285519</v>
      </c>
      <c r="H4" s="89">
        <v>0</v>
      </c>
      <c r="I4" s="90">
        <v>0</v>
      </c>
    </row>
    <row r="5" spans="1:9" x14ac:dyDescent="0.25">
      <c r="A5" s="71" t="s">
        <v>26</v>
      </c>
      <c r="B5" s="77">
        <v>0</v>
      </c>
      <c r="C5" s="79">
        <v>0</v>
      </c>
      <c r="D5" s="81">
        <v>0</v>
      </c>
      <c r="E5" s="83">
        <v>0</v>
      </c>
      <c r="F5" s="85">
        <v>0</v>
      </c>
      <c r="G5" s="87">
        <v>0</v>
      </c>
      <c r="H5" s="89">
        <v>0</v>
      </c>
      <c r="I5" s="90">
        <v>0</v>
      </c>
    </row>
    <row r="6" spans="1:9" x14ac:dyDescent="0.25">
      <c r="A6" s="71" t="s">
        <v>27</v>
      </c>
      <c r="B6" s="77">
        <v>0</v>
      </c>
      <c r="C6" s="79">
        <v>0</v>
      </c>
      <c r="D6" s="81">
        <v>0</v>
      </c>
      <c r="E6" s="83">
        <v>0</v>
      </c>
      <c r="F6" s="85">
        <v>0</v>
      </c>
      <c r="G6" s="87">
        <v>0</v>
      </c>
      <c r="H6" s="89">
        <v>0</v>
      </c>
      <c r="I6" s="90">
        <v>0</v>
      </c>
    </row>
    <row r="7" spans="1:9" x14ac:dyDescent="0.25">
      <c r="A7" s="71" t="s">
        <v>28</v>
      </c>
      <c r="B7" s="77">
        <v>0</v>
      </c>
      <c r="C7" s="79">
        <v>0</v>
      </c>
      <c r="D7" s="81">
        <v>0</v>
      </c>
      <c r="E7" s="83">
        <v>0</v>
      </c>
      <c r="F7" s="85">
        <v>0</v>
      </c>
      <c r="G7" s="87">
        <v>7530</v>
      </c>
      <c r="H7" s="89">
        <v>1126</v>
      </c>
      <c r="I7" s="90">
        <v>0</v>
      </c>
    </row>
    <row r="8" spans="1:9" x14ac:dyDescent="0.25">
      <c r="A8" s="71" t="s">
        <v>29</v>
      </c>
      <c r="B8" s="77">
        <v>0</v>
      </c>
      <c r="C8" s="79">
        <v>0</v>
      </c>
      <c r="D8" s="81">
        <v>0</v>
      </c>
      <c r="E8" s="83">
        <v>0</v>
      </c>
      <c r="F8" s="85">
        <v>0</v>
      </c>
      <c r="G8" s="87">
        <v>0</v>
      </c>
      <c r="H8" s="89">
        <v>0</v>
      </c>
      <c r="I8" s="90">
        <v>0</v>
      </c>
    </row>
    <row r="9" spans="1:9" x14ac:dyDescent="0.25">
      <c r="A9" s="71" t="s">
        <v>30</v>
      </c>
      <c r="B9" s="77">
        <v>194101</v>
      </c>
      <c r="C9" s="79">
        <v>0</v>
      </c>
      <c r="D9" s="81">
        <v>0</v>
      </c>
      <c r="E9" s="83">
        <v>0</v>
      </c>
      <c r="F9" s="85">
        <v>0</v>
      </c>
      <c r="G9" s="87">
        <v>0</v>
      </c>
      <c r="H9" s="89">
        <v>0</v>
      </c>
      <c r="I9" s="90">
        <v>0</v>
      </c>
    </row>
    <row r="10" spans="1:9" x14ac:dyDescent="0.25">
      <c r="A10" s="72" t="s">
        <v>31</v>
      </c>
      <c r="B10" s="77">
        <v>107547</v>
      </c>
      <c r="C10" s="79">
        <v>46868</v>
      </c>
      <c r="D10" s="81">
        <v>51436</v>
      </c>
      <c r="E10" s="83">
        <v>8581</v>
      </c>
      <c r="F10" s="85">
        <v>4318</v>
      </c>
      <c r="G10" s="87">
        <v>155248</v>
      </c>
      <c r="H10" s="89">
        <v>3336</v>
      </c>
      <c r="I10" s="90">
        <v>0</v>
      </c>
    </row>
    <row r="11" spans="1:9" x14ac:dyDescent="0.25">
      <c r="A11" s="72" t="s">
        <v>32</v>
      </c>
      <c r="B11" s="77">
        <v>0</v>
      </c>
      <c r="C11" s="79">
        <v>0</v>
      </c>
      <c r="D11" s="81">
        <v>0</v>
      </c>
      <c r="E11" s="83">
        <v>0</v>
      </c>
      <c r="F11" s="85">
        <v>0</v>
      </c>
      <c r="G11" s="87">
        <v>0</v>
      </c>
      <c r="H11" s="89">
        <v>0</v>
      </c>
      <c r="I11" s="90">
        <v>0</v>
      </c>
    </row>
    <row r="12" spans="1:9" x14ac:dyDescent="0.25">
      <c r="A12" s="71" t="s">
        <v>33</v>
      </c>
      <c r="B12" s="77">
        <v>0</v>
      </c>
      <c r="C12" s="79">
        <v>0</v>
      </c>
      <c r="D12" s="81">
        <v>0</v>
      </c>
      <c r="E12" s="83">
        <v>0</v>
      </c>
      <c r="F12" s="85">
        <v>0</v>
      </c>
      <c r="G12" s="87">
        <v>0</v>
      </c>
      <c r="H12" s="89">
        <v>0</v>
      </c>
      <c r="I12" s="90">
        <v>0</v>
      </c>
    </row>
    <row r="13" spans="1:9" x14ac:dyDescent="0.25">
      <c r="A13" s="71" t="s">
        <v>34</v>
      </c>
      <c r="B13" s="77">
        <v>13735</v>
      </c>
      <c r="C13" s="79">
        <v>34463</v>
      </c>
      <c r="D13" s="81">
        <v>7194</v>
      </c>
      <c r="E13" s="83">
        <v>36356</v>
      </c>
      <c r="F13" s="85">
        <v>0</v>
      </c>
      <c r="G13" s="87">
        <v>11402</v>
      </c>
      <c r="H13" s="89">
        <v>93981</v>
      </c>
      <c r="I13" s="90">
        <v>3189</v>
      </c>
    </row>
    <row r="14" spans="1:9" x14ac:dyDescent="0.25">
      <c r="A14" s="71" t="s">
        <v>35</v>
      </c>
      <c r="B14" s="77">
        <v>471841</v>
      </c>
      <c r="C14" s="79">
        <v>0</v>
      </c>
      <c r="D14" s="81">
        <v>0</v>
      </c>
      <c r="E14" s="83">
        <v>0</v>
      </c>
      <c r="F14" s="85">
        <v>0</v>
      </c>
      <c r="G14" s="87">
        <v>0</v>
      </c>
      <c r="H14" s="89">
        <v>0</v>
      </c>
      <c r="I14" s="90">
        <v>0</v>
      </c>
    </row>
    <row r="15" spans="1:9" x14ac:dyDescent="0.25">
      <c r="A15" s="71" t="s">
        <v>36</v>
      </c>
      <c r="B15" s="77">
        <v>970505</v>
      </c>
      <c r="C15" s="79">
        <v>0</v>
      </c>
      <c r="D15" s="81">
        <v>0</v>
      </c>
      <c r="E15" s="83">
        <v>0</v>
      </c>
      <c r="F15" s="85">
        <v>0</v>
      </c>
      <c r="G15" s="87">
        <v>0</v>
      </c>
      <c r="H15" s="89">
        <v>0</v>
      </c>
      <c r="I15" s="90">
        <v>0</v>
      </c>
    </row>
    <row r="16" spans="1:9" x14ac:dyDescent="0.25">
      <c r="A16" s="71" t="s">
        <v>37</v>
      </c>
      <c r="B16" s="77">
        <v>0</v>
      </c>
      <c r="C16" s="79">
        <v>0</v>
      </c>
      <c r="D16" s="81">
        <v>0</v>
      </c>
      <c r="E16" s="83">
        <v>0</v>
      </c>
      <c r="F16" s="85">
        <v>0</v>
      </c>
      <c r="G16" s="87">
        <v>0</v>
      </c>
      <c r="H16" s="89">
        <v>0</v>
      </c>
      <c r="I16" s="90">
        <v>0</v>
      </c>
    </row>
    <row r="17" spans="1:11" x14ac:dyDescent="0.25">
      <c r="A17" s="71" t="s">
        <v>38</v>
      </c>
      <c r="B17" s="77">
        <v>5825</v>
      </c>
      <c r="C17" s="79">
        <v>0</v>
      </c>
      <c r="D17" s="81">
        <v>0</v>
      </c>
      <c r="E17" s="83">
        <v>0</v>
      </c>
      <c r="F17" s="85">
        <v>0</v>
      </c>
      <c r="G17" s="87">
        <v>0</v>
      </c>
      <c r="H17" s="89">
        <v>0</v>
      </c>
      <c r="I17" s="90">
        <v>0</v>
      </c>
    </row>
    <row r="18" spans="1:11" x14ac:dyDescent="0.25">
      <c r="A18" s="73" t="s">
        <v>39</v>
      </c>
      <c r="B18" s="77">
        <v>57438</v>
      </c>
      <c r="C18" s="79">
        <v>832</v>
      </c>
      <c r="D18" s="81">
        <v>96</v>
      </c>
      <c r="E18" s="83">
        <v>85</v>
      </c>
      <c r="F18" s="85">
        <v>0</v>
      </c>
      <c r="G18" s="87">
        <v>28</v>
      </c>
      <c r="H18" s="89">
        <v>0</v>
      </c>
      <c r="I18" s="90">
        <v>0</v>
      </c>
    </row>
    <row r="19" spans="1:11" x14ac:dyDescent="0.25">
      <c r="A19" s="71" t="s">
        <v>40</v>
      </c>
      <c r="B19" s="77">
        <v>411559</v>
      </c>
      <c r="C19" s="79">
        <v>177</v>
      </c>
      <c r="D19" s="81">
        <v>67340</v>
      </c>
      <c r="E19" s="83">
        <v>0</v>
      </c>
      <c r="F19" s="85">
        <v>0</v>
      </c>
      <c r="G19" s="87">
        <v>0</v>
      </c>
      <c r="H19" s="89">
        <v>0</v>
      </c>
      <c r="I19" s="90">
        <v>0</v>
      </c>
    </row>
    <row r="20" spans="1:11" x14ac:dyDescent="0.25">
      <c r="A20" s="71" t="s">
        <v>41</v>
      </c>
      <c r="B20" s="77">
        <v>0</v>
      </c>
      <c r="C20" s="79">
        <v>0</v>
      </c>
      <c r="D20" s="81">
        <v>111006</v>
      </c>
      <c r="E20" s="83">
        <v>52218</v>
      </c>
      <c r="F20" s="85">
        <v>0</v>
      </c>
      <c r="G20" s="87">
        <v>39827</v>
      </c>
      <c r="H20" s="89">
        <v>37890</v>
      </c>
      <c r="I20" s="90">
        <v>73940</v>
      </c>
    </row>
    <row r="21" spans="1:11" x14ac:dyDescent="0.25">
      <c r="A21" s="71" t="s">
        <v>42</v>
      </c>
      <c r="B21" s="77">
        <v>0</v>
      </c>
      <c r="C21" s="79">
        <v>124028</v>
      </c>
      <c r="D21" s="81">
        <v>830028</v>
      </c>
      <c r="E21" s="83">
        <v>655156</v>
      </c>
      <c r="F21" s="85">
        <v>0</v>
      </c>
      <c r="G21" s="87">
        <v>48261</v>
      </c>
      <c r="H21" s="89">
        <v>0</v>
      </c>
      <c r="I21" s="92">
        <v>0</v>
      </c>
    </row>
    <row r="22" spans="1:11" x14ac:dyDescent="0.25">
      <c r="A22" s="74" t="s">
        <v>43</v>
      </c>
      <c r="B22" s="76">
        <v>2340764</v>
      </c>
      <c r="C22" s="78">
        <v>206368</v>
      </c>
      <c r="D22" s="80">
        <v>1067100</v>
      </c>
      <c r="E22" s="82">
        <v>961957</v>
      </c>
      <c r="F22" s="84">
        <v>4318</v>
      </c>
      <c r="G22" s="86">
        <v>547815</v>
      </c>
      <c r="H22" s="88">
        <v>136333</v>
      </c>
      <c r="I22" s="91">
        <v>77129</v>
      </c>
      <c r="J22" s="75">
        <f>SUM(B22:I22)</f>
        <v>5341784</v>
      </c>
      <c r="K22" s="75">
        <f>SUM(C22:I22)</f>
        <v>3001020</v>
      </c>
    </row>
    <row r="23" spans="1:11" x14ac:dyDescent="0.25">
      <c r="B23">
        <f>B22/$J$22 * 100</f>
        <v>43.819892380523065</v>
      </c>
      <c r="C23">
        <f t="shared" ref="C23:I23" si="0">C22/$J$22 * 100</f>
        <v>3.8632786350028376</v>
      </c>
      <c r="D23">
        <f t="shared" si="0"/>
        <v>19.976472279672858</v>
      </c>
      <c r="E23">
        <f t="shared" si="0"/>
        <v>18.008159820764</v>
      </c>
      <c r="F23">
        <f t="shared" si="0"/>
        <v>8.0834417864893079E-2</v>
      </c>
      <c r="G23">
        <f t="shared" si="0"/>
        <v>10.255281756057528</v>
      </c>
      <c r="H23">
        <f t="shared" si="0"/>
        <v>2.5521997894336423</v>
      </c>
      <c r="I23">
        <f t="shared" si="0"/>
        <v>1.4438809206811807</v>
      </c>
    </row>
    <row r="24" spans="1:11" x14ac:dyDescent="0.25">
      <c r="C24">
        <f>C22/$K$22 *100</f>
        <v>6.8765952909344161</v>
      </c>
      <c r="D24">
        <f t="shared" ref="D24:I24" si="1">D22/$K$22 *100</f>
        <v>35.557910310494435</v>
      </c>
      <c r="E24">
        <f t="shared" si="1"/>
        <v>32.054334859481109</v>
      </c>
      <c r="F24">
        <f t="shared" si="1"/>
        <v>0.14388441263303808</v>
      </c>
      <c r="G24">
        <f t="shared" si="1"/>
        <v>18.254293540196333</v>
      </c>
      <c r="H24">
        <f t="shared" si="1"/>
        <v>4.5428887511579399</v>
      </c>
      <c r="I24">
        <f t="shared" si="1"/>
        <v>2.5700928351027317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Sheet9</vt:lpstr>
      <vt:lpstr>Sheet2</vt:lpstr>
      <vt:lpstr>Sheet3</vt:lpstr>
      <vt:lpstr>Sheet6</vt:lpstr>
      <vt:lpstr>Sheet7</vt:lpstr>
      <vt:lpstr>Sheet4</vt:lpstr>
      <vt:lpstr>Sheet5</vt:lpstr>
      <vt:lpstr>Sheet8</vt:lpstr>
    </vt:vector>
  </TitlesOfParts>
  <Company>Connecticut DEEP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Lynch</dc:creator>
  <cp:lastModifiedBy>Cary Lynch</cp:lastModifiedBy>
  <dcterms:created xsi:type="dcterms:W3CDTF">2018-09-11T16:00:53Z</dcterms:created>
  <dcterms:modified xsi:type="dcterms:W3CDTF">2018-09-17T15:12:35Z</dcterms:modified>
</cp:coreProperties>
</file>