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a\Desktop\"/>
    </mc:Choice>
  </mc:AlternateContent>
  <bookViews>
    <workbookView xWindow="0" yWindow="0" windowWidth="20490" windowHeight="7650" activeTab="7"/>
  </bookViews>
  <sheets>
    <sheet name="CONT.SE - CONT.SES" sheetId="1" r:id="rId1"/>
    <sheet name="SOMASE E MEDIASE" sheetId="2" r:id="rId2"/>
    <sheet name="PROCV E PROCH" sheetId="3" r:id="rId3"/>
    <sheet name="Fórmula Matricial" sheetId="4" r:id="rId4"/>
    <sheet name="Meta" sheetId="5" r:id="rId5"/>
    <sheet name="Solver" sheetId="6" r:id="rId6"/>
    <sheet name="Macro" sheetId="7" r:id="rId7"/>
    <sheet name="Referência relativa" sheetId="8" r:id="rId8"/>
    <sheet name="Projeto" sheetId="9" r:id="rId9"/>
  </sheets>
  <definedNames>
    <definedName name="_xlnm._FilterDatabase" localSheetId="1" hidden="1">'SOMASE E MEDIASE'!$A$1:$D$53</definedName>
    <definedName name="solver_adj" localSheetId="5" hidden="1">Solver!$F$3:$F$5</definedName>
    <definedName name="solver_cvg" localSheetId="5" hidden="1">0.0001</definedName>
    <definedName name="solver_drv" localSheetId="5" hidden="1">1</definedName>
    <definedName name="solver_eng" localSheetId="4" hidden="1">1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Solver!$F$3:$F$5</definedName>
    <definedName name="solver_lhs2" localSheetId="5" hidden="1">Solver!$F$3:$F$5</definedName>
    <definedName name="solver_lhs3" localSheetId="5" hidden="1">Solver!$H$7</definedName>
    <definedName name="solver_lhs4" localSheetId="5" hidden="1">Solver!$I$7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4" hidden="1">1</definedName>
    <definedName name="solver_neg" localSheetId="5" hidden="1">1</definedName>
    <definedName name="solver_nod" localSheetId="5" hidden="1">2147483647</definedName>
    <definedName name="solver_num" localSheetId="4" hidden="1">0</definedName>
    <definedName name="solver_num" localSheetId="5" hidden="1">4</definedName>
    <definedName name="solver_nwt" localSheetId="5" hidden="1">1</definedName>
    <definedName name="solver_opt" localSheetId="4" hidden="1">Meta!$H$14</definedName>
    <definedName name="solver_opt" localSheetId="5" hidden="1">Solver!$H$7</definedName>
    <definedName name="solver_pre" localSheetId="5" hidden="1">0.000001</definedName>
    <definedName name="solver_rbv" localSheetId="5" hidden="1">1</definedName>
    <definedName name="solver_rel1" localSheetId="5" hidden="1">4</definedName>
    <definedName name="solver_rel2" localSheetId="5" hidden="1">3</definedName>
    <definedName name="solver_rel3" localSheetId="5" hidden="1">1</definedName>
    <definedName name="solver_rel4" localSheetId="5" hidden="1">1</definedName>
    <definedName name="solver_rhs1" localSheetId="5" hidden="1">número inteiro</definedName>
    <definedName name="solver_rhs2" localSheetId="5" hidden="1">0</definedName>
    <definedName name="solver_rhs3" localSheetId="5" hidden="1">Solver!$B$9</definedName>
    <definedName name="solver_rhs4" localSheetId="5" hidden="1">Solver!$B$10</definedName>
    <definedName name="solver_rlx" localSheetId="5" hidden="1">2</definedName>
    <definedName name="solver_rsd" localSheetId="5" hidden="1">0</definedName>
    <definedName name="solver_scl" localSheetId="5" hidden="1">1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4" hidden="1">1</definedName>
    <definedName name="solver_typ" localSheetId="5" hidden="1">1</definedName>
    <definedName name="solver_val" localSheetId="4" hidden="1">0</definedName>
    <definedName name="solver_val" localSheetId="5" hidden="1">0</definedName>
    <definedName name="solver_ver" localSheetId="4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6" l="1"/>
  <c r="I5" i="6"/>
  <c r="I3" i="6"/>
  <c r="H4" i="6"/>
  <c r="H5" i="6"/>
  <c r="H3" i="6"/>
  <c r="G4" i="6"/>
  <c r="G5" i="6"/>
  <c r="G3" i="6"/>
  <c r="F7" i="6"/>
  <c r="E7" i="6"/>
  <c r="D7" i="6"/>
  <c r="C7" i="6"/>
  <c r="B7" i="6"/>
  <c r="D5" i="6"/>
  <c r="D4" i="6"/>
  <c r="D3" i="6"/>
  <c r="I7" i="6" l="1"/>
  <c r="G7" i="6"/>
  <c r="H7" i="6"/>
  <c r="B2" i="5"/>
  <c r="B4" i="5" s="1"/>
  <c r="B6" i="5" s="1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3" i="4"/>
  <c r="G6" i="4" a="1"/>
  <c r="G6" i="4" s="1"/>
  <c r="G5" i="4" a="1"/>
  <c r="G5" i="4" s="1"/>
  <c r="G4" i="4" a="1"/>
  <c r="G4" i="4" s="1"/>
  <c r="G3" i="4" a="1"/>
  <c r="G3" i="4" s="1"/>
  <c r="N6" i="3" l="1"/>
  <c r="N7" i="3"/>
  <c r="N5" i="3"/>
  <c r="J5" i="3"/>
  <c r="J4" i="3"/>
  <c r="J3" i="3"/>
  <c r="J2" i="3"/>
  <c r="I2" i="3"/>
  <c r="I5" i="3"/>
  <c r="I4" i="3"/>
  <c r="I3" i="3"/>
  <c r="H2" i="3"/>
  <c r="H3" i="3"/>
  <c r="H4" i="3"/>
  <c r="H5" i="3"/>
  <c r="Q9" i="1"/>
  <c r="Q10" i="1"/>
  <c r="Q11" i="1"/>
  <c r="Q12" i="1"/>
  <c r="J3" i="2"/>
  <c r="J4" i="2"/>
  <c r="J5" i="2"/>
  <c r="J6" i="2"/>
  <c r="J2" i="2"/>
  <c r="H3" i="2"/>
  <c r="H4" i="2"/>
  <c r="H5" i="2"/>
  <c r="H6" i="2"/>
  <c r="H2" i="2"/>
  <c r="G3" i="2"/>
  <c r="G4" i="2"/>
  <c r="G5" i="2"/>
  <c r="G6" i="2"/>
  <c r="G2" i="2"/>
  <c r="Q3" i="1"/>
  <c r="Q2" i="1"/>
  <c r="K3" i="1"/>
  <c r="K4" i="1"/>
  <c r="K5" i="1"/>
  <c r="K2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<sst xmlns="http://schemas.openxmlformats.org/spreadsheetml/2006/main" count="534" uniqueCount="107">
  <si>
    <t>rio de janeiro</t>
  </si>
  <si>
    <t>são paulo</t>
  </si>
  <si>
    <t>mato grosso</t>
  </si>
  <si>
    <t>minas gerais</t>
  </si>
  <si>
    <t>paraná</t>
  </si>
  <si>
    <t>Acima de 15 anos</t>
  </si>
  <si>
    <t>Entre 20 - 30 anos</t>
  </si>
  <si>
    <t>Entre 40 - 50 anos</t>
  </si>
  <si>
    <t>Acima de 60 anos</t>
  </si>
  <si>
    <t>sim</t>
  </si>
  <si>
    <t>não</t>
  </si>
  <si>
    <t>Vodka</t>
  </si>
  <si>
    <t>Tequila</t>
  </si>
  <si>
    <t>Gin</t>
  </si>
  <si>
    <t>Cerveja</t>
  </si>
  <si>
    <t>Refrigerante</t>
  </si>
  <si>
    <t>Produto</t>
  </si>
  <si>
    <t>Valor compra</t>
  </si>
  <si>
    <t>Satisfação</t>
  </si>
  <si>
    <t>Satisfação média</t>
  </si>
  <si>
    <t>São Paulo</t>
  </si>
  <si>
    <t>Cidade</t>
  </si>
  <si>
    <t>Compra média</t>
  </si>
  <si>
    <t>Quando?</t>
  </si>
  <si>
    <t>Emprego</t>
  </si>
  <si>
    <t>Estudo</t>
  </si>
  <si>
    <t>Pessoal</t>
  </si>
  <si>
    <t>Outro</t>
  </si>
  <si>
    <t>Pessoa</t>
  </si>
  <si>
    <t>Carla</t>
  </si>
  <si>
    <t>Joana</t>
  </si>
  <si>
    <t>Mariana</t>
  </si>
  <si>
    <t>André</t>
  </si>
  <si>
    <t>João</t>
  </si>
  <si>
    <t>Samuel</t>
  </si>
  <si>
    <t>Luana</t>
  </si>
  <si>
    <t>Vera</t>
  </si>
  <si>
    <t>Paulo</t>
  </si>
  <si>
    <t>José</t>
  </si>
  <si>
    <t>Rio de Janeiro</t>
  </si>
  <si>
    <t>Salvador</t>
  </si>
  <si>
    <t>Paraná</t>
  </si>
  <si>
    <t>Valor</t>
  </si>
  <si>
    <t>Luan</t>
  </si>
  <si>
    <t>Carlos</t>
  </si>
  <si>
    <t>Arnaldo</t>
  </si>
  <si>
    <t>Rivaldo</t>
  </si>
  <si>
    <t>Osvaldo</t>
  </si>
  <si>
    <t>Pódium</t>
  </si>
  <si>
    <t>1º</t>
  </si>
  <si>
    <t>2º</t>
  </si>
  <si>
    <t>3º</t>
  </si>
  <si>
    <t>Alunos</t>
  </si>
  <si>
    <t>Trabalho 1</t>
  </si>
  <si>
    <t>Trabalho 2</t>
  </si>
  <si>
    <t>Trabalho 3</t>
  </si>
  <si>
    <t xml:space="preserve">Teste </t>
  </si>
  <si>
    <t>Prova</t>
  </si>
  <si>
    <t>Nota Final</t>
  </si>
  <si>
    <t>Clara</t>
  </si>
  <si>
    <t>Marcos</t>
  </si>
  <si>
    <t>Peso</t>
  </si>
  <si>
    <t>crtl + shift + enter</t>
  </si>
  <si>
    <t>Fator</t>
  </si>
  <si>
    <t>Normal</t>
  </si>
  <si>
    <t>Matricial</t>
  </si>
  <si>
    <t>Faturamento</t>
  </si>
  <si>
    <t>Imposto (30%)</t>
  </si>
  <si>
    <t>Custos fixos</t>
  </si>
  <si>
    <t>Lucro antes das despesas</t>
  </si>
  <si>
    <t>Outras despesas</t>
  </si>
  <si>
    <t>Lucro</t>
  </si>
  <si>
    <t>Dados</t>
  </si>
  <si>
    <t>Teste de Hipóteses</t>
  </si>
  <si>
    <t>Atingir metas</t>
  </si>
  <si>
    <t>Itens</t>
  </si>
  <si>
    <t>Valor venda</t>
  </si>
  <si>
    <t>m²</t>
  </si>
  <si>
    <t>Qtd a pedir</t>
  </si>
  <si>
    <t>Custo pedido</t>
  </si>
  <si>
    <t>Lucro pedido</t>
  </si>
  <si>
    <t>Tamanho pedido</t>
  </si>
  <si>
    <t>Computador</t>
  </si>
  <si>
    <t>Tablet</t>
  </si>
  <si>
    <t>Celular</t>
  </si>
  <si>
    <t>Total</t>
  </si>
  <si>
    <t>Dinheiro disponível</t>
  </si>
  <si>
    <t>Espaço disponível</t>
  </si>
  <si>
    <t>Informações</t>
  </si>
  <si>
    <t>Ações Gerais</t>
  </si>
  <si>
    <t>Autopreenchimento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</si>
  <si>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</si>
  <si>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</si>
  <si>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</si>
  <si>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</si>
  <si>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</si>
  <si>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</si>
  <si>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</si>
  <si>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</si>
  <si>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</si>
  <si>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</si>
  <si>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</si>
  <si>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</si>
  <si>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Lucas</t>
  </si>
  <si>
    <t>Alberto</t>
  </si>
  <si>
    <t>Pedro</t>
  </si>
  <si>
    <t>Thiago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</si>
</sst>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2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104775</xdr:colOff>
      <xdr:row>0</xdr:row>
      <xdr:rowOff>142875</xdr:rowOff>
    </xdr:from>
    <xdr:to>
      <xdr:col>26</xdr:col>
      <xdr:colOff>476250</xdr:colOff>
      <xdr:row>3</xdr:row>
      <xdr:rowOff>47625</xdr:rowOff>
    </xdr:to>
    <xdr:sp macro="[0]!Autopreenchimento" textlink="">
      <xdr:nvSpPr>
        <xdr:cNvPr id="2" name="Retângulo 1"/>
        <xdr:cNvSpPr/>
      </xdr:nvSpPr>
      <xdr:spPr>
        <a:xfrm>
          <a:off x="15811500" y="142875"/>
          <a:ext cx="1590675" cy="4762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Autopreenchimento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95250</xdr:colOff>
      <xdr:row>0</xdr:row>
      <xdr:rowOff>161925</xdr:rowOff>
    </xdr:from>
    <xdr:to>
      <xdr:col>28</xdr:col>
      <xdr:colOff>419100</xdr:colOff>
      <xdr:row>3</xdr:row>
      <xdr:rowOff>123825</xdr:rowOff>
    </xdr:to>
    <xdr:sp macro="[0]!Nomes" textlink="">
      <xdr:nvSpPr>
        <xdr:cNvPr id="2" name="Retângulo 1"/>
        <xdr:cNvSpPr/>
      </xdr:nvSpPr>
      <xdr:spPr>
        <a:xfrm>
          <a:off x="15944850" y="161925"/>
          <a:ext cx="1543050" cy="5334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/>
            <a:t>Nomes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workbookViewId="0">
      <selection activeCell="Q10" sqref="Q10"/>
    </sheetView>
  </sheetViews>
  <sheetFormatPr defaultRowHeight="15" x14ac:dyDescent="0.25"/>
  <cols>
    <col min="2" max="2" width="12.85546875" bestFit="1" customWidth="1"/>
    <col min="4" max="4" width="12.85546875" bestFit="1" customWidth="1"/>
    <col min="8" max="8" width="16.28515625" bestFit="1" customWidth="1"/>
    <col min="10" max="10" width="16.42578125" bestFit="1" customWidth="1"/>
  </cols>
  <sheetData>
    <row r="1" spans="2:17" x14ac:dyDescent="0.25">
      <c r="C1">
        <v>54</v>
      </c>
      <c r="I1">
        <v>62</v>
      </c>
      <c r="O1">
        <v>62</v>
      </c>
    </row>
    <row r="2" spans="2:17" x14ac:dyDescent="0.25">
      <c r="B2" t="s">
        <v>0</v>
      </c>
      <c r="D2" t="s">
        <v>0</v>
      </c>
      <c r="E2" s="1">
        <f>COUNTIF(B2:B55,D2)/$C$1</f>
        <v>0.27777777777777779</v>
      </c>
      <c r="H2" t="s">
        <v>5</v>
      </c>
      <c r="J2" t="s">
        <v>5</v>
      </c>
      <c r="K2" s="1">
        <f>COUNTIF(H2:H63,J2)/$I$1</f>
        <v>0.38709677419354838</v>
      </c>
      <c r="M2" t="s">
        <v>24</v>
      </c>
      <c r="N2" t="s">
        <v>9</v>
      </c>
      <c r="P2" t="s">
        <v>9</v>
      </c>
      <c r="Q2" s="1">
        <f>COUNTIF(N2:N63,P2)/$O$1</f>
        <v>0.59677419354838712</v>
      </c>
    </row>
    <row r="3" spans="2:17" x14ac:dyDescent="0.25">
      <c r="B3" t="s">
        <v>1</v>
      </c>
      <c r="D3" t="s">
        <v>1</v>
      </c>
      <c r="E3" s="1">
        <f>COUNTIF(B3:B56,D3)/$C$1</f>
        <v>0.25925925925925924</v>
      </c>
      <c r="H3" t="s">
        <v>6</v>
      </c>
      <c r="J3" t="s">
        <v>6</v>
      </c>
      <c r="K3" s="1">
        <f t="shared" ref="K3:K5" si="0">COUNTIF(H3:H64,J3)/$I$1</f>
        <v>0.38709677419354838</v>
      </c>
      <c r="M3" t="s">
        <v>25</v>
      </c>
      <c r="N3" t="s">
        <v>10</v>
      </c>
      <c r="P3" t="s">
        <v>10</v>
      </c>
      <c r="Q3" s="1">
        <f>COUNTIF(N3:N64,P3)/$O$1</f>
        <v>0.40322580645161288</v>
      </c>
    </row>
    <row r="4" spans="2:17" x14ac:dyDescent="0.25">
      <c r="B4" t="s">
        <v>2</v>
      </c>
      <c r="D4" t="s">
        <v>2</v>
      </c>
      <c r="E4" s="1">
        <f>COUNTIF(B4:B57,D4)/$C$1</f>
        <v>0.18518518518518517</v>
      </c>
      <c r="H4" t="s">
        <v>7</v>
      </c>
      <c r="J4" t="s">
        <v>7</v>
      </c>
      <c r="K4" s="1">
        <f t="shared" si="0"/>
        <v>0.11290322580645161</v>
      </c>
      <c r="M4" t="s">
        <v>26</v>
      </c>
      <c r="N4" t="s">
        <v>9</v>
      </c>
    </row>
    <row r="5" spans="2:17" x14ac:dyDescent="0.25">
      <c r="B5" t="s">
        <v>3</v>
      </c>
      <c r="D5" t="s">
        <v>3</v>
      </c>
      <c r="E5" s="1">
        <f>COUNTIF(B5:B58,D5)/$C$1</f>
        <v>0.18518518518518517</v>
      </c>
      <c r="H5" t="s">
        <v>8</v>
      </c>
      <c r="J5" t="s">
        <v>8</v>
      </c>
      <c r="K5" s="1">
        <f t="shared" si="0"/>
        <v>0.11290322580645161</v>
      </c>
      <c r="M5" t="s">
        <v>27</v>
      </c>
      <c r="N5" t="s">
        <v>9</v>
      </c>
    </row>
    <row r="6" spans="2:17" x14ac:dyDescent="0.25">
      <c r="B6" t="s">
        <v>4</v>
      </c>
      <c r="D6" t="s">
        <v>4</v>
      </c>
      <c r="E6" s="1">
        <f>COUNTIF(B6:B59,D6)/$C$1</f>
        <v>9.2592592592592587E-2</v>
      </c>
      <c r="H6" t="s">
        <v>5</v>
      </c>
      <c r="M6" t="s">
        <v>24</v>
      </c>
      <c r="N6" t="s">
        <v>10</v>
      </c>
    </row>
    <row r="7" spans="2:17" x14ac:dyDescent="0.25">
      <c r="B7" t="s">
        <v>0</v>
      </c>
      <c r="H7" t="s">
        <v>6</v>
      </c>
      <c r="M7" t="s">
        <v>25</v>
      </c>
      <c r="N7" t="s">
        <v>9</v>
      </c>
    </row>
    <row r="8" spans="2:17" x14ac:dyDescent="0.25">
      <c r="B8" t="s">
        <v>1</v>
      </c>
      <c r="H8" t="s">
        <v>7</v>
      </c>
      <c r="M8" t="s">
        <v>26</v>
      </c>
      <c r="N8" t="s">
        <v>10</v>
      </c>
      <c r="P8" t="s">
        <v>23</v>
      </c>
    </row>
    <row r="9" spans="2:17" x14ac:dyDescent="0.25">
      <c r="B9" t="s">
        <v>2</v>
      </c>
      <c r="H9" t="s">
        <v>8</v>
      </c>
      <c r="M9" t="s">
        <v>27</v>
      </c>
      <c r="N9" t="s">
        <v>9</v>
      </c>
      <c r="P9" t="s">
        <v>24</v>
      </c>
      <c r="Q9">
        <f>COUNTIFS(M2:M63,P9,N2:N63,$P$2,H2:H63,$J$4)</f>
        <v>0</v>
      </c>
    </row>
    <row r="10" spans="2:17" x14ac:dyDescent="0.25">
      <c r="B10" t="s">
        <v>3</v>
      </c>
      <c r="H10" t="s">
        <v>5</v>
      </c>
      <c r="M10" t="s">
        <v>24</v>
      </c>
      <c r="N10" t="s">
        <v>9</v>
      </c>
      <c r="P10" t="s">
        <v>25</v>
      </c>
      <c r="Q10">
        <f t="shared" ref="Q10:Q12" si="1">COUNTIFS(M3:M64,P10,N3:N64,$P$2)</f>
        <v>14</v>
      </c>
    </row>
    <row r="11" spans="2:17" x14ac:dyDescent="0.25">
      <c r="B11" t="s">
        <v>4</v>
      </c>
      <c r="H11" t="s">
        <v>6</v>
      </c>
      <c r="M11" t="s">
        <v>25</v>
      </c>
      <c r="N11" t="s">
        <v>10</v>
      </c>
      <c r="P11" t="s">
        <v>26</v>
      </c>
      <c r="Q11">
        <f t="shared" si="1"/>
        <v>4</v>
      </c>
    </row>
    <row r="12" spans="2:17" x14ac:dyDescent="0.25">
      <c r="B12" t="s">
        <v>0</v>
      </c>
      <c r="H12" t="s">
        <v>7</v>
      </c>
      <c r="M12" t="s">
        <v>26</v>
      </c>
      <c r="N12" t="s">
        <v>9</v>
      </c>
      <c r="P12" t="s">
        <v>27</v>
      </c>
      <c r="Q12">
        <f t="shared" si="1"/>
        <v>4</v>
      </c>
    </row>
    <row r="13" spans="2:17" x14ac:dyDescent="0.25">
      <c r="B13" t="s">
        <v>1</v>
      </c>
      <c r="H13" t="s">
        <v>8</v>
      </c>
      <c r="M13" t="s">
        <v>27</v>
      </c>
      <c r="N13" t="s">
        <v>10</v>
      </c>
    </row>
    <row r="14" spans="2:17" x14ac:dyDescent="0.25">
      <c r="B14" t="s">
        <v>2</v>
      </c>
      <c r="H14" t="s">
        <v>5</v>
      </c>
      <c r="M14" t="s">
        <v>24</v>
      </c>
      <c r="N14" t="s">
        <v>9</v>
      </c>
    </row>
    <row r="15" spans="2:17" x14ac:dyDescent="0.25">
      <c r="B15" t="s">
        <v>3</v>
      </c>
      <c r="H15" t="s">
        <v>6</v>
      </c>
      <c r="M15" t="s">
        <v>25</v>
      </c>
      <c r="N15" t="s">
        <v>9</v>
      </c>
    </row>
    <row r="16" spans="2:17" x14ac:dyDescent="0.25">
      <c r="B16" t="s">
        <v>4</v>
      </c>
      <c r="H16" t="s">
        <v>7</v>
      </c>
      <c r="M16" t="s">
        <v>26</v>
      </c>
      <c r="N16" t="s">
        <v>10</v>
      </c>
    </row>
    <row r="17" spans="2:14" x14ac:dyDescent="0.25">
      <c r="B17" t="s">
        <v>0</v>
      </c>
      <c r="H17" t="s">
        <v>8</v>
      </c>
      <c r="M17" t="s">
        <v>27</v>
      </c>
      <c r="N17" t="s">
        <v>9</v>
      </c>
    </row>
    <row r="18" spans="2:14" x14ac:dyDescent="0.25">
      <c r="B18" t="s">
        <v>1</v>
      </c>
      <c r="H18" t="s">
        <v>5</v>
      </c>
      <c r="M18" t="s">
        <v>24</v>
      </c>
      <c r="N18" t="s">
        <v>10</v>
      </c>
    </row>
    <row r="19" spans="2:14" x14ac:dyDescent="0.25">
      <c r="B19" t="s">
        <v>2</v>
      </c>
      <c r="H19" t="s">
        <v>6</v>
      </c>
      <c r="M19" t="s">
        <v>25</v>
      </c>
      <c r="N19" t="s">
        <v>9</v>
      </c>
    </row>
    <row r="20" spans="2:14" x14ac:dyDescent="0.25">
      <c r="B20" t="s">
        <v>3</v>
      </c>
      <c r="H20" t="s">
        <v>7</v>
      </c>
      <c r="M20" t="s">
        <v>26</v>
      </c>
      <c r="N20" t="s">
        <v>9</v>
      </c>
    </row>
    <row r="21" spans="2:14" x14ac:dyDescent="0.25">
      <c r="B21" t="s">
        <v>4</v>
      </c>
      <c r="H21" t="s">
        <v>8</v>
      </c>
      <c r="M21" t="s">
        <v>27</v>
      </c>
      <c r="N21" t="s">
        <v>10</v>
      </c>
    </row>
    <row r="22" spans="2:14" x14ac:dyDescent="0.25">
      <c r="B22" t="s">
        <v>0</v>
      </c>
      <c r="H22" t="s">
        <v>5</v>
      </c>
      <c r="M22" t="s">
        <v>24</v>
      </c>
      <c r="N22" t="s">
        <v>9</v>
      </c>
    </row>
    <row r="23" spans="2:14" x14ac:dyDescent="0.25">
      <c r="B23" t="s">
        <v>1</v>
      </c>
      <c r="H23" t="s">
        <v>6</v>
      </c>
      <c r="M23" t="s">
        <v>25</v>
      </c>
      <c r="N23" t="s">
        <v>10</v>
      </c>
    </row>
    <row r="24" spans="2:14" x14ac:dyDescent="0.25">
      <c r="B24" t="s">
        <v>2</v>
      </c>
      <c r="H24" t="s">
        <v>7</v>
      </c>
      <c r="M24" t="s">
        <v>26</v>
      </c>
      <c r="N24" t="s">
        <v>9</v>
      </c>
    </row>
    <row r="25" spans="2:14" x14ac:dyDescent="0.25">
      <c r="B25" t="s">
        <v>3</v>
      </c>
      <c r="H25" t="s">
        <v>8</v>
      </c>
      <c r="M25" t="s">
        <v>27</v>
      </c>
      <c r="N25" t="s">
        <v>9</v>
      </c>
    </row>
    <row r="26" spans="2:14" x14ac:dyDescent="0.25">
      <c r="B26" t="s">
        <v>4</v>
      </c>
      <c r="H26" t="s">
        <v>5</v>
      </c>
      <c r="M26" t="s">
        <v>24</v>
      </c>
      <c r="N26" t="s">
        <v>10</v>
      </c>
    </row>
    <row r="27" spans="2:14" x14ac:dyDescent="0.25">
      <c r="B27" t="s">
        <v>2</v>
      </c>
      <c r="H27" t="s">
        <v>6</v>
      </c>
      <c r="M27" t="s">
        <v>25</v>
      </c>
      <c r="N27" t="s">
        <v>9</v>
      </c>
    </row>
    <row r="28" spans="2:14" x14ac:dyDescent="0.25">
      <c r="B28" t="s">
        <v>3</v>
      </c>
      <c r="H28" t="s">
        <v>7</v>
      </c>
      <c r="M28" t="s">
        <v>24</v>
      </c>
      <c r="N28" t="s">
        <v>10</v>
      </c>
    </row>
    <row r="29" spans="2:14" x14ac:dyDescent="0.25">
      <c r="B29" t="s">
        <v>2</v>
      </c>
      <c r="H29" t="s">
        <v>8</v>
      </c>
      <c r="M29" t="s">
        <v>25</v>
      </c>
      <c r="N29" t="s">
        <v>9</v>
      </c>
    </row>
    <row r="30" spans="2:14" x14ac:dyDescent="0.25">
      <c r="B30" t="s">
        <v>3</v>
      </c>
      <c r="H30" t="s">
        <v>5</v>
      </c>
      <c r="M30" t="s">
        <v>24</v>
      </c>
      <c r="N30" t="s">
        <v>9</v>
      </c>
    </row>
    <row r="31" spans="2:14" x14ac:dyDescent="0.25">
      <c r="B31" t="s">
        <v>2</v>
      </c>
      <c r="H31" t="s">
        <v>6</v>
      </c>
      <c r="M31" t="s">
        <v>25</v>
      </c>
      <c r="N31" t="s">
        <v>10</v>
      </c>
    </row>
    <row r="32" spans="2:14" x14ac:dyDescent="0.25">
      <c r="B32" t="s">
        <v>3</v>
      </c>
      <c r="H32" t="s">
        <v>5</v>
      </c>
      <c r="M32" t="s">
        <v>24</v>
      </c>
      <c r="N32" t="s">
        <v>9</v>
      </c>
    </row>
    <row r="33" spans="2:14" x14ac:dyDescent="0.25">
      <c r="B33" t="s">
        <v>2</v>
      </c>
      <c r="H33" t="s">
        <v>6</v>
      </c>
      <c r="M33" t="s">
        <v>25</v>
      </c>
      <c r="N33" t="s">
        <v>10</v>
      </c>
    </row>
    <row r="34" spans="2:14" x14ac:dyDescent="0.25">
      <c r="B34" t="s">
        <v>3</v>
      </c>
      <c r="H34" t="s">
        <v>5</v>
      </c>
      <c r="M34" t="s">
        <v>24</v>
      </c>
      <c r="N34" t="s">
        <v>9</v>
      </c>
    </row>
    <row r="35" spans="2:14" x14ac:dyDescent="0.25">
      <c r="B35" t="s">
        <v>2</v>
      </c>
      <c r="H35" t="s">
        <v>6</v>
      </c>
      <c r="M35" t="s">
        <v>25</v>
      </c>
      <c r="N35" t="s">
        <v>9</v>
      </c>
    </row>
    <row r="36" spans="2:14" x14ac:dyDescent="0.25">
      <c r="B36" t="s">
        <v>3</v>
      </c>
      <c r="H36" t="s">
        <v>5</v>
      </c>
      <c r="M36" t="s">
        <v>24</v>
      </c>
      <c r="N36" t="s">
        <v>10</v>
      </c>
    </row>
    <row r="37" spans="2:14" x14ac:dyDescent="0.25">
      <c r="B37" t="s">
        <v>0</v>
      </c>
      <c r="H37" t="s">
        <v>6</v>
      </c>
      <c r="M37" t="s">
        <v>25</v>
      </c>
      <c r="N37" t="s">
        <v>9</v>
      </c>
    </row>
    <row r="38" spans="2:14" x14ac:dyDescent="0.25">
      <c r="B38" t="s">
        <v>1</v>
      </c>
      <c r="H38" t="s">
        <v>5</v>
      </c>
      <c r="M38" t="s">
        <v>24</v>
      </c>
      <c r="N38" t="s">
        <v>10</v>
      </c>
    </row>
    <row r="39" spans="2:14" x14ac:dyDescent="0.25">
      <c r="B39" t="s">
        <v>0</v>
      </c>
      <c r="H39" t="s">
        <v>6</v>
      </c>
      <c r="M39" t="s">
        <v>25</v>
      </c>
      <c r="N39" t="s">
        <v>9</v>
      </c>
    </row>
    <row r="40" spans="2:14" x14ac:dyDescent="0.25">
      <c r="B40" t="s">
        <v>1</v>
      </c>
      <c r="H40" t="s">
        <v>5</v>
      </c>
      <c r="M40" t="s">
        <v>24</v>
      </c>
      <c r="N40" t="s">
        <v>9</v>
      </c>
    </row>
    <row r="41" spans="2:14" x14ac:dyDescent="0.25">
      <c r="B41" t="s">
        <v>0</v>
      </c>
      <c r="H41" t="s">
        <v>6</v>
      </c>
      <c r="M41" t="s">
        <v>25</v>
      </c>
      <c r="N41" t="s">
        <v>10</v>
      </c>
    </row>
    <row r="42" spans="2:14" x14ac:dyDescent="0.25">
      <c r="B42" t="s">
        <v>1</v>
      </c>
      <c r="H42" t="s">
        <v>5</v>
      </c>
      <c r="M42" t="s">
        <v>24</v>
      </c>
      <c r="N42" t="s">
        <v>9</v>
      </c>
    </row>
    <row r="43" spans="2:14" x14ac:dyDescent="0.25">
      <c r="B43" t="s">
        <v>0</v>
      </c>
      <c r="H43" t="s">
        <v>6</v>
      </c>
      <c r="M43" t="s">
        <v>25</v>
      </c>
      <c r="N43" t="s">
        <v>10</v>
      </c>
    </row>
    <row r="44" spans="2:14" x14ac:dyDescent="0.25">
      <c r="B44" t="s">
        <v>1</v>
      </c>
      <c r="H44" t="s">
        <v>5</v>
      </c>
      <c r="M44" t="s">
        <v>24</v>
      </c>
      <c r="N44" t="s">
        <v>9</v>
      </c>
    </row>
    <row r="45" spans="2:14" x14ac:dyDescent="0.25">
      <c r="B45" t="s">
        <v>0</v>
      </c>
      <c r="H45" t="s">
        <v>6</v>
      </c>
      <c r="M45" t="s">
        <v>25</v>
      </c>
      <c r="N45" t="s">
        <v>9</v>
      </c>
    </row>
    <row r="46" spans="2:14" x14ac:dyDescent="0.25">
      <c r="B46" t="s">
        <v>1</v>
      </c>
      <c r="H46" t="s">
        <v>5</v>
      </c>
      <c r="M46" t="s">
        <v>24</v>
      </c>
      <c r="N46" t="s">
        <v>10</v>
      </c>
    </row>
    <row r="47" spans="2:14" x14ac:dyDescent="0.25">
      <c r="B47" t="s">
        <v>0</v>
      </c>
      <c r="H47" t="s">
        <v>6</v>
      </c>
      <c r="M47" t="s">
        <v>25</v>
      </c>
      <c r="N47" t="s">
        <v>9</v>
      </c>
    </row>
    <row r="48" spans="2:14" x14ac:dyDescent="0.25">
      <c r="B48" t="s">
        <v>1</v>
      </c>
      <c r="H48" t="s">
        <v>5</v>
      </c>
      <c r="M48" t="s">
        <v>24</v>
      </c>
      <c r="N48" t="s">
        <v>10</v>
      </c>
    </row>
    <row r="49" spans="2:14" x14ac:dyDescent="0.25">
      <c r="B49" t="s">
        <v>0</v>
      </c>
      <c r="H49" t="s">
        <v>6</v>
      </c>
      <c r="M49" t="s">
        <v>25</v>
      </c>
      <c r="N49" t="s">
        <v>9</v>
      </c>
    </row>
    <row r="50" spans="2:14" x14ac:dyDescent="0.25">
      <c r="B50" t="s">
        <v>1</v>
      </c>
      <c r="H50" t="s">
        <v>5</v>
      </c>
      <c r="M50" t="s">
        <v>24</v>
      </c>
      <c r="N50" t="s">
        <v>9</v>
      </c>
    </row>
    <row r="51" spans="2:14" x14ac:dyDescent="0.25">
      <c r="B51" t="s">
        <v>0</v>
      </c>
      <c r="H51" t="s">
        <v>6</v>
      </c>
      <c r="M51" t="s">
        <v>25</v>
      </c>
      <c r="N51" t="s">
        <v>10</v>
      </c>
    </row>
    <row r="52" spans="2:14" x14ac:dyDescent="0.25">
      <c r="B52" t="s">
        <v>1</v>
      </c>
      <c r="H52" t="s">
        <v>5</v>
      </c>
      <c r="M52" t="s">
        <v>24</v>
      </c>
      <c r="N52" t="s">
        <v>9</v>
      </c>
    </row>
    <row r="53" spans="2:14" x14ac:dyDescent="0.25">
      <c r="B53" t="s">
        <v>0</v>
      </c>
      <c r="H53" t="s">
        <v>6</v>
      </c>
      <c r="M53" t="s">
        <v>25</v>
      </c>
      <c r="N53" t="s">
        <v>10</v>
      </c>
    </row>
    <row r="54" spans="2:14" x14ac:dyDescent="0.25">
      <c r="B54" t="s">
        <v>1</v>
      </c>
      <c r="H54" t="s">
        <v>5</v>
      </c>
      <c r="M54" t="s">
        <v>24</v>
      </c>
      <c r="N54" t="s">
        <v>9</v>
      </c>
    </row>
    <row r="55" spans="2:14" x14ac:dyDescent="0.25">
      <c r="B55" t="s">
        <v>0</v>
      </c>
      <c r="H55" t="s">
        <v>6</v>
      </c>
      <c r="M55" t="s">
        <v>25</v>
      </c>
      <c r="N55" t="s">
        <v>9</v>
      </c>
    </row>
    <row r="56" spans="2:14" x14ac:dyDescent="0.25">
      <c r="H56" t="s">
        <v>5</v>
      </c>
      <c r="M56" t="s">
        <v>24</v>
      </c>
      <c r="N56" t="s">
        <v>10</v>
      </c>
    </row>
    <row r="57" spans="2:14" x14ac:dyDescent="0.25">
      <c r="H57" t="s">
        <v>6</v>
      </c>
      <c r="M57" t="s">
        <v>25</v>
      </c>
      <c r="N57" t="s">
        <v>9</v>
      </c>
    </row>
    <row r="58" spans="2:14" x14ac:dyDescent="0.25">
      <c r="H58" t="s">
        <v>5</v>
      </c>
      <c r="M58" t="s">
        <v>24</v>
      </c>
      <c r="N58" t="s">
        <v>10</v>
      </c>
    </row>
    <row r="59" spans="2:14" x14ac:dyDescent="0.25">
      <c r="H59" t="s">
        <v>6</v>
      </c>
      <c r="M59" t="s">
        <v>25</v>
      </c>
      <c r="N59" t="s">
        <v>9</v>
      </c>
    </row>
    <row r="60" spans="2:14" x14ac:dyDescent="0.25">
      <c r="H60" t="s">
        <v>5</v>
      </c>
      <c r="M60" t="s">
        <v>24</v>
      </c>
      <c r="N60" t="s">
        <v>9</v>
      </c>
    </row>
    <row r="61" spans="2:14" x14ac:dyDescent="0.25">
      <c r="H61" t="s">
        <v>6</v>
      </c>
      <c r="M61" t="s">
        <v>25</v>
      </c>
      <c r="N61" t="s">
        <v>10</v>
      </c>
    </row>
    <row r="62" spans="2:14" x14ac:dyDescent="0.25">
      <c r="H62" t="s">
        <v>5</v>
      </c>
      <c r="M62" t="s">
        <v>24</v>
      </c>
      <c r="N62" t="s">
        <v>9</v>
      </c>
    </row>
    <row r="63" spans="2:14" x14ac:dyDescent="0.25">
      <c r="H63" t="s">
        <v>6</v>
      </c>
      <c r="M63" t="s">
        <v>25</v>
      </c>
      <c r="N6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workbookViewId="0">
      <selection activeCell="J2" sqref="J2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12.7109375" bestFit="1" customWidth="1"/>
    <col min="4" max="4" width="12.7109375" customWidth="1"/>
    <col min="6" max="6" width="12.140625" bestFit="1" customWidth="1"/>
    <col min="7" max="7" width="9.140625" style="4"/>
    <col min="8" max="8" width="16" bestFit="1" customWidth="1"/>
    <col min="9" max="9" width="12.85546875" bestFit="1" customWidth="1"/>
    <col min="10" max="10" width="14" bestFit="1" customWidth="1"/>
  </cols>
  <sheetData>
    <row r="1" spans="1:10" x14ac:dyDescent="0.25">
      <c r="A1" t="s">
        <v>21</v>
      </c>
      <c r="B1" t="s">
        <v>16</v>
      </c>
      <c r="C1" t="s">
        <v>17</v>
      </c>
      <c r="D1" t="s">
        <v>18</v>
      </c>
      <c r="E1">
        <v>52</v>
      </c>
      <c r="H1" t="s">
        <v>19</v>
      </c>
      <c r="I1" t="s">
        <v>21</v>
      </c>
      <c r="J1" t="s">
        <v>22</v>
      </c>
    </row>
    <row r="2" spans="1:10" x14ac:dyDescent="0.25">
      <c r="A2" t="s">
        <v>0</v>
      </c>
      <c r="B2" t="s">
        <v>11</v>
      </c>
      <c r="C2" s="2">
        <v>18</v>
      </c>
      <c r="D2" s="3">
        <v>7</v>
      </c>
      <c r="F2" t="s">
        <v>11</v>
      </c>
      <c r="G2" s="5">
        <f>SUMIF(B2:B53,F2,C2:C53)</f>
        <v>450</v>
      </c>
      <c r="H2" s="4">
        <f>AVERAGEIF(B2:B53,F2,D2:D53)</f>
        <v>7.84</v>
      </c>
      <c r="I2" t="s">
        <v>0</v>
      </c>
      <c r="J2" s="2">
        <f>AVERAGEIF(A2:A53,I2,C2:C53)</f>
        <v>16.856428571428573</v>
      </c>
    </row>
    <row r="3" spans="1:10" x14ac:dyDescent="0.25">
      <c r="A3" t="s">
        <v>1</v>
      </c>
      <c r="B3" t="s">
        <v>12</v>
      </c>
      <c r="C3" s="2">
        <v>15</v>
      </c>
      <c r="D3" s="3">
        <v>8</v>
      </c>
      <c r="F3" t="s">
        <v>12</v>
      </c>
      <c r="G3" s="5">
        <f t="shared" ref="G3:G6" si="0">SUMIF(B3:B54,F3,C3:C54)</f>
        <v>60</v>
      </c>
      <c r="H3" s="4">
        <f t="shared" ref="H3:H6" si="1">AVERAGEIF(B3:B54,F3,D3:D54)</f>
        <v>7.75</v>
      </c>
      <c r="I3" t="s">
        <v>1</v>
      </c>
      <c r="J3" s="2">
        <f t="shared" ref="J3:J6" si="2">AVERAGEIF(A3:A54,I3,C3:C54)</f>
        <v>17.384615384615383</v>
      </c>
    </row>
    <row r="4" spans="1:10" x14ac:dyDescent="0.25">
      <c r="A4" t="s">
        <v>2</v>
      </c>
      <c r="B4" t="s">
        <v>13</v>
      </c>
      <c r="C4" s="2">
        <v>22</v>
      </c>
      <c r="D4" s="3">
        <v>6</v>
      </c>
      <c r="F4" t="s">
        <v>13</v>
      </c>
      <c r="G4" s="5">
        <f t="shared" si="0"/>
        <v>220</v>
      </c>
      <c r="H4" s="4">
        <f t="shared" si="1"/>
        <v>8.5</v>
      </c>
      <c r="I4" t="s">
        <v>2</v>
      </c>
      <c r="J4" s="2">
        <f t="shared" si="2"/>
        <v>19.199000000000002</v>
      </c>
    </row>
    <row r="5" spans="1:10" x14ac:dyDescent="0.25">
      <c r="A5" t="s">
        <v>3</v>
      </c>
      <c r="B5" t="s">
        <v>14</v>
      </c>
      <c r="C5" s="2">
        <v>1.99</v>
      </c>
      <c r="D5" s="3">
        <v>10</v>
      </c>
      <c r="F5" t="s">
        <v>14</v>
      </c>
      <c r="G5" s="5">
        <f t="shared" si="0"/>
        <v>19.899999999999999</v>
      </c>
      <c r="H5" s="4">
        <f t="shared" si="1"/>
        <v>7</v>
      </c>
      <c r="I5" t="s">
        <v>3</v>
      </c>
      <c r="J5" s="2">
        <f t="shared" si="2"/>
        <v>7.1930000000000005</v>
      </c>
    </row>
    <row r="6" spans="1:10" x14ac:dyDescent="0.25">
      <c r="A6" t="s">
        <v>4</v>
      </c>
      <c r="B6" t="s">
        <v>15</v>
      </c>
      <c r="C6" s="2">
        <v>2.5</v>
      </c>
      <c r="D6" s="3">
        <v>7</v>
      </c>
      <c r="F6" t="s">
        <v>15</v>
      </c>
      <c r="G6" s="5">
        <f t="shared" si="0"/>
        <v>7.5</v>
      </c>
      <c r="H6" s="4">
        <f t="shared" si="1"/>
        <v>7</v>
      </c>
      <c r="I6" t="s">
        <v>4</v>
      </c>
      <c r="J6" s="2">
        <f t="shared" si="2"/>
        <v>6.298</v>
      </c>
    </row>
    <row r="7" spans="1:10" x14ac:dyDescent="0.25">
      <c r="A7" t="s">
        <v>0</v>
      </c>
      <c r="B7" t="s">
        <v>11</v>
      </c>
      <c r="C7" s="2">
        <v>18</v>
      </c>
      <c r="D7" s="3">
        <v>8</v>
      </c>
    </row>
    <row r="8" spans="1:10" x14ac:dyDescent="0.25">
      <c r="A8" t="s">
        <v>1</v>
      </c>
      <c r="B8" t="s">
        <v>12</v>
      </c>
      <c r="C8" s="2">
        <v>15</v>
      </c>
      <c r="D8" s="3">
        <v>6</v>
      </c>
    </row>
    <row r="9" spans="1:10" x14ac:dyDescent="0.25">
      <c r="A9" t="s">
        <v>2</v>
      </c>
      <c r="B9" t="s">
        <v>13</v>
      </c>
      <c r="C9" s="2">
        <v>22</v>
      </c>
      <c r="D9" s="3">
        <v>10</v>
      </c>
    </row>
    <row r="10" spans="1:10" x14ac:dyDescent="0.25">
      <c r="A10" t="s">
        <v>3</v>
      </c>
      <c r="B10" t="s">
        <v>14</v>
      </c>
      <c r="C10" s="2">
        <v>1.99</v>
      </c>
      <c r="D10" s="3">
        <v>7</v>
      </c>
    </row>
    <row r="11" spans="1:10" x14ac:dyDescent="0.25">
      <c r="A11" t="s">
        <v>4</v>
      </c>
      <c r="B11" t="s">
        <v>15</v>
      </c>
      <c r="C11" s="2">
        <v>2.5</v>
      </c>
      <c r="D11" s="3">
        <v>8</v>
      </c>
    </row>
    <row r="12" spans="1:10" x14ac:dyDescent="0.25">
      <c r="A12" t="s">
        <v>0</v>
      </c>
      <c r="B12" t="s">
        <v>11</v>
      </c>
      <c r="C12" s="2">
        <v>18</v>
      </c>
      <c r="D12" s="3">
        <v>6</v>
      </c>
    </row>
    <row r="13" spans="1:10" x14ac:dyDescent="0.25">
      <c r="A13" t="s">
        <v>1</v>
      </c>
      <c r="B13" t="s">
        <v>12</v>
      </c>
      <c r="C13" s="2">
        <v>15</v>
      </c>
      <c r="D13" s="3">
        <v>10</v>
      </c>
    </row>
    <row r="14" spans="1:10" x14ac:dyDescent="0.25">
      <c r="A14" t="s">
        <v>2</v>
      </c>
      <c r="B14" t="s">
        <v>13</v>
      </c>
      <c r="C14" s="2">
        <v>22</v>
      </c>
      <c r="D14" s="3">
        <v>7</v>
      </c>
    </row>
    <row r="15" spans="1:10" x14ac:dyDescent="0.25">
      <c r="A15" t="s">
        <v>3</v>
      </c>
      <c r="B15" t="s">
        <v>14</v>
      </c>
      <c r="C15" s="2">
        <v>1.99</v>
      </c>
      <c r="D15" s="3">
        <v>8</v>
      </c>
    </row>
    <row r="16" spans="1:10" x14ac:dyDescent="0.25">
      <c r="A16" t="s">
        <v>4</v>
      </c>
      <c r="B16" t="s">
        <v>15</v>
      </c>
      <c r="C16" s="2">
        <v>2.5</v>
      </c>
      <c r="D16" s="3">
        <v>6</v>
      </c>
    </row>
    <row r="17" spans="1:4" x14ac:dyDescent="0.25">
      <c r="A17" t="s">
        <v>0</v>
      </c>
      <c r="B17" t="s">
        <v>11</v>
      </c>
      <c r="C17" s="2">
        <v>18</v>
      </c>
      <c r="D17" s="3">
        <v>10</v>
      </c>
    </row>
    <row r="18" spans="1:4" x14ac:dyDescent="0.25">
      <c r="A18" t="s">
        <v>1</v>
      </c>
      <c r="B18" t="s">
        <v>12</v>
      </c>
      <c r="C18" s="2">
        <v>15</v>
      </c>
      <c r="D18" s="3">
        <v>7</v>
      </c>
    </row>
    <row r="19" spans="1:4" x14ac:dyDescent="0.25">
      <c r="A19" t="s">
        <v>2</v>
      </c>
      <c r="B19" t="s">
        <v>13</v>
      </c>
      <c r="C19" s="2">
        <v>22</v>
      </c>
      <c r="D19" s="3">
        <v>8</v>
      </c>
    </row>
    <row r="20" spans="1:4" x14ac:dyDescent="0.25">
      <c r="A20" t="s">
        <v>3</v>
      </c>
      <c r="B20" t="s">
        <v>14</v>
      </c>
      <c r="C20" s="2">
        <v>1.99</v>
      </c>
      <c r="D20" s="3">
        <v>6</v>
      </c>
    </row>
    <row r="21" spans="1:4" x14ac:dyDescent="0.25">
      <c r="A21" t="s">
        <v>4</v>
      </c>
      <c r="B21" t="s">
        <v>13</v>
      </c>
      <c r="C21" s="2">
        <v>22</v>
      </c>
      <c r="D21" s="3">
        <v>10</v>
      </c>
    </row>
    <row r="22" spans="1:4" x14ac:dyDescent="0.25">
      <c r="A22" t="s">
        <v>0</v>
      </c>
      <c r="B22" t="s">
        <v>14</v>
      </c>
      <c r="C22" s="2">
        <v>1.99</v>
      </c>
      <c r="D22" s="3">
        <v>7</v>
      </c>
    </row>
    <row r="23" spans="1:4" x14ac:dyDescent="0.25">
      <c r="A23" t="s">
        <v>1</v>
      </c>
      <c r="B23" t="s">
        <v>13</v>
      </c>
      <c r="C23" s="2">
        <v>22</v>
      </c>
      <c r="D23" s="3">
        <v>8</v>
      </c>
    </row>
    <row r="24" spans="1:4" x14ac:dyDescent="0.25">
      <c r="A24" t="s">
        <v>2</v>
      </c>
      <c r="B24" t="s">
        <v>14</v>
      </c>
      <c r="C24" s="2">
        <v>1.99</v>
      </c>
      <c r="D24" s="3">
        <v>6</v>
      </c>
    </row>
    <row r="25" spans="1:4" x14ac:dyDescent="0.25">
      <c r="A25" t="s">
        <v>3</v>
      </c>
      <c r="B25" t="s">
        <v>13</v>
      </c>
      <c r="C25" s="2">
        <v>22</v>
      </c>
      <c r="D25" s="3">
        <v>10</v>
      </c>
    </row>
    <row r="26" spans="1:4" x14ac:dyDescent="0.25">
      <c r="A26" t="s">
        <v>4</v>
      </c>
      <c r="B26" t="s">
        <v>14</v>
      </c>
      <c r="C26" s="2">
        <v>1.99</v>
      </c>
      <c r="D26" s="3">
        <v>7</v>
      </c>
    </row>
    <row r="27" spans="1:4" x14ac:dyDescent="0.25">
      <c r="A27" t="s">
        <v>2</v>
      </c>
      <c r="B27" t="s">
        <v>13</v>
      </c>
      <c r="C27" s="2">
        <v>22</v>
      </c>
      <c r="D27" s="3">
        <v>8</v>
      </c>
    </row>
    <row r="28" spans="1:4" x14ac:dyDescent="0.25">
      <c r="A28" t="s">
        <v>3</v>
      </c>
      <c r="B28" t="s">
        <v>14</v>
      </c>
      <c r="C28" s="2">
        <v>1.99</v>
      </c>
      <c r="D28" s="3">
        <v>6</v>
      </c>
    </row>
    <row r="29" spans="1:4" x14ac:dyDescent="0.25">
      <c r="A29" t="s">
        <v>2</v>
      </c>
      <c r="B29" t="s">
        <v>13</v>
      </c>
      <c r="C29" s="2">
        <v>22</v>
      </c>
      <c r="D29" s="3">
        <v>10</v>
      </c>
    </row>
    <row r="30" spans="1:4" x14ac:dyDescent="0.25">
      <c r="A30" t="s">
        <v>3</v>
      </c>
      <c r="B30" t="s">
        <v>14</v>
      </c>
      <c r="C30" s="2">
        <v>1.99</v>
      </c>
      <c r="D30" s="3">
        <v>7</v>
      </c>
    </row>
    <row r="31" spans="1:4" x14ac:dyDescent="0.25">
      <c r="A31" t="s">
        <v>2</v>
      </c>
      <c r="B31" t="s">
        <v>13</v>
      </c>
      <c r="C31" s="2">
        <v>22</v>
      </c>
      <c r="D31" s="3">
        <v>8</v>
      </c>
    </row>
    <row r="32" spans="1:4" x14ac:dyDescent="0.25">
      <c r="A32" t="s">
        <v>3</v>
      </c>
      <c r="B32" t="s">
        <v>14</v>
      </c>
      <c r="C32" s="2">
        <v>1.99</v>
      </c>
      <c r="D32" s="3">
        <v>6</v>
      </c>
    </row>
    <row r="33" spans="1:4" x14ac:dyDescent="0.25">
      <c r="A33" t="s">
        <v>2</v>
      </c>
      <c r="B33" t="s">
        <v>11</v>
      </c>
      <c r="C33" s="2">
        <v>18</v>
      </c>
      <c r="D33" s="3">
        <v>10</v>
      </c>
    </row>
    <row r="34" spans="1:4" x14ac:dyDescent="0.25">
      <c r="A34" t="s">
        <v>3</v>
      </c>
      <c r="B34" t="s">
        <v>11</v>
      </c>
      <c r="C34" s="2">
        <v>18</v>
      </c>
      <c r="D34" s="3">
        <v>7</v>
      </c>
    </row>
    <row r="35" spans="1:4" x14ac:dyDescent="0.25">
      <c r="A35" t="s">
        <v>2</v>
      </c>
      <c r="B35" t="s">
        <v>11</v>
      </c>
      <c r="C35" s="2">
        <v>18</v>
      </c>
      <c r="D35" s="3">
        <v>8</v>
      </c>
    </row>
    <row r="36" spans="1:4" x14ac:dyDescent="0.25">
      <c r="A36" t="s">
        <v>3</v>
      </c>
      <c r="B36" t="s">
        <v>11</v>
      </c>
      <c r="C36" s="2">
        <v>18</v>
      </c>
      <c r="D36" s="3">
        <v>6</v>
      </c>
    </row>
    <row r="37" spans="1:4" x14ac:dyDescent="0.25">
      <c r="A37" t="s">
        <v>0</v>
      </c>
      <c r="B37" t="s">
        <v>11</v>
      </c>
      <c r="C37" s="2">
        <v>18</v>
      </c>
      <c r="D37" s="3">
        <v>10</v>
      </c>
    </row>
    <row r="38" spans="1:4" x14ac:dyDescent="0.25">
      <c r="A38" t="s">
        <v>1</v>
      </c>
      <c r="B38" t="s">
        <v>11</v>
      </c>
      <c r="C38" s="2">
        <v>18</v>
      </c>
      <c r="D38" s="3">
        <v>7</v>
      </c>
    </row>
    <row r="39" spans="1:4" x14ac:dyDescent="0.25">
      <c r="A39" t="s">
        <v>0</v>
      </c>
      <c r="B39" t="s">
        <v>11</v>
      </c>
      <c r="C39" s="2">
        <v>18</v>
      </c>
      <c r="D39" s="3">
        <v>8</v>
      </c>
    </row>
    <row r="40" spans="1:4" x14ac:dyDescent="0.25">
      <c r="A40" t="s">
        <v>1</v>
      </c>
      <c r="B40" t="s">
        <v>11</v>
      </c>
      <c r="C40" s="2">
        <v>18</v>
      </c>
      <c r="D40" s="3">
        <v>6</v>
      </c>
    </row>
    <row r="41" spans="1:4" x14ac:dyDescent="0.25">
      <c r="A41" t="s">
        <v>0</v>
      </c>
      <c r="B41" t="s">
        <v>11</v>
      </c>
      <c r="C41" s="2">
        <v>18</v>
      </c>
      <c r="D41" s="3">
        <v>10</v>
      </c>
    </row>
    <row r="42" spans="1:4" x14ac:dyDescent="0.25">
      <c r="A42" t="s">
        <v>1</v>
      </c>
      <c r="B42" t="s">
        <v>11</v>
      </c>
      <c r="C42" s="2">
        <v>18</v>
      </c>
      <c r="D42" s="3">
        <v>7</v>
      </c>
    </row>
    <row r="43" spans="1:4" x14ac:dyDescent="0.25">
      <c r="A43" t="s">
        <v>0</v>
      </c>
      <c r="B43" t="s">
        <v>11</v>
      </c>
      <c r="C43" s="2">
        <v>18</v>
      </c>
      <c r="D43" s="3">
        <v>8</v>
      </c>
    </row>
    <row r="44" spans="1:4" x14ac:dyDescent="0.25">
      <c r="A44" t="s">
        <v>1</v>
      </c>
      <c r="B44" t="s">
        <v>11</v>
      </c>
      <c r="C44" s="2">
        <v>18</v>
      </c>
      <c r="D44" s="3">
        <v>6</v>
      </c>
    </row>
    <row r="45" spans="1:4" x14ac:dyDescent="0.25">
      <c r="A45" t="s">
        <v>0</v>
      </c>
      <c r="B45" t="s">
        <v>11</v>
      </c>
      <c r="C45" s="2">
        <v>18</v>
      </c>
      <c r="D45" s="3">
        <v>10</v>
      </c>
    </row>
    <row r="46" spans="1:4" x14ac:dyDescent="0.25">
      <c r="A46" t="s">
        <v>1</v>
      </c>
      <c r="B46" t="s">
        <v>11</v>
      </c>
      <c r="C46" s="2">
        <v>18</v>
      </c>
      <c r="D46" s="3">
        <v>7</v>
      </c>
    </row>
    <row r="47" spans="1:4" x14ac:dyDescent="0.25">
      <c r="A47" t="s">
        <v>0</v>
      </c>
      <c r="B47" t="s">
        <v>11</v>
      </c>
      <c r="C47" s="2">
        <v>18</v>
      </c>
      <c r="D47" s="3">
        <v>8</v>
      </c>
    </row>
    <row r="48" spans="1:4" x14ac:dyDescent="0.25">
      <c r="A48" t="s">
        <v>1</v>
      </c>
      <c r="B48" t="s">
        <v>11</v>
      </c>
      <c r="C48" s="2">
        <v>18</v>
      </c>
      <c r="D48" s="3">
        <v>6</v>
      </c>
    </row>
    <row r="49" spans="1:4" x14ac:dyDescent="0.25">
      <c r="A49" t="s">
        <v>0</v>
      </c>
      <c r="B49" t="s">
        <v>11</v>
      </c>
      <c r="C49" s="2">
        <v>18</v>
      </c>
      <c r="D49" s="3">
        <v>10</v>
      </c>
    </row>
    <row r="50" spans="1:4" x14ac:dyDescent="0.25">
      <c r="A50" t="s">
        <v>1</v>
      </c>
      <c r="B50" t="s">
        <v>11</v>
      </c>
      <c r="C50" s="2">
        <v>18</v>
      </c>
      <c r="D50" s="3">
        <v>7</v>
      </c>
    </row>
    <row r="51" spans="1:4" x14ac:dyDescent="0.25">
      <c r="A51" t="s">
        <v>0</v>
      </c>
      <c r="B51" t="s">
        <v>11</v>
      </c>
      <c r="C51" s="2">
        <v>18</v>
      </c>
      <c r="D51" s="3">
        <v>8</v>
      </c>
    </row>
    <row r="52" spans="1:4" x14ac:dyDescent="0.25">
      <c r="A52" t="s">
        <v>1</v>
      </c>
      <c r="B52" t="s">
        <v>11</v>
      </c>
      <c r="C52" s="2">
        <v>18</v>
      </c>
      <c r="D52" s="3">
        <v>6</v>
      </c>
    </row>
    <row r="53" spans="1:4" x14ac:dyDescent="0.25">
      <c r="A53" t="s">
        <v>0</v>
      </c>
      <c r="B53" t="s">
        <v>11</v>
      </c>
      <c r="C53" s="2">
        <v>18</v>
      </c>
      <c r="D53" s="3">
        <v>10</v>
      </c>
    </row>
  </sheetData>
  <autoFilter ref="A1:D53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R11" sqref="R11"/>
    </sheetView>
  </sheetViews>
  <sheetFormatPr defaultRowHeight="15" x14ac:dyDescent="0.25"/>
  <cols>
    <col min="3" max="3" width="13.5703125" bestFit="1" customWidth="1"/>
  </cols>
  <sheetData>
    <row r="1" spans="1:18" x14ac:dyDescent="0.25">
      <c r="A1" t="s">
        <v>42</v>
      </c>
      <c r="B1" t="s">
        <v>28</v>
      </c>
      <c r="C1" t="s">
        <v>21</v>
      </c>
      <c r="D1" t="s">
        <v>16</v>
      </c>
      <c r="G1" t="s">
        <v>42</v>
      </c>
      <c r="H1" t="s">
        <v>28</v>
      </c>
      <c r="I1" t="s">
        <v>21</v>
      </c>
      <c r="J1" t="s">
        <v>16</v>
      </c>
      <c r="L1">
        <v>5</v>
      </c>
      <c r="M1">
        <v>9</v>
      </c>
      <c r="N1">
        <v>7</v>
      </c>
      <c r="O1">
        <v>10</v>
      </c>
      <c r="P1">
        <v>5.0999999999999996</v>
      </c>
      <c r="Q1">
        <v>9</v>
      </c>
      <c r="R1">
        <v>3</v>
      </c>
    </row>
    <row r="2" spans="1:18" x14ac:dyDescent="0.25">
      <c r="A2" s="2">
        <v>50</v>
      </c>
      <c r="B2" t="s">
        <v>29</v>
      </c>
      <c r="C2" t="s">
        <v>20</v>
      </c>
      <c r="D2" t="s">
        <v>11</v>
      </c>
      <c r="G2" s="2">
        <v>97</v>
      </c>
      <c r="H2" t="str">
        <f>VLOOKUP($G$2,$A$2:$D$11,2,FALSE)</f>
        <v>João</v>
      </c>
      <c r="I2" t="str">
        <f>VLOOKUP($G$2,$A$2:$D$11,3,FALSE)</f>
        <v>Paraná</v>
      </c>
      <c r="J2" t="str">
        <f>VLOOKUP($G$2,$A$2:$D$11,4,FALSE)</f>
        <v>Gin</v>
      </c>
      <c r="L2" t="s">
        <v>43</v>
      </c>
      <c r="M2" t="s">
        <v>44</v>
      </c>
      <c r="N2" t="s">
        <v>33</v>
      </c>
      <c r="O2" t="s">
        <v>38</v>
      </c>
      <c r="P2" t="s">
        <v>45</v>
      </c>
      <c r="Q2" t="s">
        <v>46</v>
      </c>
      <c r="R2" t="s">
        <v>47</v>
      </c>
    </row>
    <row r="3" spans="1:18" x14ac:dyDescent="0.25">
      <c r="A3" s="2">
        <v>100</v>
      </c>
      <c r="B3" t="s">
        <v>30</v>
      </c>
      <c r="C3" t="s">
        <v>20</v>
      </c>
      <c r="D3" t="s">
        <v>11</v>
      </c>
      <c r="G3" s="2">
        <v>100</v>
      </c>
      <c r="H3" t="str">
        <f t="shared" ref="H3:J5" si="0">VLOOKUP(G3,A3:D12,2,FALSE)</f>
        <v>Joana</v>
      </c>
      <c r="I3" t="str">
        <f t="shared" si="0"/>
        <v>São Paulo</v>
      </c>
      <c r="J3" t="str">
        <f t="shared" si="0"/>
        <v>Vodka</v>
      </c>
    </row>
    <row r="4" spans="1:18" x14ac:dyDescent="0.25">
      <c r="A4" s="2">
        <v>250</v>
      </c>
      <c r="B4" t="s">
        <v>31</v>
      </c>
      <c r="C4" t="s">
        <v>39</v>
      </c>
      <c r="D4" t="s">
        <v>14</v>
      </c>
      <c r="G4" s="2">
        <v>39</v>
      </c>
      <c r="H4" t="str">
        <f t="shared" si="0"/>
        <v>Luana</v>
      </c>
      <c r="I4" t="str">
        <f t="shared" si="0"/>
        <v>Salvador</v>
      </c>
      <c r="J4" t="str">
        <f t="shared" si="0"/>
        <v>Tequila</v>
      </c>
      <c r="M4" t="s">
        <v>48</v>
      </c>
    </row>
    <row r="5" spans="1:18" x14ac:dyDescent="0.25">
      <c r="A5" s="2">
        <v>65</v>
      </c>
      <c r="B5" t="s">
        <v>32</v>
      </c>
      <c r="C5" t="s">
        <v>40</v>
      </c>
      <c r="D5" t="s">
        <v>12</v>
      </c>
      <c r="G5" s="2">
        <v>65</v>
      </c>
      <c r="H5" t="str">
        <f t="shared" si="0"/>
        <v>André</v>
      </c>
      <c r="I5" t="str">
        <f t="shared" si="0"/>
        <v>Salvador</v>
      </c>
      <c r="J5" t="str">
        <f t="shared" si="0"/>
        <v>Tequila</v>
      </c>
      <c r="L5">
        <v>3</v>
      </c>
      <c r="M5" t="s">
        <v>49</v>
      </c>
      <c r="N5" t="str">
        <f>HLOOKUP(L5,$L$1:$R$2,2,0)</f>
        <v>Osvaldo</v>
      </c>
    </row>
    <row r="6" spans="1:18" x14ac:dyDescent="0.25">
      <c r="A6" s="2">
        <v>97</v>
      </c>
      <c r="B6" t="s">
        <v>33</v>
      </c>
      <c r="C6" t="s">
        <v>41</v>
      </c>
      <c r="D6" t="s">
        <v>13</v>
      </c>
      <c r="L6">
        <v>5</v>
      </c>
      <c r="M6" t="s">
        <v>50</v>
      </c>
      <c r="N6" t="str">
        <f t="shared" ref="N6:N7" si="1">HLOOKUP(L6,$L$1:$R$2,2,0)</f>
        <v>Luan</v>
      </c>
    </row>
    <row r="7" spans="1:18" x14ac:dyDescent="0.25">
      <c r="A7" s="2">
        <v>88</v>
      </c>
      <c r="B7" t="s">
        <v>34</v>
      </c>
      <c r="C7" t="s">
        <v>41</v>
      </c>
      <c r="D7" t="s">
        <v>14</v>
      </c>
      <c r="L7">
        <v>5.0999999999999996</v>
      </c>
      <c r="M7" t="s">
        <v>51</v>
      </c>
      <c r="N7" t="str">
        <f t="shared" si="1"/>
        <v>Arnaldo</v>
      </c>
    </row>
    <row r="8" spans="1:18" x14ac:dyDescent="0.25">
      <c r="A8" s="2">
        <v>39</v>
      </c>
      <c r="B8" t="s">
        <v>35</v>
      </c>
      <c r="C8" t="s">
        <v>40</v>
      </c>
      <c r="D8" t="s">
        <v>12</v>
      </c>
    </row>
    <row r="9" spans="1:18" x14ac:dyDescent="0.25">
      <c r="A9" s="2">
        <v>76</v>
      </c>
      <c r="B9" t="s">
        <v>36</v>
      </c>
      <c r="C9" t="s">
        <v>39</v>
      </c>
      <c r="D9" t="s">
        <v>13</v>
      </c>
    </row>
    <row r="10" spans="1:18" x14ac:dyDescent="0.25">
      <c r="A10" s="2">
        <v>101</v>
      </c>
      <c r="B10" t="s">
        <v>37</v>
      </c>
      <c r="C10" t="s">
        <v>39</v>
      </c>
      <c r="D10" t="s">
        <v>11</v>
      </c>
    </row>
    <row r="11" spans="1:18" x14ac:dyDescent="0.25">
      <c r="A11" s="2">
        <v>58</v>
      </c>
      <c r="B11" t="s">
        <v>38</v>
      </c>
      <c r="C11" t="s">
        <v>39</v>
      </c>
      <c r="D11" t="s">
        <v>11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workbookViewId="0">
      <selection activeCell="I12" sqref="I12"/>
    </sheetView>
  </sheetViews>
  <sheetFormatPr defaultRowHeight="15" x14ac:dyDescent="0.25"/>
  <cols>
    <col min="1" max="1" width="7.28515625" bestFit="1" customWidth="1"/>
    <col min="2" max="4" width="10.140625" bestFit="1" customWidth="1"/>
    <col min="5" max="5" width="6.28515625" bestFit="1" customWidth="1"/>
    <col min="6" max="6" width="6" bestFit="1" customWidth="1"/>
    <col min="7" max="7" width="14.140625" customWidth="1"/>
  </cols>
  <sheetData>
    <row r="1" spans="1:17" ht="19.5" thickBot="1" x14ac:dyDescent="0.35">
      <c r="I1" s="15" t="s">
        <v>62</v>
      </c>
      <c r="J1" s="16"/>
      <c r="K1" s="17"/>
    </row>
    <row r="2" spans="1:17" x14ac:dyDescent="0.25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L2" t="s">
        <v>63</v>
      </c>
      <c r="M2" t="s">
        <v>42</v>
      </c>
      <c r="O2" t="s">
        <v>64</v>
      </c>
      <c r="Q2" t="s">
        <v>65</v>
      </c>
    </row>
    <row r="3" spans="1:17" x14ac:dyDescent="0.25">
      <c r="A3" s="4" t="s">
        <v>35</v>
      </c>
      <c r="B3" s="6">
        <v>7.5</v>
      </c>
      <c r="C3" s="6">
        <v>8</v>
      </c>
      <c r="D3" s="6">
        <v>10</v>
      </c>
      <c r="E3" s="6">
        <v>9</v>
      </c>
      <c r="F3" s="6">
        <v>10</v>
      </c>
      <c r="G3" s="4">
        <f t="array" ref="G3">SUM((B3:F3*B7:F7))/SUM(B7:F7)</f>
        <v>9.2142857142857135</v>
      </c>
      <c r="L3">
        <v>1</v>
      </c>
      <c r="M3">
        <v>2</v>
      </c>
      <c r="O3">
        <f>L3*M3</f>
        <v>2</v>
      </c>
      <c r="Q3">
        <f>L3:L17*M3:M17</f>
        <v>2</v>
      </c>
    </row>
    <row r="4" spans="1:17" x14ac:dyDescent="0.25">
      <c r="A4" s="4" t="s">
        <v>59</v>
      </c>
      <c r="B4" s="6">
        <v>4</v>
      </c>
      <c r="C4" s="6">
        <v>7</v>
      </c>
      <c r="D4" s="6">
        <v>6.5</v>
      </c>
      <c r="E4" s="6">
        <v>8</v>
      </c>
      <c r="F4" s="6">
        <v>8</v>
      </c>
      <c r="G4" s="4">
        <f t="array" ref="G4">SUM((B4:F4*B7:F7))/SUM(B7:F7)</f>
        <v>7.0714285714285712</v>
      </c>
      <c r="L4">
        <v>2</v>
      </c>
      <c r="M4">
        <v>3</v>
      </c>
      <c r="O4">
        <f t="shared" ref="O4:O17" si="0">L4*M4</f>
        <v>6</v>
      </c>
      <c r="Q4">
        <f t="shared" ref="Q4:Q17" si="1">L4:L18*M4:M18</f>
        <v>6</v>
      </c>
    </row>
    <row r="5" spans="1:17" x14ac:dyDescent="0.25">
      <c r="A5" s="4" t="s">
        <v>60</v>
      </c>
      <c r="B5" s="6">
        <v>6.9</v>
      </c>
      <c r="C5" s="6">
        <v>7</v>
      </c>
      <c r="D5" s="6">
        <v>7.5</v>
      </c>
      <c r="E5" s="6">
        <v>8</v>
      </c>
      <c r="F5" s="6">
        <v>5</v>
      </c>
      <c r="G5" s="4">
        <f t="array" ref="G5">SUM((B5:F5*B7:F7))/SUM(B7:F7)</f>
        <v>6.3428571428571425</v>
      </c>
      <c r="L5">
        <v>4</v>
      </c>
      <c r="M5">
        <v>7</v>
      </c>
      <c r="O5">
        <f t="shared" si="0"/>
        <v>28</v>
      </c>
      <c r="Q5">
        <f t="shared" si="1"/>
        <v>28</v>
      </c>
    </row>
    <row r="6" spans="1:17" x14ac:dyDescent="0.25">
      <c r="A6" s="4" t="s">
        <v>38</v>
      </c>
      <c r="B6" s="6">
        <v>9.9</v>
      </c>
      <c r="C6" s="6">
        <v>10</v>
      </c>
      <c r="D6" s="6">
        <v>8</v>
      </c>
      <c r="E6" s="6">
        <v>10</v>
      </c>
      <c r="F6" s="6">
        <v>9.8000000000000007</v>
      </c>
      <c r="G6" s="4">
        <f t="array" ref="G6">SUM((B6:F6*B7:F7)/SUM(B7:F7))</f>
        <v>9.6142857142857139</v>
      </c>
      <c r="L6">
        <v>3</v>
      </c>
      <c r="M6">
        <v>5</v>
      </c>
      <c r="O6">
        <f t="shared" si="0"/>
        <v>15</v>
      </c>
      <c r="Q6">
        <f t="shared" si="1"/>
        <v>15</v>
      </c>
    </row>
    <row r="7" spans="1:17" x14ac:dyDescent="0.25">
      <c r="A7" s="4" t="s">
        <v>61</v>
      </c>
      <c r="B7" s="7">
        <v>1</v>
      </c>
      <c r="C7" s="7">
        <v>1</v>
      </c>
      <c r="D7" s="7">
        <v>1</v>
      </c>
      <c r="E7" s="7">
        <v>1</v>
      </c>
      <c r="F7" s="7">
        <v>3</v>
      </c>
      <c r="G7" s="4"/>
      <c r="L7">
        <v>5</v>
      </c>
      <c r="M7">
        <v>3</v>
      </c>
      <c r="O7">
        <f t="shared" si="0"/>
        <v>15</v>
      </c>
      <c r="Q7">
        <f t="shared" si="1"/>
        <v>15</v>
      </c>
    </row>
    <row r="8" spans="1:17" x14ac:dyDescent="0.25">
      <c r="L8">
        <v>6</v>
      </c>
      <c r="M8">
        <v>7</v>
      </c>
      <c r="O8">
        <f t="shared" si="0"/>
        <v>42</v>
      </c>
      <c r="Q8">
        <f t="shared" si="1"/>
        <v>42</v>
      </c>
    </row>
    <row r="9" spans="1:17" x14ac:dyDescent="0.25">
      <c r="L9">
        <v>9</v>
      </c>
      <c r="M9">
        <v>9</v>
      </c>
      <c r="O9">
        <f t="shared" si="0"/>
        <v>81</v>
      </c>
      <c r="Q9">
        <f t="shared" si="1"/>
        <v>81</v>
      </c>
    </row>
    <row r="10" spans="1:17" x14ac:dyDescent="0.25">
      <c r="L10">
        <v>7</v>
      </c>
      <c r="M10">
        <v>6</v>
      </c>
      <c r="O10">
        <f t="shared" si="0"/>
        <v>42</v>
      </c>
      <c r="Q10">
        <f t="shared" si="1"/>
        <v>42</v>
      </c>
    </row>
    <row r="11" spans="1:17" x14ac:dyDescent="0.25">
      <c r="L11">
        <v>6</v>
      </c>
      <c r="M11">
        <v>2</v>
      </c>
      <c r="O11">
        <f t="shared" si="0"/>
        <v>12</v>
      </c>
      <c r="Q11">
        <f t="shared" si="1"/>
        <v>12</v>
      </c>
    </row>
    <row r="12" spans="1:17" x14ac:dyDescent="0.25">
      <c r="L12">
        <v>1</v>
      </c>
      <c r="M12">
        <v>4</v>
      </c>
      <c r="O12">
        <f t="shared" si="0"/>
        <v>4</v>
      </c>
      <c r="Q12">
        <f t="shared" si="1"/>
        <v>4</v>
      </c>
    </row>
    <row r="13" spans="1:17" x14ac:dyDescent="0.25">
      <c r="L13">
        <v>9</v>
      </c>
      <c r="M13">
        <v>5</v>
      </c>
      <c r="O13">
        <f t="shared" si="0"/>
        <v>45</v>
      </c>
      <c r="Q13">
        <f t="shared" si="1"/>
        <v>45</v>
      </c>
    </row>
    <row r="14" spans="1:17" x14ac:dyDescent="0.25">
      <c r="L14">
        <v>7</v>
      </c>
      <c r="M14">
        <v>6</v>
      </c>
      <c r="O14">
        <f t="shared" si="0"/>
        <v>42</v>
      </c>
      <c r="Q14">
        <f t="shared" si="1"/>
        <v>42</v>
      </c>
    </row>
    <row r="15" spans="1:17" x14ac:dyDescent="0.25">
      <c r="L15">
        <v>4</v>
      </c>
      <c r="M15">
        <v>7</v>
      </c>
      <c r="O15">
        <f t="shared" si="0"/>
        <v>28</v>
      </c>
      <c r="Q15">
        <f t="shared" si="1"/>
        <v>28</v>
      </c>
    </row>
    <row r="16" spans="1:17" x14ac:dyDescent="0.25">
      <c r="L16">
        <v>5</v>
      </c>
      <c r="M16">
        <v>32</v>
      </c>
      <c r="O16">
        <f t="shared" si="0"/>
        <v>160</v>
      </c>
      <c r="Q16">
        <f t="shared" si="1"/>
        <v>160</v>
      </c>
    </row>
    <row r="17" spans="12:17" x14ac:dyDescent="0.25">
      <c r="L17">
        <v>6</v>
      </c>
      <c r="M17">
        <v>5</v>
      </c>
      <c r="O17">
        <f t="shared" si="0"/>
        <v>30</v>
      </c>
      <c r="Q17">
        <f t="shared" si="1"/>
        <v>30</v>
      </c>
    </row>
  </sheetData>
  <mergeCells count="1"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4" sqref="H14"/>
    </sheetView>
  </sheetViews>
  <sheetFormatPr defaultRowHeight="15" x14ac:dyDescent="0.25"/>
  <cols>
    <col min="1" max="1" width="23.42578125" bestFit="1" customWidth="1"/>
    <col min="2" max="2" width="13.7109375" bestFit="1" customWidth="1"/>
    <col min="5" max="5" width="18.140625" bestFit="1" customWidth="1"/>
    <col min="6" max="6" width="12.85546875" bestFit="1" customWidth="1"/>
  </cols>
  <sheetData>
    <row r="1" spans="1:6" x14ac:dyDescent="0.25">
      <c r="A1" t="s">
        <v>66</v>
      </c>
      <c r="B1" s="8">
        <v>150714.28571428571</v>
      </c>
      <c r="D1" t="s">
        <v>72</v>
      </c>
      <c r="E1" t="s">
        <v>73</v>
      </c>
      <c r="F1" t="s">
        <v>74</v>
      </c>
    </row>
    <row r="2" spans="1:6" x14ac:dyDescent="0.25">
      <c r="A2" t="s">
        <v>67</v>
      </c>
      <c r="B2" s="8">
        <f>B1*0.3</f>
        <v>45214.28571428571</v>
      </c>
    </row>
    <row r="3" spans="1:6" x14ac:dyDescent="0.25">
      <c r="A3" t="s">
        <v>68</v>
      </c>
      <c r="B3" s="8">
        <v>70000</v>
      </c>
    </row>
    <row r="4" spans="1:6" x14ac:dyDescent="0.25">
      <c r="A4" t="s">
        <v>69</v>
      </c>
      <c r="B4" s="8">
        <f>B1-B2-B3</f>
        <v>35500</v>
      </c>
    </row>
    <row r="5" spans="1:6" x14ac:dyDescent="0.25">
      <c r="A5" t="s">
        <v>70</v>
      </c>
      <c r="B5" s="8">
        <v>10500</v>
      </c>
    </row>
    <row r="6" spans="1:6" x14ac:dyDescent="0.25">
      <c r="A6" t="s">
        <v>71</v>
      </c>
      <c r="B6" s="8">
        <f>B4-B5</f>
        <v>25000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workbookViewId="0">
      <selection activeCell="F3" sqref="F3"/>
    </sheetView>
  </sheetViews>
  <sheetFormatPr defaultRowHeight="15" x14ac:dyDescent="0.25"/>
  <cols>
    <col min="1" max="1" width="18.5703125" bestFit="1" customWidth="1"/>
    <col min="2" max="2" width="12.85546875" bestFit="1" customWidth="1"/>
    <col min="3" max="3" width="11.7109375" bestFit="1" customWidth="1"/>
    <col min="4" max="4" width="8.140625" bestFit="1" customWidth="1"/>
    <col min="5" max="5" width="5.42578125" customWidth="1"/>
    <col min="6" max="6" width="10.85546875" bestFit="1" customWidth="1"/>
    <col min="7" max="7" width="12.7109375" bestFit="1" customWidth="1"/>
    <col min="8" max="8" width="12.42578125" bestFit="1" customWidth="1"/>
    <col min="9" max="9" width="16" bestFit="1" customWidth="1"/>
  </cols>
  <sheetData>
    <row r="2" spans="1:9" x14ac:dyDescent="0.25">
      <c r="A2" s="4" t="s">
        <v>75</v>
      </c>
      <c r="B2" s="4" t="s">
        <v>17</v>
      </c>
      <c r="C2" s="4" t="s">
        <v>76</v>
      </c>
      <c r="D2" s="4" t="s">
        <v>71</v>
      </c>
      <c r="E2" s="4" t="s">
        <v>77</v>
      </c>
      <c r="F2" s="4" t="s">
        <v>78</v>
      </c>
      <c r="G2" s="4" t="s">
        <v>79</v>
      </c>
      <c r="H2" s="4" t="s">
        <v>80</v>
      </c>
      <c r="I2" s="4" t="s">
        <v>81</v>
      </c>
    </row>
    <row r="3" spans="1:9" x14ac:dyDescent="0.25">
      <c r="A3" s="4" t="s">
        <v>82</v>
      </c>
      <c r="B3" s="9">
        <v>2500</v>
      </c>
      <c r="C3" s="9">
        <v>3500</v>
      </c>
      <c r="D3" s="9">
        <f>C3-B3</f>
        <v>1000</v>
      </c>
      <c r="E3" s="6">
        <v>1</v>
      </c>
      <c r="F3" s="14">
        <v>0</v>
      </c>
      <c r="G3" s="9">
        <f>F3*B3</f>
        <v>0</v>
      </c>
      <c r="H3" s="9">
        <f>F3*C3</f>
        <v>0</v>
      </c>
      <c r="I3" s="4">
        <f>F3*E3</f>
        <v>0</v>
      </c>
    </row>
    <row r="4" spans="1:9" x14ac:dyDescent="0.25">
      <c r="A4" s="4" t="s">
        <v>83</v>
      </c>
      <c r="B4" s="9">
        <v>1700</v>
      </c>
      <c r="C4" s="9">
        <v>2200</v>
      </c>
      <c r="D4" s="9">
        <f>C4-B4</f>
        <v>500</v>
      </c>
      <c r="E4" s="4">
        <v>0.5</v>
      </c>
      <c r="F4" s="14">
        <v>68</v>
      </c>
      <c r="G4" s="9">
        <f t="shared" ref="G4:G5" si="0">F4*B4</f>
        <v>115600</v>
      </c>
      <c r="H4" s="9">
        <f t="shared" ref="H4:H5" si="1">F4*C4</f>
        <v>149600</v>
      </c>
      <c r="I4" s="4">
        <f t="shared" ref="I4:I5" si="2">F4*E4</f>
        <v>34</v>
      </c>
    </row>
    <row r="5" spans="1:9" x14ac:dyDescent="0.25">
      <c r="A5" s="4" t="s">
        <v>84</v>
      </c>
      <c r="B5" s="9">
        <v>1000</v>
      </c>
      <c r="C5" s="9">
        <v>1800</v>
      </c>
      <c r="D5" s="9">
        <f>C5-B5</f>
        <v>800</v>
      </c>
      <c r="E5" s="4">
        <v>0.3</v>
      </c>
      <c r="F5" s="14">
        <v>0</v>
      </c>
      <c r="G5" s="9">
        <f t="shared" si="0"/>
        <v>0</v>
      </c>
      <c r="H5" s="9">
        <f t="shared" si="1"/>
        <v>0</v>
      </c>
      <c r="I5" s="4">
        <f t="shared" si="2"/>
        <v>0</v>
      </c>
    </row>
    <row r="6" spans="1:9" x14ac:dyDescent="0.25">
      <c r="A6" s="4"/>
      <c r="B6" s="9"/>
      <c r="C6" s="9"/>
      <c r="D6" s="9"/>
      <c r="E6" s="4"/>
      <c r="F6" s="4"/>
      <c r="G6" s="9"/>
      <c r="H6" s="9"/>
      <c r="I6" s="4"/>
    </row>
    <row r="7" spans="1:9" x14ac:dyDescent="0.25">
      <c r="A7" s="4" t="s">
        <v>85</v>
      </c>
      <c r="B7" s="9">
        <f t="shared" ref="B7:I7" si="3">SUM(B3:B5)</f>
        <v>5200</v>
      </c>
      <c r="C7" s="9">
        <f t="shared" si="3"/>
        <v>7500</v>
      </c>
      <c r="D7" s="9">
        <f t="shared" si="3"/>
        <v>2300</v>
      </c>
      <c r="E7" s="6">
        <f t="shared" si="3"/>
        <v>1.8</v>
      </c>
      <c r="F7" s="4">
        <f t="shared" si="3"/>
        <v>68</v>
      </c>
      <c r="G7" s="11">
        <f t="shared" si="3"/>
        <v>115600</v>
      </c>
      <c r="H7" s="13">
        <f t="shared" si="3"/>
        <v>149600</v>
      </c>
      <c r="I7" s="12">
        <f t="shared" si="3"/>
        <v>34</v>
      </c>
    </row>
    <row r="8" spans="1:9" x14ac:dyDescent="0.25">
      <c r="A8" s="4"/>
      <c r="B8" s="9"/>
      <c r="C8" s="9"/>
      <c r="D8" s="9"/>
      <c r="E8" s="4"/>
      <c r="F8" s="4"/>
      <c r="G8" s="4"/>
      <c r="H8" s="4"/>
      <c r="I8" s="4"/>
    </row>
    <row r="9" spans="1:9" x14ac:dyDescent="0.25">
      <c r="A9" s="4" t="s">
        <v>86</v>
      </c>
      <c r="B9" s="11">
        <v>150000</v>
      </c>
      <c r="C9" s="9"/>
      <c r="D9" s="9"/>
      <c r="E9" s="4"/>
      <c r="F9" s="4"/>
      <c r="G9" s="4"/>
      <c r="H9" s="4"/>
      <c r="I9" s="4"/>
    </row>
    <row r="10" spans="1:9" x14ac:dyDescent="0.25">
      <c r="A10" s="4" t="s">
        <v>87</v>
      </c>
      <c r="B10" s="12">
        <v>100</v>
      </c>
      <c r="C10" s="10" t="s">
        <v>77</v>
      </c>
      <c r="D10" s="4"/>
      <c r="E10" s="4"/>
      <c r="F10" s="4"/>
      <c r="G10" s="4"/>
      <c r="H10" s="4"/>
      <c r="I10" s="4"/>
    </row>
  </sheetData>
  <scenarios current="0">
    <scenario name="Tablet" count="3" user="Carla Marcondes" comment="Criado por Carla Marcondes em 4/26/2022">
      <inputCells r="F3" val="0"/>
      <inputCells r="F4" val="43"/>
      <inputCells r="F5" val="30"/>
    </scenario>
  </scenario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2" sqref="C2:C13"/>
    </sheetView>
  </sheetViews>
  <sheetFormatPr defaultRowHeight="15" x14ac:dyDescent="0.25"/>
  <cols>
    <col min="1" max="1" width="12" bestFit="1" customWidth="1"/>
    <col min="2" max="2" width="12.28515625" bestFit="1" customWidth="1"/>
    <col min="3" max="3" width="19.28515625" bestFit="1" customWidth="1"/>
  </cols>
  <sheetData>
    <row r="1" spans="1:5" x14ac:dyDescent="0.25">
      <c r="A1" t="s">
        <v>88</v>
      </c>
      <c r="B1" t="s">
        <v>89</v>
      </c>
      <c r="C1" t="s">
        <v>90</v>
      </c>
    </row>
    <row r="2" spans="1:5" x14ac:dyDescent="0.25">
      <c r="C2" t="s">
        <v>91</v>
      </c>
      <c r="E2" t="s">
        <v>91</v>
      </c>
    </row>
    <row r="3" spans="1:5" x14ac:dyDescent="0.25">
      <c r="C3" t="s">
        <v>92</v>
      </c>
    </row>
    <row r="4" spans="1:5" x14ac:dyDescent="0.25">
      <c r="C4" t="s">
        <v>93</v>
      </c>
    </row>
    <row r="5" spans="1:5" x14ac:dyDescent="0.25">
      <c r="C5" t="s">
        <v>94</v>
      </c>
    </row>
    <row r="6" spans="1:5" x14ac:dyDescent="0.25">
      <c r="C6" t="s">
        <v>95</v>
      </c>
    </row>
    <row r="7" spans="1:5" x14ac:dyDescent="0.25">
      <c r="C7" t="s">
        <v>96</v>
      </c>
    </row>
    <row r="8" spans="1:5" x14ac:dyDescent="0.25">
      <c r="C8" t="s">
        <v>97</v>
      </c>
    </row>
    <row r="9" spans="1:5" x14ac:dyDescent="0.25">
      <c r="C9" t="s">
        <v>98</v>
      </c>
    </row>
    <row r="10" spans="1:5" x14ac:dyDescent="0.25">
      <c r="C10" t="s">
        <v>99</v>
      </c>
    </row>
    <row r="11" spans="1:5" x14ac:dyDescent="0.25">
      <c r="C11" t="s">
        <v>100</v>
      </c>
    </row>
    <row r="12" spans="1:5" x14ac:dyDescent="0.25">
      <c r="C12" t="s">
        <v>101</v>
      </c>
    </row>
    <row r="13" spans="1:5" x14ac:dyDescent="0.25">
      <c r="C13" t="s">
        <v>102</v>
      </c>
    </row>
    <row r="14" spans="1:5" x14ac:dyDescent="0.25">
      <c r="C14" t="s">
        <v>91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G9" sqref="G9"/>
    </sheetView>
  </sheetViews>
  <sheetFormatPr defaultRowHeight="15" x14ac:dyDescent="0.25"/>
  <sheetData>
    <row r="1" spans="1:13" x14ac:dyDescent="0.25">
      <c r="A1" t="s">
        <v>29</v>
      </c>
    </row>
    <row r="2" spans="1:13" x14ac:dyDescent="0.25">
      <c r="A2" t="s">
        <v>30</v>
      </c>
      <c r="C2" t="s">
        <v>29</v>
      </c>
      <c r="F2" t="s">
        <v>29</v>
      </c>
      <c r="G2" t="s">
        <v>29</v>
      </c>
      <c r="M2" t="s">
        <v>29</v>
      </c>
    </row>
    <row r="3" spans="1:13" x14ac:dyDescent="0.25">
      <c r="A3" t="s">
        <v>103</v>
      </c>
      <c r="C3" t="s">
        <v>30</v>
      </c>
      <c r="F3" t="s">
        <v>30</v>
      </c>
      <c r="G3" t="s">
        <v>30</v>
      </c>
      <c r="M3" t="s">
        <v>30</v>
      </c>
    </row>
    <row r="4" spans="1:13" x14ac:dyDescent="0.25">
      <c r="A4" t="s">
        <v>104</v>
      </c>
      <c r="C4" t="s">
        <v>103</v>
      </c>
      <c r="F4" t="s">
        <v>103</v>
      </c>
      <c r="G4" t="s">
        <v>103</v>
      </c>
      <c r="M4" t="s">
        <v>103</v>
      </c>
    </row>
    <row r="5" spans="1:13" x14ac:dyDescent="0.25">
      <c r="A5" t="s">
        <v>33</v>
      </c>
      <c r="C5" t="s">
        <v>104</v>
      </c>
      <c r="F5" t="s">
        <v>104</v>
      </c>
      <c r="G5" t="s">
        <v>104</v>
      </c>
      <c r="M5" t="s">
        <v>104</v>
      </c>
    </row>
    <row r="6" spans="1:13" x14ac:dyDescent="0.25">
      <c r="A6" t="s">
        <v>105</v>
      </c>
      <c r="C6" t="s">
        <v>33</v>
      </c>
      <c r="F6" t="s">
        <v>33</v>
      </c>
      <c r="G6" t="s">
        <v>33</v>
      </c>
      <c r="M6" t="s">
        <v>33</v>
      </c>
    </row>
    <row r="7" spans="1:13" x14ac:dyDescent="0.25">
      <c r="A7" t="s">
        <v>106</v>
      </c>
      <c r="C7" t="s">
        <v>105</v>
      </c>
      <c r="F7" t="s">
        <v>105</v>
      </c>
      <c r="G7" t="s">
        <v>105</v>
      </c>
      <c r="M7" t="s">
        <v>105</v>
      </c>
    </row>
    <row r="8" spans="1:13" x14ac:dyDescent="0.25">
      <c r="C8" t="s">
        <v>106</v>
      </c>
      <c r="F8" t="s">
        <v>106</v>
      </c>
      <c r="G8" t="s">
        <v>106</v>
      </c>
      <c r="M8" t="s">
        <v>106</v>
      </c>
    </row>
    <row r="9" spans="1:13" x14ac:dyDescent="0.25">
      <c r="C9" t="s">
        <v>29</v>
      </c>
    </row>
    <row r="10" spans="1:13" x14ac:dyDescent="0.25">
      <c r="C10" t="s">
        <v>30</v>
      </c>
    </row>
    <row r="11" spans="1:13" x14ac:dyDescent="0.25">
      <c r="C11" t="s">
        <v>103</v>
      </c>
    </row>
    <row r="12" spans="1:13" x14ac:dyDescent="0.25">
      <c r="C12" t="s">
        <v>104</v>
      </c>
    </row>
    <row r="13" spans="1:13" x14ac:dyDescent="0.25">
      <c r="C13" t="s">
        <v>33</v>
      </c>
    </row>
    <row r="14" spans="1:13" x14ac:dyDescent="0.25">
      <c r="C14" t="s">
        <v>105</v>
      </c>
    </row>
    <row r="15" spans="1:13" x14ac:dyDescent="0.25">
      <c r="C15" t="s">
        <v>106</v>
      </c>
    </row>
    <row r="16" spans="1:13" x14ac:dyDescent="0.25">
      <c r="C16" t="s">
        <v>29</v>
      </c>
    </row>
    <row r="17" spans="3:3" x14ac:dyDescent="0.25">
      <c r="C17" t="s">
        <v>30</v>
      </c>
    </row>
    <row r="18" spans="3:3" x14ac:dyDescent="0.25">
      <c r="C18" t="s">
        <v>103</v>
      </c>
    </row>
    <row r="19" spans="3:3" x14ac:dyDescent="0.25">
      <c r="C19" t="s">
        <v>104</v>
      </c>
    </row>
    <row r="20" spans="3:3" x14ac:dyDescent="0.25">
      <c r="C20" t="s">
        <v>33</v>
      </c>
    </row>
    <row r="21" spans="3:3" x14ac:dyDescent="0.25">
      <c r="C21" t="s">
        <v>105</v>
      </c>
    </row>
    <row r="22" spans="3:3" x14ac:dyDescent="0.25">
      <c r="C22" t="s">
        <v>106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CONT.SE - CONT.SES</vt:lpstr>
      <vt:lpstr>SOMASE E MEDIASE</vt:lpstr>
      <vt:lpstr>PROCV E PROCH</vt:lpstr>
      <vt:lpstr>Fórmula Matricial</vt:lpstr>
      <vt:lpstr>Meta</vt:lpstr>
      <vt:lpstr>Solver</vt:lpstr>
      <vt:lpstr>Macro</vt:lpstr>
      <vt:lpstr>Referência relativa</vt:lpstr>
      <vt:lpstr>Projeto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Marcondes</dc:creator>
  <cp:lastModifiedBy>Carla Marcondes</cp:lastModifiedBy>
  <dcterms:created xsi:type="dcterms:W3CDTF">2022-04-08T14:30:41Z</dcterms:created>
  <dcterms:modified xsi:type="dcterms:W3CDTF">2022-05-02T11:03:27Z</dcterms:modified>
</cp:coreProperties>
</file>