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s\Clients\CMAP\cmap_csvm\dev\Data_Processed\VMT\"/>
    </mc:Choice>
  </mc:AlternateContent>
  <bookViews>
    <workbookView xWindow="-105" yWindow="-105" windowWidth="23250" windowHeight="13170" activeTab="4"/>
  </bookViews>
  <sheets>
    <sheet name="Annual VMT" sheetId="2" r:id="rId1"/>
    <sheet name="Pct Veh Urban" sheetId="4" r:id="rId2"/>
    <sheet name="Pct Veh Rural" sheetId="3" r:id="rId3"/>
    <sheet name="UA VMT" sheetId="5" r:id="rId4"/>
    <sheet name="CMAP" sheetId="1" r:id="rId5"/>
    <sheet name="SEMCOG" sheetId="6" r:id="rId6"/>
  </sheets>
  <externalReferences>
    <externalReference r:id="rId7"/>
  </externalReferences>
  <definedNames>
    <definedName name="_Order1" hidden="1">0</definedName>
    <definedName name="Crystal_1_1_WEBI_DataGrid" localSheetId="3" hidden="1">'UA VMT'!#REF!</definedName>
    <definedName name="Crystal_1_1_WEBI_DataGrid" hidden="1">'Annual VMT'!#REF!</definedName>
    <definedName name="Crystal_1_1_WEBI_HHeading" localSheetId="3" hidden="1">'UA VMT'!#REF!</definedName>
    <definedName name="Crystal_1_1_WEBI_HHeading" hidden="1">'Annual VMT'!#REF!</definedName>
    <definedName name="Crystal_1_1_WEBI_Table" localSheetId="3" hidden="1">'UA VMT'!#REF!</definedName>
    <definedName name="Crystal_1_1_WEBI_Table" hidden="1">'Annual VMT'!#REF!</definedName>
    <definedName name="Crystal_2_1_WEBI_DataGrid" hidden="1">'UA VMT'!#REF!</definedName>
    <definedName name="Crystal_2_1_WEBI_HHeading" hidden="1">'UA VMT'!#REF!</definedName>
    <definedName name="Crystal_2_1_WEBI_Table" hidden="1">'UA VMT'!#REF!</definedName>
    <definedName name="_xlnm.Print_Area" localSheetId="0">'Annual VMT'!$A$7:$R$71</definedName>
    <definedName name="_xlnm.Print_Area" localSheetId="2">'Pct Veh Rural'!$A$7:$V$67</definedName>
    <definedName name="_xlnm.Print_Area" localSheetId="1">'Pct Veh Urban'!$A$7:$V$68</definedName>
    <definedName name="_xlnm.Print_Area" localSheetId="3">'UA VMT'!$A$5:$R$85</definedName>
    <definedName name="SHEET1" localSheetId="3">'UA VMT'!$A$5:$R$85</definedName>
    <definedName name="SHEET1">'Annual VMT'!$A$7:$R$71</definedName>
    <definedName name="SHEET2" localSheetId="3">[1]B!#REF!</definedName>
    <definedName name="SHEET2">'Pct Veh Urban'!$A$7:$V$68</definedName>
    <definedName name="SHEET3">[1]C!#REF!</definedName>
    <definedName name="SHEET4">[1]D!#REF!</definedName>
    <definedName name="SHEET5">[1]E!#REF!</definedName>
    <definedName name="SHEET6">[1]F!#REF!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63" i="1"/>
  <c r="F72" i="6"/>
  <c r="E76" i="6"/>
  <c r="F73" i="6" s="1"/>
  <c r="E73" i="6"/>
  <c r="E72" i="6"/>
  <c r="H76" i="6"/>
  <c r="E77" i="6" s="1"/>
  <c r="G76" i="6"/>
  <c r="F76" i="6"/>
  <c r="R26" i="6"/>
  <c r="Q26" i="6"/>
  <c r="P26" i="6"/>
  <c r="O26" i="6"/>
  <c r="N26" i="6"/>
  <c r="M26" i="6"/>
  <c r="L26" i="6"/>
  <c r="K26" i="6"/>
  <c r="H32" i="6" s="1"/>
  <c r="J26" i="6"/>
  <c r="I26" i="6"/>
  <c r="H26" i="6"/>
  <c r="G26" i="6"/>
  <c r="F26" i="6"/>
  <c r="E26" i="6"/>
  <c r="D26" i="6"/>
  <c r="C26" i="6"/>
  <c r="B26" i="6"/>
  <c r="A26" i="6"/>
  <c r="A32" i="6" s="1"/>
  <c r="A37" i="6" s="1"/>
  <c r="V13" i="6"/>
  <c r="U13" i="6"/>
  <c r="U32" i="6" s="1"/>
  <c r="T13" i="6"/>
  <c r="T32" i="6" s="1"/>
  <c r="S13" i="6"/>
  <c r="R13" i="6"/>
  <c r="R32" i="6" s="1"/>
  <c r="Q13" i="6"/>
  <c r="Q32" i="6" s="1"/>
  <c r="P13" i="6"/>
  <c r="O13" i="6"/>
  <c r="N13" i="6"/>
  <c r="M13" i="6"/>
  <c r="M32" i="6" s="1"/>
  <c r="L13" i="6"/>
  <c r="K13" i="6"/>
  <c r="K32" i="6" s="1"/>
  <c r="J13" i="6"/>
  <c r="I13" i="6"/>
  <c r="H13" i="6"/>
  <c r="G13" i="6"/>
  <c r="F13" i="6"/>
  <c r="E13" i="6"/>
  <c r="D13" i="6"/>
  <c r="C13" i="6"/>
  <c r="B13" i="6"/>
  <c r="A13" i="6"/>
  <c r="A19" i="6" s="1"/>
  <c r="I7" i="6"/>
  <c r="E8" i="6" s="1"/>
  <c r="H7" i="6"/>
  <c r="G7" i="6"/>
  <c r="K7" i="6" s="1"/>
  <c r="F7" i="6"/>
  <c r="E7" i="6"/>
  <c r="D7" i="6"/>
  <c r="J7" i="6" s="1"/>
  <c r="C7" i="6"/>
  <c r="B7" i="6"/>
  <c r="A7" i="6"/>
  <c r="E44" i="6"/>
  <c r="E45" i="6" s="1"/>
  <c r="D44" i="6"/>
  <c r="D45" i="6" s="1"/>
  <c r="C44" i="6"/>
  <c r="C45" i="6" s="1"/>
  <c r="B44" i="6"/>
  <c r="B45" i="6" s="1"/>
  <c r="R27" i="6"/>
  <c r="Q27" i="6"/>
  <c r="P27" i="6"/>
  <c r="O27" i="6"/>
  <c r="N27" i="6"/>
  <c r="L27" i="6"/>
  <c r="S32" i="6"/>
  <c r="C8" i="6"/>
  <c r="H8" i="6"/>
  <c r="E44" i="1"/>
  <c r="E45" i="1" s="1"/>
  <c r="D44" i="1"/>
  <c r="D45" i="1" s="1"/>
  <c r="C44" i="1"/>
  <c r="C45" i="1" s="1"/>
  <c r="B44" i="1"/>
  <c r="B45" i="1" s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R27" i="1" s="1"/>
  <c r="A26" i="1"/>
  <c r="A32" i="1" s="1"/>
  <c r="A37" i="1" s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3" i="1"/>
  <c r="A19" i="1" s="1"/>
  <c r="C7" i="1"/>
  <c r="D7" i="1"/>
  <c r="E7" i="1"/>
  <c r="F7" i="1"/>
  <c r="G7" i="1"/>
  <c r="H7" i="1"/>
  <c r="I7" i="1"/>
  <c r="B7" i="1"/>
  <c r="N32" i="6" l="1"/>
  <c r="E32" i="6"/>
  <c r="K27" i="1"/>
  <c r="V32" i="1"/>
  <c r="J7" i="1"/>
  <c r="U32" i="1"/>
  <c r="G72" i="6"/>
  <c r="G73" i="6"/>
  <c r="F77" i="6"/>
  <c r="G77" i="6"/>
  <c r="H77" i="6"/>
  <c r="L32" i="6"/>
  <c r="E37" i="6" s="1"/>
  <c r="G32" i="6"/>
  <c r="O32" i="6"/>
  <c r="C32" i="6"/>
  <c r="F32" i="6"/>
  <c r="I32" i="6"/>
  <c r="J32" i="6"/>
  <c r="C37" i="6" s="1"/>
  <c r="M27" i="6"/>
  <c r="G37" i="6"/>
  <c r="G14" i="6"/>
  <c r="D32" i="6"/>
  <c r="D37" i="6" s="1"/>
  <c r="D49" i="6" s="1"/>
  <c r="F37" i="6"/>
  <c r="V14" i="6"/>
  <c r="D8" i="6"/>
  <c r="N14" i="6"/>
  <c r="O14" i="6"/>
  <c r="H14" i="6"/>
  <c r="L7" i="6"/>
  <c r="F14" i="6"/>
  <c r="B14" i="6"/>
  <c r="D14" i="6"/>
  <c r="G8" i="6"/>
  <c r="I14" i="6"/>
  <c r="Q14" i="6"/>
  <c r="K27" i="6"/>
  <c r="F8" i="6"/>
  <c r="P14" i="6"/>
  <c r="P32" i="6"/>
  <c r="J14" i="6"/>
  <c r="R14" i="6"/>
  <c r="B32" i="6"/>
  <c r="I8" i="6"/>
  <c r="C14" i="6"/>
  <c r="K14" i="6"/>
  <c r="S14" i="6"/>
  <c r="V32" i="6"/>
  <c r="B8" i="6"/>
  <c r="L14" i="6"/>
  <c r="T14" i="6"/>
  <c r="E14" i="6"/>
  <c r="M14" i="6"/>
  <c r="U14" i="6"/>
  <c r="I32" i="1"/>
  <c r="L32" i="1"/>
  <c r="P32" i="1"/>
  <c r="K32" i="1"/>
  <c r="J32" i="1"/>
  <c r="R32" i="1"/>
  <c r="Q27" i="1"/>
  <c r="P27" i="1"/>
  <c r="G32" i="1"/>
  <c r="G8" i="1"/>
  <c r="N14" i="1"/>
  <c r="H32" i="1"/>
  <c r="H8" i="1"/>
  <c r="O27" i="1"/>
  <c r="Q32" i="1"/>
  <c r="E32" i="1"/>
  <c r="F32" i="1"/>
  <c r="N27" i="1"/>
  <c r="B32" i="1"/>
  <c r="O32" i="1"/>
  <c r="S32" i="1"/>
  <c r="M27" i="1"/>
  <c r="C32" i="1"/>
  <c r="N32" i="1"/>
  <c r="L27" i="1"/>
  <c r="D32" i="1"/>
  <c r="M32" i="1"/>
  <c r="T32" i="1"/>
  <c r="F8" i="1"/>
  <c r="E8" i="1"/>
  <c r="B14" i="1"/>
  <c r="C8" i="1"/>
  <c r="B8" i="1"/>
  <c r="F14" i="1"/>
  <c r="P14" i="1"/>
  <c r="H14" i="1"/>
  <c r="I8" i="1"/>
  <c r="G14" i="1"/>
  <c r="U14" i="1"/>
  <c r="M14" i="1"/>
  <c r="E14" i="1"/>
  <c r="T14" i="1"/>
  <c r="L14" i="1"/>
  <c r="D14" i="1"/>
  <c r="V14" i="1"/>
  <c r="S14" i="1"/>
  <c r="K14" i="1"/>
  <c r="C14" i="1"/>
  <c r="D8" i="1"/>
  <c r="R14" i="1"/>
  <c r="J14" i="1"/>
  <c r="Q14" i="1"/>
  <c r="I14" i="1"/>
  <c r="K7" i="1"/>
  <c r="L7" i="1" s="1"/>
  <c r="O14" i="1"/>
  <c r="G19" i="6" l="1"/>
  <c r="D37" i="1"/>
  <c r="H37" i="6"/>
  <c r="H38" i="6" s="1"/>
  <c r="G49" i="6"/>
  <c r="H49" i="6"/>
  <c r="D50" i="6" s="1"/>
  <c r="F38" i="6"/>
  <c r="F49" i="6"/>
  <c r="F50" i="6" s="1"/>
  <c r="D38" i="6"/>
  <c r="W14" i="6"/>
  <c r="C19" i="6"/>
  <c r="H19" i="6"/>
  <c r="H20" i="6" s="1"/>
  <c r="B19" i="6"/>
  <c r="B20" i="6" s="1"/>
  <c r="D19" i="6"/>
  <c r="D20" i="6" s="1"/>
  <c r="G20" i="6"/>
  <c r="F19" i="6"/>
  <c r="F20" i="6" s="1"/>
  <c r="H50" i="6"/>
  <c r="H51" i="6"/>
  <c r="E49" i="6"/>
  <c r="D51" i="6"/>
  <c r="B37" i="6"/>
  <c r="E19" i="6"/>
  <c r="E20" i="6" s="1"/>
  <c r="C49" i="6"/>
  <c r="C38" i="6"/>
  <c r="G50" i="6"/>
  <c r="G51" i="6"/>
  <c r="G79" i="6" s="1"/>
  <c r="C37" i="1"/>
  <c r="H19" i="1"/>
  <c r="H20" i="1" s="1"/>
  <c r="B19" i="1"/>
  <c r="B37" i="1"/>
  <c r="B49" i="1" s="1"/>
  <c r="B51" i="1" s="1"/>
  <c r="E37" i="1"/>
  <c r="H37" i="1"/>
  <c r="G37" i="1"/>
  <c r="D49" i="1"/>
  <c r="D51" i="1" s="1"/>
  <c r="C19" i="1"/>
  <c r="F37" i="1"/>
  <c r="W14" i="1"/>
  <c r="E19" i="1"/>
  <c r="F19" i="1"/>
  <c r="D19" i="1"/>
  <c r="G19" i="1"/>
  <c r="C20" i="6" l="1"/>
  <c r="C38" i="1"/>
  <c r="E38" i="6"/>
  <c r="G38" i="6"/>
  <c r="G20" i="1"/>
  <c r="D20" i="1"/>
  <c r="D54" i="1"/>
  <c r="D55" i="1"/>
  <c r="B55" i="1"/>
  <c r="B54" i="1"/>
  <c r="F51" i="6"/>
  <c r="E50" i="6"/>
  <c r="E51" i="6"/>
  <c r="B49" i="6"/>
  <c r="B38" i="6"/>
  <c r="D54" i="6"/>
  <c r="D55" i="6"/>
  <c r="G54" i="6"/>
  <c r="G55" i="6"/>
  <c r="C51" i="6"/>
  <c r="C50" i="6"/>
  <c r="H54" i="6"/>
  <c r="H55" i="6"/>
  <c r="C49" i="1"/>
  <c r="C51" i="1" s="1"/>
  <c r="F20" i="1"/>
  <c r="E20" i="1"/>
  <c r="C20" i="1"/>
  <c r="B20" i="1"/>
  <c r="H38" i="1"/>
  <c r="H49" i="1"/>
  <c r="B38" i="1"/>
  <c r="G38" i="1"/>
  <c r="G49" i="1"/>
  <c r="F49" i="1"/>
  <c r="F38" i="1"/>
  <c r="E38" i="1"/>
  <c r="E49" i="1"/>
  <c r="D38" i="1"/>
  <c r="F55" i="6" l="1"/>
  <c r="F79" i="6"/>
  <c r="H50" i="1"/>
  <c r="H51" i="1"/>
  <c r="B50" i="1"/>
  <c r="F50" i="1"/>
  <c r="F51" i="1"/>
  <c r="F59" i="1" s="1"/>
  <c r="G50" i="1"/>
  <c r="G51" i="1"/>
  <c r="G59" i="1" s="1"/>
  <c r="C54" i="1"/>
  <c r="C55" i="1"/>
  <c r="E50" i="1"/>
  <c r="E51" i="1"/>
  <c r="E59" i="1" s="1"/>
  <c r="D50" i="1"/>
  <c r="C50" i="1"/>
  <c r="F54" i="6"/>
  <c r="C54" i="6"/>
  <c r="C55" i="6"/>
  <c r="E55" i="6"/>
  <c r="E54" i="6"/>
  <c r="B50" i="6"/>
  <c r="B51" i="6"/>
  <c r="E79" i="6" s="1"/>
  <c r="H59" i="1" l="1"/>
  <c r="E60" i="1"/>
  <c r="H79" i="6"/>
  <c r="E80" i="6" s="1"/>
  <c r="F60" i="1"/>
  <c r="F80" i="6"/>
  <c r="G60" i="1"/>
  <c r="G55" i="1"/>
  <c r="G54" i="1"/>
  <c r="F55" i="1"/>
  <c r="F54" i="1"/>
  <c r="E54" i="1"/>
  <c r="E55" i="1"/>
  <c r="H55" i="1"/>
  <c r="H54" i="1"/>
  <c r="B54" i="6"/>
  <c r="B55" i="6"/>
  <c r="H60" i="1" l="1"/>
  <c r="H80" i="6"/>
  <c r="H82" i="6"/>
  <c r="B65" i="1" s="1"/>
  <c r="G80" i="6"/>
  <c r="E67" i="1" l="1"/>
  <c r="F67" i="1"/>
  <c r="G67" i="1"/>
  <c r="H67" i="1"/>
  <c r="E71" i="1" l="1"/>
  <c r="G71" i="1"/>
  <c r="G70" i="1"/>
  <c r="G72" i="1" s="1"/>
  <c r="F70" i="1"/>
  <c r="F72" i="1" s="1"/>
  <c r="F71" i="1"/>
  <c r="D70" i="1"/>
  <c r="E70" i="1"/>
  <c r="E72" i="1" s="1"/>
  <c r="D71" i="1" l="1"/>
  <c r="H71" i="1" s="1"/>
  <c r="H70" i="1"/>
  <c r="H72" i="1" s="1"/>
  <c r="H73" i="1" s="1"/>
  <c r="D72" i="1"/>
  <c r="D73" i="1" s="1"/>
  <c r="E77" i="1"/>
  <c r="E73" i="1"/>
  <c r="E74" i="1" s="1"/>
  <c r="F77" i="1"/>
  <c r="F73" i="1"/>
  <c r="F74" i="1" s="1"/>
  <c r="G77" i="1"/>
  <c r="G73" i="1"/>
  <c r="G74" i="1" s="1"/>
  <c r="H74" i="1" l="1"/>
  <c r="H77" i="1"/>
</calcChain>
</file>

<file path=xl/sharedStrings.xml><?xml version="1.0" encoding="utf-8"?>
<sst xmlns="http://schemas.openxmlformats.org/spreadsheetml/2006/main" count="903" uniqueCount="294">
  <si>
    <t>FUNCTIONAL  SYSTEM  TRAVEL - 2017 (1)</t>
  </si>
  <si>
    <t>ANNUAL  VEHICLE - MILES</t>
  </si>
  <si>
    <t>MAY 2020</t>
  </si>
  <si>
    <t>( MILLIONS )</t>
  </si>
  <si>
    <t>TABLE  VM-2</t>
  </si>
  <si>
    <t>RURAL</t>
  </si>
  <si>
    <t>URBAN</t>
  </si>
  <si>
    <t>OTHER</t>
  </si>
  <si>
    <t>STATE</t>
  </si>
  <si>
    <t>INTERSTATE</t>
  </si>
  <si>
    <t>FREEWAYS  AND</t>
  </si>
  <si>
    <t>PRINCIPAL</t>
  </si>
  <si>
    <t>MINOR</t>
  </si>
  <si>
    <t>MAJOR</t>
  </si>
  <si>
    <t>LOCAL</t>
  </si>
  <si>
    <t>TOTAL</t>
  </si>
  <si>
    <t>EXPRESSWAYS</t>
  </si>
  <si>
    <t>ARTERIAL</t>
  </si>
  <si>
    <t>COLLECTOR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</si>
  <si>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</si>
  <si>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</si>
  <si>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</si>
  <si>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</si>
  <si>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</si>
  <si>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</si>
  <si>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</si>
  <si>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</si>
  <si>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</si>
  <si>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</si>
  <si>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</si>
  <si>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</si>
  <si>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</si>
  <si>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</si>
  <si>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</si>
  <si>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</si>
  <si>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</si>
  <si>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</si>
  <si>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</si>
  <si>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</si>
  <si>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</si>
  <si>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</si>
  <si>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</si>
  <si>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</si>
  <si>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</si>
  <si>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</si>
  <si>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</si>
  <si>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</si>
  <si>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</si>
  <si>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</si>
  <si>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</si>
  <si>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</si>
  <si>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</si>
  <si>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</si>
  <si>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</si>
  <si>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</si>
  <si>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</si>
  <si>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</si>
  <si>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</si>
  <si>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</si>
  <si>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</si>
  <si>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</si>
  <si>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</si>
  <si>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</si>
  <si>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</si>
  <si>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</si>
  <si>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</si>
  <si>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</si>
  <si>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</si>
  <si>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</si>
  <si>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</si>
  <si>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</si>
  <si>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Puerto Rico</t>
  </si>
  <si>
    <t>Grand Total</t>
  </si>
  <si>
    <t>(1)  Travel for the rural minor collector and rural/urban local functional systems is estimated by the States based on a model or other means and provided</t>
  </si>
  <si>
    <t>to the FHWA on a summary basis.  Travel for all other systems are estimated from State-provided data in the Highway Performance Monitoring System.</t>
  </si>
  <si>
    <t>DISTRIBUTION  OF  ANNUAL  VEHICLE  DISTANCE  TRAVELED  - 2017  (1)</t>
  </si>
  <si>
    <t>PERCENTAGE  BY  VEHICLE  TYPE  -  RURAL</t>
  </si>
  <si>
    <t>TABLE VM-4</t>
  </si>
  <si>
    <t>October 2018</t>
  </si>
  <si>
    <t>SHEET 1 OF 2</t>
  </si>
  <si>
    <t>INTERSTATE  SYSTEM</t>
  </si>
  <si>
    <t>OTHER  ARTERIALS</t>
  </si>
  <si>
    <t>MOTOR-</t>
  </si>
  <si>
    <t>PASSENGER</t>
  </si>
  <si>
    <t>LIGHT</t>
  </si>
  <si>
    <t>SINGLE-UNIT</t>
  </si>
  <si>
    <t>COMBINATION</t>
  </si>
  <si>
    <t>CYCLES</t>
  </si>
  <si>
    <t>CARS</t>
  </si>
  <si>
    <t>TRUCKS</t>
  </si>
  <si>
    <t>BUSES</t>
  </si>
  <si>
    <t>For footnotes, see Footnotes Page.</t>
  </si>
  <si>
    <t>PERCENTAGE  BY  VEHICLE  TYPE  -  URBAN</t>
  </si>
  <si>
    <t>SHEET 2 OF 2</t>
  </si>
  <si>
    <t>ANNUAL  VEHICLE - MILES (Millions)</t>
  </si>
  <si>
    <t>TOTAL CHECK</t>
  </si>
  <si>
    <t>URBANIZED AREAS - 2017</t>
  </si>
  <si>
    <t>MILES  AND  DAILY  VEHICLE - MILES  TRAVELED</t>
  </si>
  <si>
    <t>TABLE HM-71</t>
  </si>
  <si>
    <t xml:space="preserve">August 23, 2018                                   </t>
  </si>
  <si>
    <t>SHEET 1 OF 8</t>
  </si>
  <si>
    <t>MILES</t>
  </si>
  <si>
    <t>DAILY  VEHICLE-MILES  OF TRAVEL  (THOUSANDS)</t>
  </si>
  <si>
    <t>CENSUS</t>
  </si>
  <si>
    <t>FEDERAL-AID</t>
  </si>
  <si>
    <t>POPULATION</t>
  </si>
  <si>
    <t>FREEWAYS</t>
  </si>
  <si>
    <t>URBANIZED  AREA  (1)</t>
  </si>
  <si>
    <t>AND</t>
  </si>
  <si>
    <t>New York--Newark, NY--NJ--CT</t>
  </si>
  <si>
    <t>Los Angeles--Long Beach--Anaheim, CA</t>
  </si>
  <si>
    <t>Chicago, IL--IN</t>
  </si>
  <si>
    <t>Miami, FL</t>
  </si>
  <si>
    <t>Philadelphia, PA--NJ--DE--MD</t>
  </si>
  <si>
    <t>Dallas--Fort Worth--Arlington, TX</t>
  </si>
  <si>
    <t>Houston, TX</t>
  </si>
  <si>
    <t>Washington, DC--VA--MD</t>
  </si>
  <si>
    <t>Atlanta, GA</t>
  </si>
  <si>
    <t>Boston, MA--NH--RI</t>
  </si>
  <si>
    <t>Detroit, MI</t>
  </si>
  <si>
    <t>Phoenix--Mesa, AZ</t>
  </si>
  <si>
    <t>San Francisco--Oakland, CA</t>
  </si>
  <si>
    <t>Seattle, WA</t>
  </si>
  <si>
    <t>San Diego, CA</t>
  </si>
  <si>
    <t>Minneapolis--St. Paul, MN--WI</t>
  </si>
  <si>
    <t>Tampa--St. Petersburg, FL</t>
  </si>
  <si>
    <t>Denver--Aurora, CO</t>
  </si>
  <si>
    <t>Baltimore, MD</t>
  </si>
  <si>
    <t>St. Louis, MO--IL</t>
  </si>
  <si>
    <t>San Juan, PR</t>
  </si>
  <si>
    <t>Riverside--San Bernardino, CA</t>
  </si>
  <si>
    <t>Las Vegas--Henderson, NV</t>
  </si>
  <si>
    <t>Portland, OR--WA</t>
  </si>
  <si>
    <t>Cleveland, OH</t>
  </si>
  <si>
    <t>San Antonio, TX</t>
  </si>
  <si>
    <t>Pittsburgh, PA</t>
  </si>
  <si>
    <t>Sacramento, CA</t>
  </si>
  <si>
    <t>San Jose, CA</t>
  </si>
  <si>
    <t>Cincinnati, OH--KY--IN</t>
  </si>
  <si>
    <t>Kansas City, MO--KS</t>
  </si>
  <si>
    <t>Orlando, FL</t>
  </si>
  <si>
    <t>Indianapolis, IN</t>
  </si>
  <si>
    <t>Virginia Beach, VA</t>
  </si>
  <si>
    <t>Milwaukee, WI</t>
  </si>
  <si>
    <t>Columbus, OH</t>
  </si>
  <si>
    <t>Austin, TX</t>
  </si>
  <si>
    <t>Charlotte, NC--SC</t>
  </si>
  <si>
    <t>Providence, RI--MA</t>
  </si>
  <si>
    <t>Jacksonville, FL</t>
  </si>
  <si>
    <t>Memphis, TN--MS--AR</t>
  </si>
  <si>
    <t>Salt Lake City--West Valley City, UT</t>
  </si>
  <si>
    <t>Louisville/Jefferson County, KY--IN</t>
  </si>
  <si>
    <t>Nashville-Davidson, TN</t>
  </si>
  <si>
    <t>Richmond, VA</t>
  </si>
  <si>
    <t>Buffalo, NY</t>
  </si>
  <si>
    <t>Hartford, CT</t>
  </si>
  <si>
    <t>Bridgeport--Stamford, CT--NY</t>
  </si>
  <si>
    <t>New Orleans, LA</t>
  </si>
  <si>
    <t>Raleigh, NC</t>
  </si>
  <si>
    <t>Oklahoma City, OK</t>
  </si>
  <si>
    <t>Tucson, AZ</t>
  </si>
  <si>
    <t>El Paso, TX--NM</t>
  </si>
  <si>
    <t>Urban Honolulu, HI</t>
  </si>
  <si>
    <t>Birmingham, AL</t>
  </si>
  <si>
    <t>Albuquerque, NM</t>
  </si>
  <si>
    <t>McAllen, TX</t>
  </si>
  <si>
    <t>Omaha, NE--IA</t>
  </si>
  <si>
    <t>Dayton, OH</t>
  </si>
  <si>
    <t>Rochester, NY</t>
  </si>
  <si>
    <t>Allentown, PA--NJ</t>
  </si>
  <si>
    <t>Tulsa, OK</t>
  </si>
  <si>
    <t>Fresno, CA</t>
  </si>
  <si>
    <t>Sarasota--Bradenton, FL</t>
  </si>
  <si>
    <t>Extract of Illinois data and Chicago data</t>
  </si>
  <si>
    <t>Averaged over functional classes</t>
  </si>
  <si>
    <t>Summed over functional classes</t>
  </si>
  <si>
    <t>POPPT</t>
  </si>
  <si>
    <t>HUPT</t>
  </si>
  <si>
    <t>POP_Pct</t>
  </si>
  <si>
    <t>DVMT</t>
  </si>
  <si>
    <t>CMAP Summary</t>
  </si>
  <si>
    <t>CHICAGO (urbanized area)</t>
  </si>
  <si>
    <t>Total</t>
  </si>
  <si>
    <t>CMAP 21 county model region</t>
  </si>
  <si>
    <t>Person</t>
  </si>
  <si>
    <t>Household</t>
  </si>
  <si>
    <t>DVMT in miles per person and household</t>
  </si>
  <si>
    <t>Percent DVMT by vehicle type</t>
  </si>
  <si>
    <t>Daily VMT in miles</t>
  </si>
  <si>
    <t>Extract of Michigan data and Detroit data</t>
  </si>
  <si>
    <t>SEMCOG Summary</t>
  </si>
  <si>
    <t>DETROIT (Urbanized Area)</t>
  </si>
  <si>
    <t>SEMCOG 7 county model region</t>
  </si>
  <si>
    <t>Model Outputs</t>
  </si>
  <si>
    <t>SOV</t>
  </si>
  <si>
    <t>HOV2</t>
  </si>
  <si>
    <t>HOV3</t>
  </si>
  <si>
    <t>Light Truck</t>
  </si>
  <si>
    <t>Interstate Fwy</t>
  </si>
  <si>
    <t>Other Fwy</t>
  </si>
  <si>
    <t>Principal Arterial</t>
  </si>
  <si>
    <t>Minor Arterial</t>
  </si>
  <si>
    <t>Major Collector</t>
  </si>
  <si>
    <t>Minor Collector</t>
  </si>
  <si>
    <t>Local Road</t>
  </si>
  <si>
    <t>Uncertified Road</t>
  </si>
  <si>
    <t>Ramp</t>
  </si>
  <si>
    <t>Collector Distributor</t>
  </si>
  <si>
    <t>Centroid Connector</t>
  </si>
  <si>
    <t>FHWA</t>
  </si>
  <si>
    <t>Model</t>
  </si>
  <si>
    <t>Passenger</t>
  </si>
  <si>
    <t>VMT</t>
  </si>
  <si>
    <t>% Light VMT</t>
  </si>
  <si>
    <t>% Total VMT</t>
  </si>
  <si>
    <t>All Light (Pass + Light Truck)</t>
  </si>
  <si>
    <t>Medium</t>
  </si>
  <si>
    <t>Heavy</t>
  </si>
  <si>
    <t>Estimates of light commercial vehicle activity based on SEMCOG work</t>
  </si>
  <si>
    <t>% of light vehicle activity that is commercial</t>
  </si>
  <si>
    <t>% of total VMT that is light commercial</t>
  </si>
  <si>
    <t>FHWA to Model correction factor (effectively an adjustment to average weekday?)</t>
  </si>
  <si>
    <t>Model is total daily VMT, for an average weekday</t>
  </si>
  <si>
    <t>FHWA are total DVMT for average day</t>
  </si>
  <si>
    <t>Average day to weekday conversion</t>
  </si>
  <si>
    <t>Average weekday</t>
  </si>
  <si>
    <t>Allocating passenger and light commercial (based on % light)</t>
  </si>
  <si>
    <t>Allocating passenger and light commercial (based on % total)</t>
  </si>
  <si>
    <t>Light Commercial</t>
  </si>
  <si>
    <t>Averaging the two methods</t>
  </si>
  <si>
    <t>Assert proportions that CSVM should estimate</t>
  </si>
  <si>
    <t>(any data to support these percentages? SEMCOG survey might help)</t>
  </si>
  <si>
    <t>Total CSVM</t>
  </si>
  <si>
    <t>Daily VMT for average weekday, 21 county CMAP region</t>
  </si>
  <si>
    <t>UrbanizedArea</t>
  </si>
  <si>
    <t>CensusPopulation</t>
  </si>
  <si>
    <t>Miles_Interstate</t>
  </si>
  <si>
    <t>Miles_OtherFreeways</t>
  </si>
  <si>
    <t>Miles_OtherPrincipalArterials</t>
  </si>
  <si>
    <t>Miles_MinorArterial</t>
  </si>
  <si>
    <t>Miles_MajorCollector</t>
  </si>
  <si>
    <t>Miles_MinorCollector</t>
  </si>
  <si>
    <t>Miles_Local</t>
  </si>
  <si>
    <t>Miles_Total</t>
  </si>
  <si>
    <t>Dvmt_Interstate</t>
  </si>
  <si>
    <t>Dvmt_OtherFreeways</t>
  </si>
  <si>
    <t>Dvmt_OtherPrincipalArterials</t>
  </si>
  <si>
    <t>Dvmt_MinorArterial</t>
  </si>
  <si>
    <t>Dvmt_MajorCollector</t>
  </si>
  <si>
    <t>Dvmt_MinorCollector</t>
  </si>
  <si>
    <t>Dvmt_Local</t>
  </si>
  <si>
    <t>Dvmt_Total</t>
  </si>
  <si>
    <t>State</t>
  </si>
  <si>
    <t>Interstate_Motorcycles</t>
  </si>
  <si>
    <t>Interstate_PassengerCars</t>
  </si>
  <si>
    <t>Interstate_LightTrucks</t>
  </si>
  <si>
    <t>Interstate_Buses</t>
  </si>
  <si>
    <t>Interstate_SingleUnitTrucks</t>
  </si>
  <si>
    <t>Interstate_CombinationTrucks</t>
  </si>
  <si>
    <t>Interstate_Total</t>
  </si>
  <si>
    <t>OtherArterials_Motorcycles</t>
  </si>
  <si>
    <t>OtherArterials_PassengerCars</t>
  </si>
  <si>
    <t>OtherArterials_LightTrucks</t>
  </si>
  <si>
    <t>OtherArterials_Buses</t>
  </si>
  <si>
    <t>OtherArterials_SingleUnitTrucks</t>
  </si>
  <si>
    <t>OtherArterials_CombinationTrucks</t>
  </si>
  <si>
    <t>OtherArterials_Total</t>
  </si>
  <si>
    <t>Other_Motorcycles</t>
  </si>
  <si>
    <t>Other_PassengerCars</t>
  </si>
  <si>
    <t>Other_LightTrucks</t>
  </si>
  <si>
    <t>Other_Buses</t>
  </si>
  <si>
    <t>Other_SingleUnitTrucks</t>
  </si>
  <si>
    <t>Other_CombinationTrucks</t>
  </si>
  <si>
    <t>Other_Total</t>
  </si>
  <si>
    <t>Rural_Interstate</t>
  </si>
  <si>
    <t>Rural_OtherFreeways</t>
  </si>
  <si>
    <t>Rural_OtherPrincipalArterials</t>
  </si>
  <si>
    <t>Rural_MinorArterial</t>
  </si>
  <si>
    <t>Rural_MajorCollector</t>
  </si>
  <si>
    <t>Rural_MinorCollector</t>
  </si>
  <si>
    <t>Rural_Local</t>
  </si>
  <si>
    <t>Rural_Total</t>
  </si>
  <si>
    <t>Urban_Interstate</t>
  </si>
  <si>
    <t>Urban_OtherFreeways</t>
  </si>
  <si>
    <t>Urban_OtherPrincipalArterials</t>
  </si>
  <si>
    <t>Urban_MinorArterial</t>
  </si>
  <si>
    <t>Urban_MajorCollector</t>
  </si>
  <si>
    <t>Urban_MinorCollector</t>
  </si>
  <si>
    <t>Urban_Local</t>
  </si>
  <si>
    <t>Urban_Total</t>
  </si>
  <si>
    <t>FunctionalClass</t>
  </si>
  <si>
    <t>LightTruck</t>
  </si>
  <si>
    <t>MediumTruck</t>
  </si>
  <si>
    <t>HeavyTruck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</si>
</sst>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 &quot;-&quot;"/>
    <numFmt numFmtId="165" formatCode="#,##0.000_);\(#,##0.000\)"/>
    <numFmt numFmtId="166" formatCode="0.0"/>
    <numFmt numFmtId="167" formatCode="0.0000"/>
    <numFmt numFmtId="168" formatCode="0.000"/>
    <numFmt numFmtId="169" formatCode="0.0%"/>
    <numFmt numFmtId="170" formatCode="_(* #,##0_);_(* \(#,##0\);_(* &quot;-&quot;??_);_(@_)"/>
    <numFmt numFmtId="171" formatCode="_(* #,##0.000_);_(* \(#,##0.0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P-AVGARD"/>
    </font>
    <font>
      <b/>
      <sz val="20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P-AVGARD"/>
    </font>
    <font>
      <sz val="8"/>
      <name val="Arial"/>
      <family val="2"/>
    </font>
    <font>
      <sz val="6"/>
      <name val="P-AVGARD"/>
    </font>
    <font>
      <sz val="6"/>
      <name val="Arial"/>
      <family val="2"/>
    </font>
    <font>
      <sz val="11"/>
      <name val="P-AVGARD"/>
    </font>
    <font>
      <b/>
      <sz val="25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P-AVGARD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double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theme="1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double">
        <color theme="1"/>
      </right>
      <top/>
      <bottom style="thin">
        <color theme="1"/>
      </bottom>
      <diagonal/>
    </border>
    <border>
      <left style="thin">
        <color indexed="8"/>
      </left>
      <right style="double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theme="1"/>
      </right>
      <top style="double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theme="1"/>
      </left>
      <right style="thin">
        <color indexed="8"/>
      </right>
      <top style="thin">
        <color indexed="8"/>
      </top>
      <bottom/>
      <diagonal/>
    </border>
    <border>
      <left style="thin">
        <color theme="1"/>
      </left>
      <right style="thin">
        <color indexed="8"/>
      </right>
      <top/>
      <bottom/>
      <diagonal/>
    </border>
    <border>
      <left style="thin">
        <color theme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/>
      <top style="thin">
        <color indexed="8"/>
      </top>
      <bottom style="thin">
        <color indexed="8"/>
      </bottom>
      <diagonal/>
    </border>
    <border>
      <left style="medium">
        <color rgb="FFCECCCC"/>
      </left>
      <right style="medium">
        <color rgb="FFCECCCC"/>
      </right>
      <top style="medium">
        <color rgb="FFCECCCC"/>
      </top>
      <bottom style="medium">
        <color rgb="FFCECCCC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3" fillId="0" borderId="0"/>
    <xf numFmtId="0" fontId="15" fillId="0" borderId="0"/>
  </cellStyleXfs>
  <cellXfs count="248">
    <xf numFmtId="0" fontId="0" fillId="0" borderId="0" xfId="0"/>
    <xf numFmtId="0" fontId="4" fillId="0" borderId="0" xfId="3" applyFont="1" applyAlignment="1">
      <alignment horizontal="centerContinuous"/>
    </xf>
    <xf numFmtId="0" fontId="5" fillId="0" borderId="0" xfId="3" applyFont="1" applyAlignment="1">
      <alignment horizontal="centerContinuous"/>
    </xf>
    <xf numFmtId="0" fontId="6" fillId="0" borderId="0" xfId="3" applyFont="1" applyAlignment="1">
      <alignment horizontal="centerContinuous"/>
    </xf>
    <xf numFmtId="0" fontId="7" fillId="0" borderId="0" xfId="3" applyFont="1"/>
    <xf numFmtId="0" fontId="8" fillId="0" borderId="0" xfId="3" applyFont="1" applyAlignment="1">
      <alignment horizontal="centerContinuous"/>
    </xf>
    <xf numFmtId="0" fontId="9" fillId="0" borderId="0" xfId="3" applyFont="1" applyAlignment="1">
      <alignment horizontal="centerContinuous"/>
    </xf>
    <xf numFmtId="0" fontId="10" fillId="0" borderId="0" xfId="3" quotePrefix="1" applyFont="1" applyAlignment="1">
      <alignment horizontal="left" vertical="center"/>
    </xf>
    <xf numFmtId="0" fontId="10" fillId="0" borderId="0" xfId="3" applyFont="1" applyAlignment="1">
      <alignment horizontal="centerContinuous" vertical="center"/>
    </xf>
    <xf numFmtId="0" fontId="10" fillId="0" borderId="0" xfId="3" applyFont="1" applyAlignment="1">
      <alignment vertical="center"/>
    </xf>
    <xf numFmtId="0" fontId="10" fillId="0" borderId="0" xfId="3" applyFont="1" applyAlignment="1">
      <alignment horizontal="right" vertical="center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horizontal="centerContinuous" vertical="center"/>
    </xf>
    <xf numFmtId="0" fontId="10" fillId="0" borderId="3" xfId="3" applyFont="1" applyBorder="1" applyAlignment="1">
      <alignment horizontal="centerContinuous" vertical="center"/>
    </xf>
    <xf numFmtId="0" fontId="10" fillId="0" borderId="4" xfId="3" applyFont="1" applyBorder="1" applyAlignment="1">
      <alignment horizontal="centerContinuous" vertical="center"/>
    </xf>
    <xf numFmtId="0" fontId="10" fillId="0" borderId="5" xfId="3" applyFont="1" applyBorder="1" applyAlignment="1">
      <alignment horizontal="centerContinuous"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10" fillId="0" borderId="8" xfId="3" applyFont="1" applyBorder="1" applyAlignment="1">
      <alignment vertical="center"/>
    </xf>
    <xf numFmtId="0" fontId="10" fillId="0" borderId="9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vertical="center"/>
    </xf>
    <xf numFmtId="0" fontId="10" fillId="0" borderId="9" xfId="3" applyFont="1" applyBorder="1" applyAlignment="1">
      <alignment vertical="center"/>
    </xf>
    <xf numFmtId="0" fontId="10" fillId="0" borderId="10" xfId="3" applyFont="1" applyBorder="1" applyAlignment="1">
      <alignment vertical="center"/>
    </xf>
    <xf numFmtId="0" fontId="10" fillId="0" borderId="7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10" fillId="0" borderId="12" xfId="3" applyFont="1" applyBorder="1" applyAlignment="1">
      <alignment vertical="center"/>
    </xf>
    <xf numFmtId="0" fontId="10" fillId="0" borderId="13" xfId="3" applyFont="1" applyBorder="1" applyAlignment="1">
      <alignment vertical="center"/>
    </xf>
    <xf numFmtId="0" fontId="10" fillId="0" borderId="13" xfId="3" applyFont="1" applyBorder="1" applyAlignment="1">
      <alignment horizontal="center" vertical="center"/>
    </xf>
    <xf numFmtId="0" fontId="10" fillId="0" borderId="14" xfId="3" applyFont="1" applyBorder="1" applyAlignment="1">
      <alignment vertical="center"/>
    </xf>
    <xf numFmtId="0" fontId="10" fillId="0" borderId="15" xfId="3" applyFont="1" applyBorder="1" applyAlignment="1">
      <alignment vertical="center"/>
    </xf>
    <xf numFmtId="164" fontId="10" fillId="0" borderId="9" xfId="3" applyNumberFormat="1" applyFont="1" applyBorder="1" applyAlignment="1">
      <alignment horizontal="center" vertical="center"/>
    </xf>
    <xf numFmtId="164" fontId="10" fillId="0" borderId="11" xfId="3" applyNumberFormat="1" applyFont="1" applyBorder="1" applyAlignment="1">
      <alignment horizontal="center" vertical="center"/>
    </xf>
    <xf numFmtId="164" fontId="10" fillId="0" borderId="10" xfId="3" applyNumberFormat="1" applyFont="1" applyBorder="1" applyAlignment="1">
      <alignment horizontal="center" vertical="center"/>
    </xf>
    <xf numFmtId="0" fontId="10" fillId="0" borderId="16" xfId="3" applyFont="1" applyBorder="1" applyAlignment="1">
      <alignment vertical="center"/>
    </xf>
    <xf numFmtId="164" fontId="10" fillId="0" borderId="17" xfId="3" applyNumberFormat="1" applyFont="1" applyBorder="1" applyAlignment="1">
      <alignment horizontal="center" vertical="center"/>
    </xf>
    <xf numFmtId="164" fontId="10" fillId="0" borderId="18" xfId="3" applyNumberFormat="1" applyFont="1" applyBorder="1" applyAlignment="1">
      <alignment horizontal="center" vertical="center"/>
    </xf>
    <xf numFmtId="164" fontId="10" fillId="0" borderId="15" xfId="3" applyNumberFormat="1" applyFont="1" applyBorder="1" applyAlignment="1">
      <alignment horizontal="center" vertical="center"/>
    </xf>
    <xf numFmtId="164" fontId="10" fillId="0" borderId="13" xfId="3" applyNumberFormat="1" applyFont="1" applyBorder="1" applyAlignment="1">
      <alignment horizontal="center" vertical="center"/>
    </xf>
    <xf numFmtId="164" fontId="10" fillId="0" borderId="7" xfId="3" applyNumberFormat="1" applyFont="1" applyBorder="1" applyAlignment="1">
      <alignment horizontal="left" vertical="center"/>
    </xf>
    <xf numFmtId="164" fontId="10" fillId="0" borderId="19" xfId="3" applyNumberFormat="1" applyFont="1" applyBorder="1" applyAlignment="1">
      <alignment horizontal="center" vertical="center"/>
    </xf>
    <xf numFmtId="164" fontId="10" fillId="0" borderId="16" xfId="3" applyNumberFormat="1" applyFont="1" applyBorder="1" applyAlignment="1">
      <alignment horizontal="left" vertical="center"/>
    </xf>
    <xf numFmtId="164" fontId="10" fillId="2" borderId="7" xfId="3" applyNumberFormat="1" applyFont="1" applyFill="1" applyBorder="1" applyAlignment="1">
      <alignment horizontal="left" vertical="center"/>
    </xf>
    <xf numFmtId="164" fontId="10" fillId="2" borderId="9" xfId="3" applyNumberFormat="1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>
      <alignment horizontal="center" vertical="center"/>
    </xf>
    <xf numFmtId="0" fontId="7" fillId="2" borderId="0" xfId="3" applyFont="1" applyFill="1"/>
    <xf numFmtId="0" fontId="10" fillId="0" borderId="20" xfId="3" applyFont="1" applyBorder="1" applyAlignment="1">
      <alignment horizontal="center" vertical="center"/>
    </xf>
    <xf numFmtId="164" fontId="10" fillId="0" borderId="21" xfId="3" applyNumberFormat="1" applyFont="1" applyBorder="1" applyAlignment="1">
      <alignment horizontal="center" vertical="center"/>
    </xf>
    <xf numFmtId="164" fontId="10" fillId="0" borderId="22" xfId="3" applyNumberFormat="1" applyFont="1" applyBorder="1" applyAlignment="1">
      <alignment horizontal="center" vertical="center"/>
    </xf>
    <xf numFmtId="164" fontId="10" fillId="0" borderId="23" xfId="3" applyNumberFormat="1" applyFont="1" applyBorder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0" borderId="24" xfId="3" applyFont="1" applyBorder="1" applyAlignment="1">
      <alignment horizontal="left" vertical="center"/>
    </xf>
    <xf numFmtId="164" fontId="10" fillId="0" borderId="2" xfId="3" applyNumberFormat="1" applyFont="1" applyBorder="1" applyAlignment="1">
      <alignment horizontal="center" vertical="center"/>
    </xf>
    <xf numFmtId="164" fontId="10" fillId="0" borderId="8" xfId="3" applyNumberFormat="1" applyFont="1" applyBorder="1" applyAlignment="1">
      <alignment horizontal="center" vertical="center"/>
    </xf>
    <xf numFmtId="0" fontId="11" fillId="0" borderId="16" xfId="3" applyFont="1" applyBorder="1" applyAlignment="1">
      <alignment horizontal="left" vertical="center"/>
    </xf>
    <xf numFmtId="0" fontId="7" fillId="0" borderId="25" xfId="3" applyFont="1" applyBorder="1" applyAlignment="1">
      <alignment vertical="center"/>
    </xf>
    <xf numFmtId="0" fontId="10" fillId="0" borderId="25" xfId="3" applyFont="1" applyBorder="1" applyAlignment="1">
      <alignment vertical="center"/>
    </xf>
    <xf numFmtId="0" fontId="7" fillId="0" borderId="13" xfId="3" applyFont="1" applyBorder="1" applyAlignment="1">
      <alignment vertical="center"/>
    </xf>
    <xf numFmtId="0" fontId="12" fillId="0" borderId="0" xfId="3" applyFont="1"/>
    <xf numFmtId="0" fontId="10" fillId="0" borderId="0" xfId="3" applyFont="1"/>
    <xf numFmtId="37" fontId="10" fillId="0" borderId="0" xfId="3" applyNumberFormat="1" applyFont="1"/>
    <xf numFmtId="164" fontId="10" fillId="0" borderId="0" xfId="3" applyNumberFormat="1" applyFont="1"/>
    <xf numFmtId="165" fontId="10" fillId="0" borderId="0" xfId="3" applyNumberFormat="1" applyFont="1"/>
    <xf numFmtId="0" fontId="10" fillId="0" borderId="0" xfId="3" applyFont="1" applyAlignment="1">
      <alignment horizontal="right"/>
    </xf>
    <xf numFmtId="0" fontId="11" fillId="0" borderId="0" xfId="3" applyFont="1"/>
    <xf numFmtId="0" fontId="11" fillId="0" borderId="0" xfId="3" applyFont="1" applyAlignment="1">
      <alignment horizontal="right"/>
    </xf>
    <xf numFmtId="22" fontId="4" fillId="0" borderId="0" xfId="4" applyNumberFormat="1" applyFont="1" applyAlignment="1">
      <alignment horizontal="centerContinuous"/>
    </xf>
    <xf numFmtId="166" fontId="14" fillId="0" borderId="0" xfId="4" applyNumberFormat="1" applyFont="1" applyAlignment="1">
      <alignment horizontal="centerContinuous"/>
    </xf>
    <xf numFmtId="0" fontId="10" fillId="0" borderId="0" xfId="4" applyFont="1"/>
    <xf numFmtId="0" fontId="14" fillId="0" borderId="0" xfId="4" applyFont="1"/>
    <xf numFmtId="0" fontId="5" fillId="0" borderId="0" xfId="4" applyFont="1" applyAlignment="1">
      <alignment horizontal="centerContinuous"/>
    </xf>
    <xf numFmtId="166" fontId="14" fillId="0" borderId="0" xfId="4" applyNumberFormat="1" applyFont="1"/>
    <xf numFmtId="0" fontId="10" fillId="0" borderId="0" xfId="4" applyFont="1" applyAlignment="1">
      <alignment vertical="center"/>
    </xf>
    <xf numFmtId="166" fontId="10" fillId="0" borderId="0" xfId="4" applyNumberFormat="1" applyFont="1" applyAlignment="1">
      <alignment vertical="center"/>
    </xf>
    <xf numFmtId="166" fontId="10" fillId="0" borderId="0" xfId="4" applyNumberFormat="1" applyFont="1" applyAlignment="1">
      <alignment horizontal="right" vertical="center"/>
    </xf>
    <xf numFmtId="0" fontId="10" fillId="0" borderId="0" xfId="4" quotePrefix="1" applyFont="1" applyAlignment="1">
      <alignment vertical="center"/>
    </xf>
    <xf numFmtId="166" fontId="10" fillId="0" borderId="0" xfId="4" applyNumberFormat="1" applyFont="1" applyAlignment="1">
      <alignment horizontal="centerContinuous" vertical="center"/>
    </xf>
    <xf numFmtId="0" fontId="10" fillId="0" borderId="6" xfId="4" applyFont="1" applyBorder="1" applyAlignment="1">
      <alignment horizontal="center" vertical="center"/>
    </xf>
    <xf numFmtId="166" fontId="10" fillId="0" borderId="3" xfId="4" applyNumberFormat="1" applyFont="1" applyBorder="1" applyAlignment="1">
      <alignment horizontal="centerContinuous" vertical="center"/>
    </xf>
    <xf numFmtId="166" fontId="10" fillId="0" borderId="5" xfId="4" applyNumberFormat="1" applyFont="1" applyBorder="1" applyAlignment="1">
      <alignment horizontal="centerContinuous" vertical="center"/>
    </xf>
    <xf numFmtId="166" fontId="10" fillId="0" borderId="26" xfId="4" applyNumberFormat="1" applyFont="1" applyBorder="1" applyAlignment="1">
      <alignment horizontal="centerContinuous" vertical="center"/>
    </xf>
    <xf numFmtId="166" fontId="10" fillId="0" borderId="27" xfId="4" applyNumberFormat="1" applyFont="1" applyBorder="1" applyAlignment="1">
      <alignment horizontal="centerContinuous" vertical="center"/>
    </xf>
    <xf numFmtId="0" fontId="10" fillId="0" borderId="28" xfId="4" applyFont="1" applyBorder="1" applyAlignment="1">
      <alignment horizontal="center" vertical="center"/>
    </xf>
    <xf numFmtId="166" fontId="10" fillId="0" borderId="6" xfId="4" applyNumberFormat="1" applyFont="1" applyBorder="1" applyAlignment="1">
      <alignment horizontal="center" vertical="center"/>
    </xf>
    <xf numFmtId="166" fontId="10" fillId="0" borderId="4" xfId="4" applyNumberFormat="1" applyFont="1" applyBorder="1" applyAlignment="1">
      <alignment vertical="center"/>
    </xf>
    <xf numFmtId="166" fontId="10" fillId="0" borderId="2" xfId="4" applyNumberFormat="1" applyFont="1" applyBorder="1" applyAlignment="1">
      <alignment horizontal="center" vertical="center"/>
    </xf>
    <xf numFmtId="166" fontId="10" fillId="0" borderId="8" xfId="4" applyNumberFormat="1" applyFont="1" applyBorder="1" applyAlignment="1">
      <alignment vertical="center"/>
    </xf>
    <xf numFmtId="0" fontId="10" fillId="0" borderId="29" xfId="4" applyFont="1" applyBorder="1" applyAlignment="1">
      <alignment vertical="center"/>
    </xf>
    <xf numFmtId="166" fontId="10" fillId="0" borderId="13" xfId="4" applyNumberFormat="1" applyFont="1" applyBorder="1" applyAlignment="1">
      <alignment horizontal="center" vertical="center"/>
    </xf>
    <xf numFmtId="166" fontId="10" fillId="0" borderId="15" xfId="4" applyNumberFormat="1" applyFont="1" applyBorder="1" applyAlignment="1">
      <alignment horizontal="center" vertical="center"/>
    </xf>
    <xf numFmtId="2" fontId="10" fillId="0" borderId="28" xfId="4" applyNumberFormat="1" applyFont="1" applyBorder="1" applyAlignment="1">
      <alignment vertical="center"/>
    </xf>
    <xf numFmtId="43" fontId="10" fillId="0" borderId="28" xfId="4" applyNumberFormat="1" applyFont="1" applyBorder="1" applyAlignment="1">
      <alignment vertical="center"/>
    </xf>
    <xf numFmtId="43" fontId="10" fillId="0" borderId="30" xfId="4" applyNumberFormat="1" applyFont="1" applyBorder="1" applyAlignment="1">
      <alignment vertical="center"/>
    </xf>
    <xf numFmtId="43" fontId="10" fillId="0" borderId="9" xfId="4" applyNumberFormat="1" applyFont="1" applyBorder="1" applyAlignment="1">
      <alignment horizontal="right" vertical="center"/>
    </xf>
    <xf numFmtId="43" fontId="10" fillId="0" borderId="30" xfId="4" applyNumberFormat="1" applyFont="1" applyBorder="1" applyAlignment="1">
      <alignment horizontal="right" vertical="center"/>
    </xf>
    <xf numFmtId="0" fontId="11" fillId="0" borderId="0" xfId="4" applyFont="1"/>
    <xf numFmtId="43" fontId="10" fillId="0" borderId="31" xfId="4" applyNumberFormat="1" applyFont="1" applyBorder="1" applyAlignment="1">
      <alignment vertical="center"/>
    </xf>
    <xf numFmtId="43" fontId="10" fillId="0" borderId="31" xfId="4" applyNumberFormat="1" applyFont="1" applyBorder="1" applyAlignment="1">
      <alignment horizontal="right" vertical="center"/>
    </xf>
    <xf numFmtId="2" fontId="10" fillId="0" borderId="29" xfId="4" applyNumberFormat="1" applyFont="1" applyBorder="1" applyAlignment="1">
      <alignment vertical="center"/>
    </xf>
    <xf numFmtId="43" fontId="10" fillId="0" borderId="29" xfId="4" applyNumberFormat="1" applyFont="1" applyBorder="1" applyAlignment="1">
      <alignment vertical="center"/>
    </xf>
    <xf numFmtId="43" fontId="10" fillId="0" borderId="32" xfId="4" applyNumberFormat="1" applyFont="1" applyBorder="1" applyAlignment="1">
      <alignment vertical="center"/>
    </xf>
    <xf numFmtId="43" fontId="10" fillId="0" borderId="13" xfId="4" applyNumberFormat="1" applyFont="1" applyBorder="1" applyAlignment="1">
      <alignment horizontal="right" vertical="center"/>
    </xf>
    <xf numFmtId="43" fontId="10" fillId="0" borderId="32" xfId="4" applyNumberFormat="1" applyFont="1" applyBorder="1" applyAlignment="1">
      <alignment horizontal="right" vertical="center"/>
    </xf>
    <xf numFmtId="43" fontId="10" fillId="0" borderId="29" xfId="4" applyNumberFormat="1" applyFont="1" applyBorder="1" applyAlignment="1">
      <alignment horizontal="right" vertical="center"/>
    </xf>
    <xf numFmtId="2" fontId="10" fillId="0" borderId="33" xfId="4" applyNumberFormat="1" applyFont="1" applyBorder="1" applyAlignment="1">
      <alignment vertical="center"/>
    </xf>
    <xf numFmtId="43" fontId="10" fillId="0" borderId="33" xfId="4" applyNumberFormat="1" applyFont="1" applyBorder="1" applyAlignment="1">
      <alignment vertical="center"/>
    </xf>
    <xf numFmtId="43" fontId="10" fillId="0" borderId="34" xfId="4" applyNumberFormat="1" applyFont="1" applyBorder="1" applyAlignment="1">
      <alignment vertical="center"/>
    </xf>
    <xf numFmtId="43" fontId="10" fillId="0" borderId="35" xfId="4" applyNumberFormat="1" applyFont="1" applyBorder="1" applyAlignment="1">
      <alignment horizontal="right" vertical="center"/>
    </xf>
    <xf numFmtId="43" fontId="10" fillId="0" borderId="34" xfId="4" applyNumberFormat="1" applyFont="1" applyBorder="1" applyAlignment="1">
      <alignment horizontal="right" vertical="center"/>
    </xf>
    <xf numFmtId="0" fontId="11" fillId="0" borderId="26" xfId="4" applyFont="1" applyBorder="1" applyAlignment="1">
      <alignment vertical="center"/>
    </xf>
    <xf numFmtId="166" fontId="10" fillId="0" borderId="3" xfId="4" applyNumberFormat="1" applyFont="1" applyBorder="1" applyAlignment="1">
      <alignment vertical="center"/>
    </xf>
    <xf numFmtId="43" fontId="10" fillId="0" borderId="3" xfId="4" applyNumberFormat="1" applyFont="1" applyBorder="1" applyAlignment="1">
      <alignment vertical="center"/>
    </xf>
    <xf numFmtId="43" fontId="14" fillId="0" borderId="3" xfId="4" applyNumberFormat="1" applyFont="1" applyBorder="1" applyAlignment="1">
      <alignment vertical="center"/>
    </xf>
    <xf numFmtId="43" fontId="14" fillId="0" borderId="27" xfId="4" applyNumberFormat="1" applyFont="1" applyBorder="1" applyAlignment="1">
      <alignment vertical="center"/>
    </xf>
    <xf numFmtId="0" fontId="4" fillId="0" borderId="0" xfId="4" applyFont="1" applyAlignment="1">
      <alignment horizontal="centerContinuous"/>
    </xf>
    <xf numFmtId="0" fontId="14" fillId="0" borderId="0" xfId="4" applyFont="1" applyAlignment="1">
      <alignment horizontal="centerContinuous"/>
    </xf>
    <xf numFmtId="2" fontId="10" fillId="0" borderId="0" xfId="4" applyNumberFormat="1" applyFont="1"/>
    <xf numFmtId="2" fontId="14" fillId="0" borderId="0" xfId="4" applyNumberFormat="1" applyFont="1"/>
    <xf numFmtId="0" fontId="10" fillId="0" borderId="0" xfId="4" applyFont="1" applyAlignment="1">
      <alignment horizontal="right" vertical="center"/>
    </xf>
    <xf numFmtId="0" fontId="10" fillId="0" borderId="0" xfId="4" applyFont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10" fillId="0" borderId="5" xfId="4" applyFont="1" applyBorder="1" applyAlignment="1">
      <alignment horizontal="centerContinuous" vertical="center"/>
    </xf>
    <xf numFmtId="0" fontId="10" fillId="0" borderId="26" xfId="4" applyFont="1" applyBorder="1" applyAlignment="1">
      <alignment horizontal="centerContinuous" vertical="center"/>
    </xf>
    <xf numFmtId="0" fontId="10" fillId="0" borderId="27" xfId="4" applyFont="1" applyBorder="1" applyAlignment="1">
      <alignment horizontal="centerContinuous" vertical="center"/>
    </xf>
    <xf numFmtId="0" fontId="10" fillId="0" borderId="4" xfId="4" applyFont="1" applyBorder="1" applyAlignment="1">
      <alignment vertical="center"/>
    </xf>
    <xf numFmtId="0" fontId="10" fillId="0" borderId="2" xfId="4" applyFont="1" applyBorder="1" applyAlignment="1">
      <alignment horizontal="center" vertical="center"/>
    </xf>
    <xf numFmtId="0" fontId="10" fillId="0" borderId="8" xfId="4" applyFont="1" applyBorder="1" applyAlignment="1">
      <alignment vertical="center"/>
    </xf>
    <xf numFmtId="0" fontId="10" fillId="0" borderId="13" xfId="4" applyFont="1" applyBorder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2" fontId="11" fillId="0" borderId="0" xfId="4" applyNumberFormat="1" applyFont="1" applyAlignment="1">
      <alignment horizontal="right"/>
    </xf>
    <xf numFmtId="2" fontId="11" fillId="0" borderId="0" xfId="4" applyNumberFormat="1" applyFont="1"/>
    <xf numFmtId="0" fontId="10" fillId="0" borderId="3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4" fillId="0" borderId="27" xfId="4" applyFont="1" applyBorder="1" applyAlignment="1">
      <alignment vertical="center"/>
    </xf>
    <xf numFmtId="164" fontId="10" fillId="3" borderId="7" xfId="3" applyNumberFormat="1" applyFont="1" applyFill="1" applyBorder="1" applyAlignment="1">
      <alignment horizontal="left" vertical="center"/>
    </xf>
    <xf numFmtId="164" fontId="10" fillId="3" borderId="9" xfId="3" applyNumberFormat="1" applyFont="1" applyFill="1" applyBorder="1" applyAlignment="1">
      <alignment horizontal="center" vertical="center"/>
    </xf>
    <xf numFmtId="164" fontId="10" fillId="3" borderId="11" xfId="3" applyNumberFormat="1" applyFont="1" applyFill="1" applyBorder="1" applyAlignment="1">
      <alignment horizontal="center" vertical="center"/>
    </xf>
    <xf numFmtId="0" fontId="7" fillId="3" borderId="0" xfId="3" applyFont="1" applyFill="1"/>
    <xf numFmtId="164" fontId="10" fillId="4" borderId="9" xfId="3" applyNumberFormat="1" applyFont="1" applyFill="1" applyBorder="1" applyAlignment="1">
      <alignment horizontal="center" vertical="center"/>
    </xf>
    <xf numFmtId="164" fontId="10" fillId="4" borderId="11" xfId="3" applyNumberFormat="1" applyFont="1" applyFill="1" applyBorder="1" applyAlignment="1">
      <alignment horizontal="center" vertical="center"/>
    </xf>
    <xf numFmtId="2" fontId="10" fillId="3" borderId="28" xfId="4" applyNumberFormat="1" applyFont="1" applyFill="1" applyBorder="1" applyAlignment="1">
      <alignment vertical="center"/>
    </xf>
    <xf numFmtId="43" fontId="10" fillId="3" borderId="28" xfId="4" applyNumberFormat="1" applyFont="1" applyFill="1" applyBorder="1" applyAlignment="1">
      <alignment vertical="center"/>
    </xf>
    <xf numFmtId="43" fontId="10" fillId="3" borderId="31" xfId="4" applyNumberFormat="1" applyFont="1" applyFill="1" applyBorder="1" applyAlignment="1">
      <alignment vertical="center"/>
    </xf>
    <xf numFmtId="43" fontId="10" fillId="3" borderId="9" xfId="4" applyNumberFormat="1" applyFont="1" applyFill="1" applyBorder="1" applyAlignment="1">
      <alignment horizontal="right" vertical="center"/>
    </xf>
    <xf numFmtId="43" fontId="10" fillId="3" borderId="31" xfId="4" applyNumberFormat="1" applyFont="1" applyFill="1" applyBorder="1" applyAlignment="1">
      <alignment horizontal="right" vertical="center"/>
    </xf>
    <xf numFmtId="0" fontId="11" fillId="3" borderId="0" xfId="4" applyFont="1" applyFill="1"/>
    <xf numFmtId="2" fontId="11" fillId="3" borderId="0" xfId="4" applyNumberFormat="1" applyFont="1" applyFill="1"/>
    <xf numFmtId="2" fontId="14" fillId="3" borderId="0" xfId="4" applyNumberFormat="1" applyFont="1" applyFill="1"/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9" fontId="0" fillId="0" borderId="0" xfId="2" applyFont="1"/>
    <xf numFmtId="169" fontId="0" fillId="0" borderId="0" xfId="2" applyNumberFormat="1" applyFont="1"/>
    <xf numFmtId="0" fontId="16" fillId="0" borderId="0" xfId="5" applyFont="1" applyAlignment="1">
      <alignment horizontal="centerContinuous"/>
    </xf>
    <xf numFmtId="0" fontId="17" fillId="0" borderId="0" xfId="5" applyFont="1" applyAlignment="1">
      <alignment horizontal="centerContinuous"/>
    </xf>
    <xf numFmtId="0" fontId="17" fillId="0" borderId="0" xfId="5" applyFont="1"/>
    <xf numFmtId="0" fontId="4" fillId="0" borderId="0" xfId="5" applyFont="1" applyAlignment="1">
      <alignment horizontal="centerContinuous"/>
    </xf>
    <xf numFmtId="0" fontId="18" fillId="0" borderId="0" xfId="5" applyFont="1" applyAlignment="1">
      <alignment vertical="center"/>
    </xf>
    <xf numFmtId="0" fontId="18" fillId="0" borderId="0" xfId="5" applyFont="1"/>
    <xf numFmtId="0" fontId="18" fillId="0" borderId="0" xfId="5" applyFont="1" applyAlignment="1">
      <alignment horizontal="right" vertical="center"/>
    </xf>
    <xf numFmtId="0" fontId="18" fillId="0" borderId="0" xfId="5" quotePrefix="1" applyFont="1" applyAlignment="1">
      <alignment vertical="center"/>
    </xf>
    <xf numFmtId="0" fontId="18" fillId="0" borderId="36" xfId="5" applyFont="1" applyBorder="1" applyAlignment="1">
      <alignment vertical="center"/>
    </xf>
    <xf numFmtId="0" fontId="18" fillId="0" borderId="8" xfId="5" applyFont="1" applyBorder="1" applyAlignment="1">
      <alignment vertical="center"/>
    </xf>
    <xf numFmtId="0" fontId="18" fillId="0" borderId="2" xfId="5" applyFont="1" applyBorder="1" applyAlignment="1">
      <alignment horizontal="centerContinuous" vertical="center"/>
    </xf>
    <xf numFmtId="0" fontId="18" fillId="0" borderId="3" xfId="5" applyFont="1" applyBorder="1" applyAlignment="1">
      <alignment horizontal="centerContinuous" vertical="center"/>
    </xf>
    <xf numFmtId="0" fontId="18" fillId="0" borderId="5" xfId="5" applyFont="1" applyBorder="1" applyAlignment="1">
      <alignment horizontal="centerContinuous" vertical="center"/>
    </xf>
    <xf numFmtId="0" fontId="18" fillId="0" borderId="27" xfId="5" applyFont="1" applyBorder="1" applyAlignment="1">
      <alignment horizontal="centerContinuous" vertical="center"/>
    </xf>
    <xf numFmtId="0" fontId="18" fillId="0" borderId="37" xfId="5" applyFont="1" applyBorder="1" applyAlignment="1">
      <alignment vertical="center"/>
    </xf>
    <xf numFmtId="0" fontId="18" fillId="0" borderId="9" xfId="5" applyFont="1" applyBorder="1" applyAlignment="1">
      <alignment horizontal="center" vertical="center"/>
    </xf>
    <xf numFmtId="0" fontId="18" fillId="0" borderId="8" xfId="5" applyFont="1" applyBorder="1" applyAlignment="1">
      <alignment horizontal="center" vertical="center"/>
    </xf>
    <xf numFmtId="0" fontId="18" fillId="0" borderId="9" xfId="5" applyFont="1" applyBorder="1" applyAlignment="1">
      <alignment vertical="center"/>
    </xf>
    <xf numFmtId="0" fontId="18" fillId="0" borderId="10" xfId="5" applyFont="1" applyBorder="1" applyAlignment="1">
      <alignment vertical="center"/>
    </xf>
    <xf numFmtId="0" fontId="18" fillId="0" borderId="37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38" xfId="5" applyFont="1" applyBorder="1" applyAlignment="1">
      <alignment vertical="center"/>
    </xf>
    <xf numFmtId="0" fontId="18" fillId="0" borderId="13" xfId="5" applyFont="1" applyBorder="1" applyAlignment="1">
      <alignment vertical="center"/>
    </xf>
    <xf numFmtId="0" fontId="18" fillId="0" borderId="13" xfId="5" applyFont="1" applyBorder="1" applyAlignment="1">
      <alignment horizontal="center" vertical="center"/>
    </xf>
    <xf numFmtId="0" fontId="18" fillId="0" borderId="15" xfId="5" applyFont="1" applyBorder="1" applyAlignment="1">
      <alignment vertical="center"/>
    </xf>
    <xf numFmtId="164" fontId="18" fillId="0" borderId="39" xfId="5" applyNumberFormat="1" applyFont="1" applyBorder="1" applyAlignment="1">
      <alignment horizontal="center" vertical="center"/>
    </xf>
    <xf numFmtId="164" fontId="18" fillId="0" borderId="40" xfId="5" applyNumberFormat="1" applyFont="1" applyBorder="1" applyAlignment="1">
      <alignment horizontal="center" vertical="center"/>
    </xf>
    <xf numFmtId="164" fontId="18" fillId="0" borderId="27" xfId="5" applyNumberFormat="1" applyFont="1" applyBorder="1" applyAlignment="1">
      <alignment horizontal="center" vertical="center"/>
    </xf>
    <xf numFmtId="164" fontId="18" fillId="0" borderId="32" xfId="5" applyNumberFormat="1" applyFont="1" applyBorder="1" applyAlignment="1">
      <alignment horizontal="center" vertical="center"/>
    </xf>
    <xf numFmtId="164" fontId="18" fillId="0" borderId="29" xfId="5" applyNumberFormat="1" applyFont="1" applyBorder="1" applyAlignment="1">
      <alignment horizontal="center" vertical="center"/>
    </xf>
    <xf numFmtId="164" fontId="18" fillId="0" borderId="0" xfId="5" applyNumberFormat="1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37" fontId="18" fillId="0" borderId="0" xfId="5" applyNumberFormat="1" applyFont="1" applyAlignment="1">
      <alignment horizontal="center" vertical="center"/>
    </xf>
    <xf numFmtId="164" fontId="18" fillId="0" borderId="9" xfId="5" applyNumberFormat="1" applyFont="1" applyBorder="1" applyAlignment="1">
      <alignment horizontal="center" vertical="center"/>
    </xf>
    <xf numFmtId="0" fontId="19" fillId="0" borderId="41" xfId="5" applyFont="1" applyBorder="1" applyAlignment="1">
      <alignment vertical="center"/>
    </xf>
    <xf numFmtId="0" fontId="18" fillId="0" borderId="3" xfId="5" applyFont="1" applyBorder="1" applyAlignment="1">
      <alignment vertical="center"/>
    </xf>
    <xf numFmtId="0" fontId="18" fillId="0" borderId="27" xfId="5" applyFont="1" applyBorder="1" applyAlignment="1">
      <alignment vertical="center"/>
    </xf>
    <xf numFmtId="37" fontId="18" fillId="0" borderId="0" xfId="5" applyNumberFormat="1" applyFont="1" applyAlignment="1">
      <alignment vertical="center"/>
    </xf>
    <xf numFmtId="37" fontId="18" fillId="0" borderId="0" xfId="5" applyNumberFormat="1" applyFont="1"/>
    <xf numFmtId="164" fontId="18" fillId="5" borderId="0" xfId="5" applyNumberFormat="1" applyFont="1" applyFill="1" applyAlignment="1">
      <alignment horizontal="center" vertical="center"/>
    </xf>
    <xf numFmtId="37" fontId="17" fillId="0" borderId="0" xfId="5" applyNumberFormat="1" applyFont="1"/>
    <xf numFmtId="0" fontId="2" fillId="0" borderId="0" xfId="0" applyFont="1"/>
    <xf numFmtId="0" fontId="10" fillId="0" borderId="36" xfId="5" applyFont="1" applyBorder="1" applyAlignment="1">
      <alignment vertical="center"/>
    </xf>
    <xf numFmtId="0" fontId="10" fillId="0" borderId="8" xfId="5" applyFont="1" applyBorder="1" applyAlignment="1">
      <alignment vertical="center"/>
    </xf>
    <xf numFmtId="0" fontId="10" fillId="0" borderId="2" xfId="5" applyFont="1" applyBorder="1" applyAlignment="1">
      <alignment horizontal="centerContinuous" vertical="center"/>
    </xf>
    <xf numFmtId="0" fontId="10" fillId="0" borderId="3" xfId="5" applyFont="1" applyBorder="1" applyAlignment="1">
      <alignment horizontal="centerContinuous" vertical="center"/>
    </xf>
    <xf numFmtId="0" fontId="10" fillId="0" borderId="5" xfId="5" applyFont="1" applyBorder="1" applyAlignment="1">
      <alignment horizontal="centerContinuous" vertical="center"/>
    </xf>
    <xf numFmtId="0" fontId="10" fillId="0" borderId="27" xfId="5" applyFont="1" applyBorder="1" applyAlignment="1">
      <alignment horizontal="centerContinuous" vertical="center"/>
    </xf>
    <xf numFmtId="0" fontId="10" fillId="0" borderId="37" xfId="5" applyFont="1" applyBorder="1" applyAlignment="1">
      <alignment vertical="center"/>
    </xf>
    <xf numFmtId="0" fontId="10" fillId="0" borderId="9" xfId="5" applyFont="1" applyBorder="1" applyAlignment="1">
      <alignment horizontal="center" vertical="center"/>
    </xf>
    <xf numFmtId="0" fontId="10" fillId="0" borderId="8" xfId="5" applyFont="1" applyBorder="1" applyAlignment="1">
      <alignment horizontal="center" vertical="center"/>
    </xf>
    <xf numFmtId="0" fontId="10" fillId="0" borderId="9" xfId="5" applyFont="1" applyBorder="1" applyAlignment="1">
      <alignment vertical="center"/>
    </xf>
    <xf numFmtId="0" fontId="10" fillId="0" borderId="10" xfId="5" applyFont="1" applyBorder="1" applyAlignment="1">
      <alignment vertical="center"/>
    </xf>
    <xf numFmtId="0" fontId="10" fillId="0" borderId="37" xfId="5" applyFont="1" applyBorder="1" applyAlignment="1">
      <alignment horizontal="center" vertical="center"/>
    </xf>
    <xf numFmtId="0" fontId="10" fillId="0" borderId="10" xfId="5" applyFont="1" applyBorder="1" applyAlignment="1">
      <alignment horizontal="center" vertical="center"/>
    </xf>
    <xf numFmtId="170" fontId="0" fillId="0" borderId="0" xfId="1" applyNumberFormat="1" applyFont="1"/>
    <xf numFmtId="0" fontId="20" fillId="7" borderId="42" xfId="0" applyFont="1" applyFill="1" applyBorder="1" applyAlignment="1">
      <alignment horizontal="right" vertical="center"/>
    </xf>
    <xf numFmtId="0" fontId="20" fillId="6" borderId="42" xfId="0" applyFont="1" applyFill="1" applyBorder="1" applyAlignment="1">
      <alignment horizontal="right" vertical="center" wrapText="1"/>
    </xf>
    <xf numFmtId="3" fontId="20" fillId="6" borderId="42" xfId="0" applyNumberFormat="1" applyFont="1" applyFill="1" applyBorder="1" applyAlignment="1">
      <alignment horizontal="right" vertical="center" wrapText="1"/>
    </xf>
    <xf numFmtId="3" fontId="20" fillId="3" borderId="42" xfId="0" applyNumberFormat="1" applyFont="1" applyFill="1" applyBorder="1" applyAlignment="1">
      <alignment horizontal="right" vertical="center" wrapText="1"/>
    </xf>
    <xf numFmtId="0" fontId="20" fillId="3" borderId="42" xfId="0" applyFont="1" applyFill="1" applyBorder="1" applyAlignment="1">
      <alignment horizontal="right" vertical="center"/>
    </xf>
    <xf numFmtId="3" fontId="0" fillId="0" borderId="0" xfId="0" applyNumberFormat="1"/>
    <xf numFmtId="9" fontId="0" fillId="0" borderId="0" xfId="0" applyNumberFormat="1"/>
    <xf numFmtId="169" fontId="0" fillId="0" borderId="0" xfId="0" applyNumberFormat="1"/>
    <xf numFmtId="10" fontId="0" fillId="3" borderId="0" xfId="0" applyNumberFormat="1" applyFill="1"/>
    <xf numFmtId="170" fontId="0" fillId="0" borderId="0" xfId="0" applyNumberFormat="1"/>
    <xf numFmtId="171" fontId="0" fillId="3" borderId="0" xfId="0" applyNumberFormat="1" applyFill="1"/>
    <xf numFmtId="167" fontId="0" fillId="3" borderId="0" xfId="0" applyNumberFormat="1" applyFill="1"/>
    <xf numFmtId="43" fontId="2" fillId="0" borderId="0" xfId="0" applyNumberFormat="1" applyFont="1"/>
    <xf numFmtId="170" fontId="2" fillId="0" borderId="0" xfId="0" applyNumberFormat="1" applyFont="1"/>
    <xf numFmtId="170" fontId="2" fillId="8" borderId="0" xfId="0" applyNumberFormat="1" applyFont="1" applyFill="1"/>
    <xf numFmtId="170" fontId="0" fillId="9" borderId="0" xfId="0" applyNumberFormat="1" applyFill="1"/>
    <xf numFmtId="0" fontId="18" fillId="3" borderId="38" xfId="5" applyFont="1" applyFill="1" applyBorder="1" applyAlignment="1">
      <alignment vertical="center"/>
    </xf>
    <xf numFmtId="164" fontId="18" fillId="3" borderId="39" xfId="5" applyNumberFormat="1" applyFont="1" applyFill="1" applyBorder="1" applyAlignment="1">
      <alignment horizontal="center" vertical="center"/>
    </xf>
    <xf numFmtId="164" fontId="18" fillId="3" borderId="40" xfId="5" applyNumberFormat="1" applyFont="1" applyFill="1" applyBorder="1" applyAlignment="1">
      <alignment horizontal="center" vertical="center"/>
    </xf>
    <xf numFmtId="164" fontId="18" fillId="3" borderId="27" xfId="5" applyNumberFormat="1" applyFont="1" applyFill="1" applyBorder="1" applyAlignment="1">
      <alignment horizontal="center" vertical="center"/>
    </xf>
    <xf numFmtId="0" fontId="17" fillId="3" borderId="0" xfId="5" applyFont="1" applyFill="1"/>
    <xf numFmtId="0" fontId="18" fillId="10" borderId="38" xfId="5" applyFont="1" applyFill="1" applyBorder="1" applyAlignment="1">
      <alignment vertical="center"/>
    </xf>
    <xf numFmtId="164" fontId="18" fillId="10" borderId="39" xfId="5" applyNumberFormat="1" applyFont="1" applyFill="1" applyBorder="1" applyAlignment="1">
      <alignment horizontal="center" vertical="center"/>
    </xf>
    <xf numFmtId="164" fontId="18" fillId="10" borderId="32" xfId="5" applyNumberFormat="1" applyFont="1" applyFill="1" applyBorder="1" applyAlignment="1">
      <alignment horizontal="center" vertical="center"/>
    </xf>
    <xf numFmtId="164" fontId="18" fillId="10" borderId="27" xfId="5" applyNumberFormat="1" applyFont="1" applyFill="1" applyBorder="1" applyAlignment="1">
      <alignment horizontal="center" vertical="center"/>
    </xf>
    <xf numFmtId="164" fontId="18" fillId="10" borderId="29" xfId="5" applyNumberFormat="1" applyFont="1" applyFill="1" applyBorder="1" applyAlignment="1">
      <alignment horizontal="center" vertical="center"/>
    </xf>
    <xf numFmtId="0" fontId="17" fillId="10" borderId="0" xfId="5" applyFont="1" applyFill="1"/>
    <xf numFmtId="0" fontId="18" fillId="11" borderId="38" xfId="5" applyFont="1" applyFill="1" applyBorder="1" applyAlignment="1">
      <alignment vertical="center"/>
    </xf>
    <xf numFmtId="0" fontId="18" fillId="11" borderId="13" xfId="5" applyFont="1" applyFill="1" applyBorder="1" applyAlignment="1">
      <alignment vertical="center"/>
    </xf>
    <xf numFmtId="0" fontId="10" fillId="11" borderId="28" xfId="4" applyFont="1" applyFill="1" applyBorder="1" applyAlignment="1">
      <alignment vertical="center"/>
    </xf>
    <xf numFmtId="0" fontId="10" fillId="11" borderId="9" xfId="4" applyFont="1" applyFill="1" applyBorder="1" applyAlignment="1">
      <alignment horizontal="center" vertical="center"/>
    </xf>
    <xf numFmtId="0" fontId="10" fillId="11" borderId="0" xfId="4" applyFont="1" applyFill="1"/>
    <xf numFmtId="2" fontId="10" fillId="11" borderId="0" xfId="4" applyNumberFormat="1" applyFont="1" applyFill="1"/>
    <xf numFmtId="2" fontId="14" fillId="11" borderId="0" xfId="4" applyNumberFormat="1" applyFont="1" applyFill="1"/>
    <xf numFmtId="0" fontId="14" fillId="11" borderId="0" xfId="4" applyFont="1" applyFill="1"/>
    <xf numFmtId="0" fontId="10" fillId="11" borderId="7" xfId="3" applyFont="1" applyFill="1" applyBorder="1" applyAlignment="1">
      <alignment vertical="center"/>
    </xf>
    <xf numFmtId="0" fontId="10" fillId="11" borderId="9" xfId="3" applyFont="1" applyFill="1" applyBorder="1" applyAlignment="1">
      <alignment vertical="center"/>
    </xf>
  </cellXfs>
  <cellStyles count="6">
    <cellStyle name="Comma" xfId="1" builtinId="3"/>
    <cellStyle name="Normal" xfId="0" builtinId="0"/>
    <cellStyle name="Normal 2" xfId="3"/>
    <cellStyle name="Normal 3" xfId="4"/>
    <cellStyle name="Normal 4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m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YSTAL_PERSIST"/>
      <sheetName val="A"/>
      <sheetName val="B"/>
      <sheetName val="C"/>
      <sheetName val="D"/>
      <sheetName val="E"/>
      <sheetName val="F"/>
      <sheetName val="G"/>
      <sheetName val="H"/>
      <sheetName val="footnotes"/>
      <sheetName val="2012 Data"/>
      <sheetName val="2012 Data I"/>
      <sheetName val="2012 Data II"/>
      <sheetName val="2011 Data"/>
      <sheetName val="2010CensusPop"/>
      <sheetName val="Appendix 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7:R90"/>
  <sheetViews>
    <sheetView showGridLines="0" defaultGridColor="0" colorId="22" zoomScale="85" zoomScaleNormal="85" workbookViewId="0">
      <selection activeCell="A16" sqref="A16"/>
    </sheetView>
  </sheetViews>
  <sheetFormatPr defaultColWidth="14.5703125" defaultRowHeight="23.25"/>
  <cols>
    <col min="1" max="1" width="20.28515625" style="4" customWidth="1"/>
    <col min="2" max="2" width="15.7109375" style="4" customWidth="1"/>
    <col min="3" max="3" width="20" style="4" customWidth="1"/>
    <col min="4" max="4" width="16.140625" style="4" customWidth="1"/>
    <col min="5" max="5" width="14.28515625" style="4" customWidth="1"/>
    <col min="6" max="7" width="16.140625" style="4" customWidth="1"/>
    <col min="8" max="8" width="12" style="4" customWidth="1"/>
    <col min="9" max="9" width="13.28515625" style="4" customWidth="1"/>
    <col min="10" max="10" width="15.140625" style="4" customWidth="1"/>
    <col min="11" max="11" width="20.28515625" style="4" customWidth="1"/>
    <col min="12" max="12" width="16.140625" style="4" customWidth="1"/>
    <col min="13" max="13" width="12.7109375" style="4" customWidth="1"/>
    <col min="14" max="14" width="15.28515625" style="4" customWidth="1"/>
    <col min="15" max="15" width="15.7109375" style="4" customWidth="1"/>
    <col min="16" max="16" width="13.140625" style="4" customWidth="1"/>
    <col min="17" max="17" width="12.7109375" style="4" customWidth="1"/>
    <col min="18" max="18" width="12.28515625" style="4" bestFit="1" customWidth="1"/>
    <col min="19" max="256" width="14.5703125" style="4"/>
    <col min="257" max="257" width="20.28515625" style="4" customWidth="1"/>
    <col min="258" max="258" width="15.7109375" style="4" customWidth="1"/>
    <col min="259" max="259" width="20" style="4" customWidth="1"/>
    <col min="260" max="260" width="16.140625" style="4" customWidth="1"/>
    <col min="261" max="261" width="14.28515625" style="4" customWidth="1"/>
    <col min="262" max="263" width="16.140625" style="4" customWidth="1"/>
    <col min="264" max="264" width="12" style="4" customWidth="1"/>
    <col min="265" max="265" width="13.28515625" style="4" customWidth="1"/>
    <col min="266" max="266" width="15.140625" style="4" customWidth="1"/>
    <col min="267" max="267" width="20.28515625" style="4" customWidth="1"/>
    <col min="268" max="268" width="16.140625" style="4" customWidth="1"/>
    <col min="269" max="269" width="12.7109375" style="4" customWidth="1"/>
    <col min="270" max="270" width="15.28515625" style="4" customWidth="1"/>
    <col min="271" max="271" width="15.7109375" style="4" customWidth="1"/>
    <col min="272" max="272" width="13.140625" style="4" customWidth="1"/>
    <col min="273" max="273" width="12.7109375" style="4" customWidth="1"/>
    <col min="274" max="274" width="12.28515625" style="4" bestFit="1" customWidth="1"/>
    <col min="275" max="512" width="14.5703125" style="4"/>
    <col min="513" max="513" width="20.28515625" style="4" customWidth="1"/>
    <col min="514" max="514" width="15.7109375" style="4" customWidth="1"/>
    <col min="515" max="515" width="20" style="4" customWidth="1"/>
    <col min="516" max="516" width="16.140625" style="4" customWidth="1"/>
    <col min="517" max="517" width="14.28515625" style="4" customWidth="1"/>
    <col min="518" max="519" width="16.140625" style="4" customWidth="1"/>
    <col min="520" max="520" width="12" style="4" customWidth="1"/>
    <col min="521" max="521" width="13.28515625" style="4" customWidth="1"/>
    <col min="522" max="522" width="15.140625" style="4" customWidth="1"/>
    <col min="523" max="523" width="20.28515625" style="4" customWidth="1"/>
    <col min="524" max="524" width="16.140625" style="4" customWidth="1"/>
    <col min="525" max="525" width="12.7109375" style="4" customWidth="1"/>
    <col min="526" max="526" width="15.28515625" style="4" customWidth="1"/>
    <col min="527" max="527" width="15.7109375" style="4" customWidth="1"/>
    <col min="528" max="528" width="13.140625" style="4" customWidth="1"/>
    <col min="529" max="529" width="12.7109375" style="4" customWidth="1"/>
    <col min="530" max="530" width="12.28515625" style="4" bestFit="1" customWidth="1"/>
    <col min="531" max="768" width="14.5703125" style="4"/>
    <col min="769" max="769" width="20.28515625" style="4" customWidth="1"/>
    <col min="770" max="770" width="15.7109375" style="4" customWidth="1"/>
    <col min="771" max="771" width="20" style="4" customWidth="1"/>
    <col min="772" max="772" width="16.140625" style="4" customWidth="1"/>
    <col min="773" max="773" width="14.28515625" style="4" customWidth="1"/>
    <col min="774" max="775" width="16.140625" style="4" customWidth="1"/>
    <col min="776" max="776" width="12" style="4" customWidth="1"/>
    <col min="777" max="777" width="13.28515625" style="4" customWidth="1"/>
    <col min="778" max="778" width="15.140625" style="4" customWidth="1"/>
    <col min="779" max="779" width="20.28515625" style="4" customWidth="1"/>
    <col min="780" max="780" width="16.140625" style="4" customWidth="1"/>
    <col min="781" max="781" width="12.7109375" style="4" customWidth="1"/>
    <col min="782" max="782" width="15.28515625" style="4" customWidth="1"/>
    <col min="783" max="783" width="15.7109375" style="4" customWidth="1"/>
    <col min="784" max="784" width="13.140625" style="4" customWidth="1"/>
    <col min="785" max="785" width="12.7109375" style="4" customWidth="1"/>
    <col min="786" max="786" width="12.28515625" style="4" bestFit="1" customWidth="1"/>
    <col min="787" max="1024" width="14.5703125" style="4"/>
    <col min="1025" max="1025" width="20.28515625" style="4" customWidth="1"/>
    <col min="1026" max="1026" width="15.7109375" style="4" customWidth="1"/>
    <col min="1027" max="1027" width="20" style="4" customWidth="1"/>
    <col min="1028" max="1028" width="16.140625" style="4" customWidth="1"/>
    <col min="1029" max="1029" width="14.28515625" style="4" customWidth="1"/>
    <col min="1030" max="1031" width="16.140625" style="4" customWidth="1"/>
    <col min="1032" max="1032" width="12" style="4" customWidth="1"/>
    <col min="1033" max="1033" width="13.28515625" style="4" customWidth="1"/>
    <col min="1034" max="1034" width="15.140625" style="4" customWidth="1"/>
    <col min="1035" max="1035" width="20.28515625" style="4" customWidth="1"/>
    <col min="1036" max="1036" width="16.140625" style="4" customWidth="1"/>
    <col min="1037" max="1037" width="12.7109375" style="4" customWidth="1"/>
    <col min="1038" max="1038" width="15.28515625" style="4" customWidth="1"/>
    <col min="1039" max="1039" width="15.7109375" style="4" customWidth="1"/>
    <col min="1040" max="1040" width="13.140625" style="4" customWidth="1"/>
    <col min="1041" max="1041" width="12.7109375" style="4" customWidth="1"/>
    <col min="1042" max="1042" width="12.28515625" style="4" bestFit="1" customWidth="1"/>
    <col min="1043" max="1280" width="14.5703125" style="4"/>
    <col min="1281" max="1281" width="20.28515625" style="4" customWidth="1"/>
    <col min="1282" max="1282" width="15.7109375" style="4" customWidth="1"/>
    <col min="1283" max="1283" width="20" style="4" customWidth="1"/>
    <col min="1284" max="1284" width="16.140625" style="4" customWidth="1"/>
    <col min="1285" max="1285" width="14.28515625" style="4" customWidth="1"/>
    <col min="1286" max="1287" width="16.140625" style="4" customWidth="1"/>
    <col min="1288" max="1288" width="12" style="4" customWidth="1"/>
    <col min="1289" max="1289" width="13.28515625" style="4" customWidth="1"/>
    <col min="1290" max="1290" width="15.140625" style="4" customWidth="1"/>
    <col min="1291" max="1291" width="20.28515625" style="4" customWidth="1"/>
    <col min="1292" max="1292" width="16.140625" style="4" customWidth="1"/>
    <col min="1293" max="1293" width="12.7109375" style="4" customWidth="1"/>
    <col min="1294" max="1294" width="15.28515625" style="4" customWidth="1"/>
    <col min="1295" max="1295" width="15.7109375" style="4" customWidth="1"/>
    <col min="1296" max="1296" width="13.140625" style="4" customWidth="1"/>
    <col min="1297" max="1297" width="12.7109375" style="4" customWidth="1"/>
    <col min="1298" max="1298" width="12.28515625" style="4" bestFit="1" customWidth="1"/>
    <col min="1299" max="1536" width="14.5703125" style="4"/>
    <col min="1537" max="1537" width="20.28515625" style="4" customWidth="1"/>
    <col min="1538" max="1538" width="15.7109375" style="4" customWidth="1"/>
    <col min="1539" max="1539" width="20" style="4" customWidth="1"/>
    <col min="1540" max="1540" width="16.140625" style="4" customWidth="1"/>
    <col min="1541" max="1541" width="14.28515625" style="4" customWidth="1"/>
    <col min="1542" max="1543" width="16.140625" style="4" customWidth="1"/>
    <col min="1544" max="1544" width="12" style="4" customWidth="1"/>
    <col min="1545" max="1545" width="13.28515625" style="4" customWidth="1"/>
    <col min="1546" max="1546" width="15.140625" style="4" customWidth="1"/>
    <col min="1547" max="1547" width="20.28515625" style="4" customWidth="1"/>
    <col min="1548" max="1548" width="16.140625" style="4" customWidth="1"/>
    <col min="1549" max="1549" width="12.7109375" style="4" customWidth="1"/>
    <col min="1550" max="1550" width="15.28515625" style="4" customWidth="1"/>
    <col min="1551" max="1551" width="15.7109375" style="4" customWidth="1"/>
    <col min="1552" max="1552" width="13.140625" style="4" customWidth="1"/>
    <col min="1553" max="1553" width="12.7109375" style="4" customWidth="1"/>
    <col min="1554" max="1554" width="12.28515625" style="4" bestFit="1" customWidth="1"/>
    <col min="1555" max="1792" width="14.5703125" style="4"/>
    <col min="1793" max="1793" width="20.28515625" style="4" customWidth="1"/>
    <col min="1794" max="1794" width="15.7109375" style="4" customWidth="1"/>
    <col min="1795" max="1795" width="20" style="4" customWidth="1"/>
    <col min="1796" max="1796" width="16.140625" style="4" customWidth="1"/>
    <col min="1797" max="1797" width="14.28515625" style="4" customWidth="1"/>
    <col min="1798" max="1799" width="16.140625" style="4" customWidth="1"/>
    <col min="1800" max="1800" width="12" style="4" customWidth="1"/>
    <col min="1801" max="1801" width="13.28515625" style="4" customWidth="1"/>
    <col min="1802" max="1802" width="15.140625" style="4" customWidth="1"/>
    <col min="1803" max="1803" width="20.28515625" style="4" customWidth="1"/>
    <col min="1804" max="1804" width="16.140625" style="4" customWidth="1"/>
    <col min="1805" max="1805" width="12.7109375" style="4" customWidth="1"/>
    <col min="1806" max="1806" width="15.28515625" style="4" customWidth="1"/>
    <col min="1807" max="1807" width="15.7109375" style="4" customWidth="1"/>
    <col min="1808" max="1808" width="13.140625" style="4" customWidth="1"/>
    <col min="1809" max="1809" width="12.7109375" style="4" customWidth="1"/>
    <col min="1810" max="1810" width="12.28515625" style="4" bestFit="1" customWidth="1"/>
    <col min="1811" max="2048" width="14.5703125" style="4"/>
    <col min="2049" max="2049" width="20.28515625" style="4" customWidth="1"/>
    <col min="2050" max="2050" width="15.7109375" style="4" customWidth="1"/>
    <col min="2051" max="2051" width="20" style="4" customWidth="1"/>
    <col min="2052" max="2052" width="16.140625" style="4" customWidth="1"/>
    <col min="2053" max="2053" width="14.28515625" style="4" customWidth="1"/>
    <col min="2054" max="2055" width="16.140625" style="4" customWidth="1"/>
    <col min="2056" max="2056" width="12" style="4" customWidth="1"/>
    <col min="2057" max="2057" width="13.28515625" style="4" customWidth="1"/>
    <col min="2058" max="2058" width="15.140625" style="4" customWidth="1"/>
    <col min="2059" max="2059" width="20.28515625" style="4" customWidth="1"/>
    <col min="2060" max="2060" width="16.140625" style="4" customWidth="1"/>
    <col min="2061" max="2061" width="12.7109375" style="4" customWidth="1"/>
    <col min="2062" max="2062" width="15.28515625" style="4" customWidth="1"/>
    <col min="2063" max="2063" width="15.7109375" style="4" customWidth="1"/>
    <col min="2064" max="2064" width="13.140625" style="4" customWidth="1"/>
    <col min="2065" max="2065" width="12.7109375" style="4" customWidth="1"/>
    <col min="2066" max="2066" width="12.28515625" style="4" bestFit="1" customWidth="1"/>
    <col min="2067" max="2304" width="14.5703125" style="4"/>
    <col min="2305" max="2305" width="20.28515625" style="4" customWidth="1"/>
    <col min="2306" max="2306" width="15.7109375" style="4" customWidth="1"/>
    <col min="2307" max="2307" width="20" style="4" customWidth="1"/>
    <col min="2308" max="2308" width="16.140625" style="4" customWidth="1"/>
    <col min="2309" max="2309" width="14.28515625" style="4" customWidth="1"/>
    <col min="2310" max="2311" width="16.140625" style="4" customWidth="1"/>
    <col min="2312" max="2312" width="12" style="4" customWidth="1"/>
    <col min="2313" max="2313" width="13.28515625" style="4" customWidth="1"/>
    <col min="2314" max="2314" width="15.140625" style="4" customWidth="1"/>
    <col min="2315" max="2315" width="20.28515625" style="4" customWidth="1"/>
    <col min="2316" max="2316" width="16.140625" style="4" customWidth="1"/>
    <col min="2317" max="2317" width="12.7109375" style="4" customWidth="1"/>
    <col min="2318" max="2318" width="15.28515625" style="4" customWidth="1"/>
    <col min="2319" max="2319" width="15.7109375" style="4" customWidth="1"/>
    <col min="2320" max="2320" width="13.140625" style="4" customWidth="1"/>
    <col min="2321" max="2321" width="12.7109375" style="4" customWidth="1"/>
    <col min="2322" max="2322" width="12.28515625" style="4" bestFit="1" customWidth="1"/>
    <col min="2323" max="2560" width="14.5703125" style="4"/>
    <col min="2561" max="2561" width="20.28515625" style="4" customWidth="1"/>
    <col min="2562" max="2562" width="15.7109375" style="4" customWidth="1"/>
    <col min="2563" max="2563" width="20" style="4" customWidth="1"/>
    <col min="2564" max="2564" width="16.140625" style="4" customWidth="1"/>
    <col min="2565" max="2565" width="14.28515625" style="4" customWidth="1"/>
    <col min="2566" max="2567" width="16.140625" style="4" customWidth="1"/>
    <col min="2568" max="2568" width="12" style="4" customWidth="1"/>
    <col min="2569" max="2569" width="13.28515625" style="4" customWidth="1"/>
    <col min="2570" max="2570" width="15.140625" style="4" customWidth="1"/>
    <col min="2571" max="2571" width="20.28515625" style="4" customWidth="1"/>
    <col min="2572" max="2572" width="16.140625" style="4" customWidth="1"/>
    <col min="2573" max="2573" width="12.7109375" style="4" customWidth="1"/>
    <col min="2574" max="2574" width="15.28515625" style="4" customWidth="1"/>
    <col min="2575" max="2575" width="15.7109375" style="4" customWidth="1"/>
    <col min="2576" max="2576" width="13.140625" style="4" customWidth="1"/>
    <col min="2577" max="2577" width="12.7109375" style="4" customWidth="1"/>
    <col min="2578" max="2578" width="12.28515625" style="4" bestFit="1" customWidth="1"/>
    <col min="2579" max="2816" width="14.5703125" style="4"/>
    <col min="2817" max="2817" width="20.28515625" style="4" customWidth="1"/>
    <col min="2818" max="2818" width="15.7109375" style="4" customWidth="1"/>
    <col min="2819" max="2819" width="20" style="4" customWidth="1"/>
    <col min="2820" max="2820" width="16.140625" style="4" customWidth="1"/>
    <col min="2821" max="2821" width="14.28515625" style="4" customWidth="1"/>
    <col min="2822" max="2823" width="16.140625" style="4" customWidth="1"/>
    <col min="2824" max="2824" width="12" style="4" customWidth="1"/>
    <col min="2825" max="2825" width="13.28515625" style="4" customWidth="1"/>
    <col min="2826" max="2826" width="15.140625" style="4" customWidth="1"/>
    <col min="2827" max="2827" width="20.28515625" style="4" customWidth="1"/>
    <col min="2828" max="2828" width="16.140625" style="4" customWidth="1"/>
    <col min="2829" max="2829" width="12.7109375" style="4" customWidth="1"/>
    <col min="2830" max="2830" width="15.28515625" style="4" customWidth="1"/>
    <col min="2831" max="2831" width="15.7109375" style="4" customWidth="1"/>
    <col min="2832" max="2832" width="13.140625" style="4" customWidth="1"/>
    <col min="2833" max="2833" width="12.7109375" style="4" customWidth="1"/>
    <col min="2834" max="2834" width="12.28515625" style="4" bestFit="1" customWidth="1"/>
    <col min="2835" max="3072" width="14.5703125" style="4"/>
    <col min="3073" max="3073" width="20.28515625" style="4" customWidth="1"/>
    <col min="3074" max="3074" width="15.7109375" style="4" customWidth="1"/>
    <col min="3075" max="3075" width="20" style="4" customWidth="1"/>
    <col min="3076" max="3076" width="16.140625" style="4" customWidth="1"/>
    <col min="3077" max="3077" width="14.28515625" style="4" customWidth="1"/>
    <col min="3078" max="3079" width="16.140625" style="4" customWidth="1"/>
    <col min="3080" max="3080" width="12" style="4" customWidth="1"/>
    <col min="3081" max="3081" width="13.28515625" style="4" customWidth="1"/>
    <col min="3082" max="3082" width="15.140625" style="4" customWidth="1"/>
    <col min="3083" max="3083" width="20.28515625" style="4" customWidth="1"/>
    <col min="3084" max="3084" width="16.140625" style="4" customWidth="1"/>
    <col min="3085" max="3085" width="12.7109375" style="4" customWidth="1"/>
    <col min="3086" max="3086" width="15.28515625" style="4" customWidth="1"/>
    <col min="3087" max="3087" width="15.7109375" style="4" customWidth="1"/>
    <col min="3088" max="3088" width="13.140625" style="4" customWidth="1"/>
    <col min="3089" max="3089" width="12.7109375" style="4" customWidth="1"/>
    <col min="3090" max="3090" width="12.28515625" style="4" bestFit="1" customWidth="1"/>
    <col min="3091" max="3328" width="14.5703125" style="4"/>
    <col min="3329" max="3329" width="20.28515625" style="4" customWidth="1"/>
    <col min="3330" max="3330" width="15.7109375" style="4" customWidth="1"/>
    <col min="3331" max="3331" width="20" style="4" customWidth="1"/>
    <col min="3332" max="3332" width="16.140625" style="4" customWidth="1"/>
    <col min="3333" max="3333" width="14.28515625" style="4" customWidth="1"/>
    <col min="3334" max="3335" width="16.140625" style="4" customWidth="1"/>
    <col min="3336" max="3336" width="12" style="4" customWidth="1"/>
    <col min="3337" max="3337" width="13.28515625" style="4" customWidth="1"/>
    <col min="3338" max="3338" width="15.140625" style="4" customWidth="1"/>
    <col min="3339" max="3339" width="20.28515625" style="4" customWidth="1"/>
    <col min="3340" max="3340" width="16.140625" style="4" customWidth="1"/>
    <col min="3341" max="3341" width="12.7109375" style="4" customWidth="1"/>
    <col min="3342" max="3342" width="15.28515625" style="4" customWidth="1"/>
    <col min="3343" max="3343" width="15.7109375" style="4" customWidth="1"/>
    <col min="3344" max="3344" width="13.140625" style="4" customWidth="1"/>
    <col min="3345" max="3345" width="12.7109375" style="4" customWidth="1"/>
    <col min="3346" max="3346" width="12.28515625" style="4" bestFit="1" customWidth="1"/>
    <col min="3347" max="3584" width="14.5703125" style="4"/>
    <col min="3585" max="3585" width="20.28515625" style="4" customWidth="1"/>
    <col min="3586" max="3586" width="15.7109375" style="4" customWidth="1"/>
    <col min="3587" max="3587" width="20" style="4" customWidth="1"/>
    <col min="3588" max="3588" width="16.140625" style="4" customWidth="1"/>
    <col min="3589" max="3589" width="14.28515625" style="4" customWidth="1"/>
    <col min="3590" max="3591" width="16.140625" style="4" customWidth="1"/>
    <col min="3592" max="3592" width="12" style="4" customWidth="1"/>
    <col min="3593" max="3593" width="13.28515625" style="4" customWidth="1"/>
    <col min="3594" max="3594" width="15.140625" style="4" customWidth="1"/>
    <col min="3595" max="3595" width="20.28515625" style="4" customWidth="1"/>
    <col min="3596" max="3596" width="16.140625" style="4" customWidth="1"/>
    <col min="3597" max="3597" width="12.7109375" style="4" customWidth="1"/>
    <col min="3598" max="3598" width="15.28515625" style="4" customWidth="1"/>
    <col min="3599" max="3599" width="15.7109375" style="4" customWidth="1"/>
    <col min="3600" max="3600" width="13.140625" style="4" customWidth="1"/>
    <col min="3601" max="3601" width="12.7109375" style="4" customWidth="1"/>
    <col min="3602" max="3602" width="12.28515625" style="4" bestFit="1" customWidth="1"/>
    <col min="3603" max="3840" width="14.5703125" style="4"/>
    <col min="3841" max="3841" width="20.28515625" style="4" customWidth="1"/>
    <col min="3842" max="3842" width="15.7109375" style="4" customWidth="1"/>
    <col min="3843" max="3843" width="20" style="4" customWidth="1"/>
    <col min="3844" max="3844" width="16.140625" style="4" customWidth="1"/>
    <col min="3845" max="3845" width="14.28515625" style="4" customWidth="1"/>
    <col min="3846" max="3847" width="16.140625" style="4" customWidth="1"/>
    <col min="3848" max="3848" width="12" style="4" customWidth="1"/>
    <col min="3849" max="3849" width="13.28515625" style="4" customWidth="1"/>
    <col min="3850" max="3850" width="15.140625" style="4" customWidth="1"/>
    <col min="3851" max="3851" width="20.28515625" style="4" customWidth="1"/>
    <col min="3852" max="3852" width="16.140625" style="4" customWidth="1"/>
    <col min="3853" max="3853" width="12.7109375" style="4" customWidth="1"/>
    <col min="3854" max="3854" width="15.28515625" style="4" customWidth="1"/>
    <col min="3855" max="3855" width="15.7109375" style="4" customWidth="1"/>
    <col min="3856" max="3856" width="13.140625" style="4" customWidth="1"/>
    <col min="3857" max="3857" width="12.7109375" style="4" customWidth="1"/>
    <col min="3858" max="3858" width="12.28515625" style="4" bestFit="1" customWidth="1"/>
    <col min="3859" max="4096" width="14.5703125" style="4"/>
    <col min="4097" max="4097" width="20.28515625" style="4" customWidth="1"/>
    <col min="4098" max="4098" width="15.7109375" style="4" customWidth="1"/>
    <col min="4099" max="4099" width="20" style="4" customWidth="1"/>
    <col min="4100" max="4100" width="16.140625" style="4" customWidth="1"/>
    <col min="4101" max="4101" width="14.28515625" style="4" customWidth="1"/>
    <col min="4102" max="4103" width="16.140625" style="4" customWidth="1"/>
    <col min="4104" max="4104" width="12" style="4" customWidth="1"/>
    <col min="4105" max="4105" width="13.28515625" style="4" customWidth="1"/>
    <col min="4106" max="4106" width="15.140625" style="4" customWidth="1"/>
    <col min="4107" max="4107" width="20.28515625" style="4" customWidth="1"/>
    <col min="4108" max="4108" width="16.140625" style="4" customWidth="1"/>
    <col min="4109" max="4109" width="12.7109375" style="4" customWidth="1"/>
    <col min="4110" max="4110" width="15.28515625" style="4" customWidth="1"/>
    <col min="4111" max="4111" width="15.7109375" style="4" customWidth="1"/>
    <col min="4112" max="4112" width="13.140625" style="4" customWidth="1"/>
    <col min="4113" max="4113" width="12.7109375" style="4" customWidth="1"/>
    <col min="4114" max="4114" width="12.28515625" style="4" bestFit="1" customWidth="1"/>
    <col min="4115" max="4352" width="14.5703125" style="4"/>
    <col min="4353" max="4353" width="20.28515625" style="4" customWidth="1"/>
    <col min="4354" max="4354" width="15.7109375" style="4" customWidth="1"/>
    <col min="4355" max="4355" width="20" style="4" customWidth="1"/>
    <col min="4356" max="4356" width="16.140625" style="4" customWidth="1"/>
    <col min="4357" max="4357" width="14.28515625" style="4" customWidth="1"/>
    <col min="4358" max="4359" width="16.140625" style="4" customWidth="1"/>
    <col min="4360" max="4360" width="12" style="4" customWidth="1"/>
    <col min="4361" max="4361" width="13.28515625" style="4" customWidth="1"/>
    <col min="4362" max="4362" width="15.140625" style="4" customWidth="1"/>
    <col min="4363" max="4363" width="20.28515625" style="4" customWidth="1"/>
    <col min="4364" max="4364" width="16.140625" style="4" customWidth="1"/>
    <col min="4365" max="4365" width="12.7109375" style="4" customWidth="1"/>
    <col min="4366" max="4366" width="15.28515625" style="4" customWidth="1"/>
    <col min="4367" max="4367" width="15.7109375" style="4" customWidth="1"/>
    <col min="4368" max="4368" width="13.140625" style="4" customWidth="1"/>
    <col min="4369" max="4369" width="12.7109375" style="4" customWidth="1"/>
    <col min="4370" max="4370" width="12.28515625" style="4" bestFit="1" customWidth="1"/>
    <col min="4371" max="4608" width="14.5703125" style="4"/>
    <col min="4609" max="4609" width="20.28515625" style="4" customWidth="1"/>
    <col min="4610" max="4610" width="15.7109375" style="4" customWidth="1"/>
    <col min="4611" max="4611" width="20" style="4" customWidth="1"/>
    <col min="4612" max="4612" width="16.140625" style="4" customWidth="1"/>
    <col min="4613" max="4613" width="14.28515625" style="4" customWidth="1"/>
    <col min="4614" max="4615" width="16.140625" style="4" customWidth="1"/>
    <col min="4616" max="4616" width="12" style="4" customWidth="1"/>
    <col min="4617" max="4617" width="13.28515625" style="4" customWidth="1"/>
    <col min="4618" max="4618" width="15.140625" style="4" customWidth="1"/>
    <col min="4619" max="4619" width="20.28515625" style="4" customWidth="1"/>
    <col min="4620" max="4620" width="16.140625" style="4" customWidth="1"/>
    <col min="4621" max="4621" width="12.7109375" style="4" customWidth="1"/>
    <col min="4622" max="4622" width="15.28515625" style="4" customWidth="1"/>
    <col min="4623" max="4623" width="15.7109375" style="4" customWidth="1"/>
    <col min="4624" max="4624" width="13.140625" style="4" customWidth="1"/>
    <col min="4625" max="4625" width="12.7109375" style="4" customWidth="1"/>
    <col min="4626" max="4626" width="12.28515625" style="4" bestFit="1" customWidth="1"/>
    <col min="4627" max="4864" width="14.5703125" style="4"/>
    <col min="4865" max="4865" width="20.28515625" style="4" customWidth="1"/>
    <col min="4866" max="4866" width="15.7109375" style="4" customWidth="1"/>
    <col min="4867" max="4867" width="20" style="4" customWidth="1"/>
    <col min="4868" max="4868" width="16.140625" style="4" customWidth="1"/>
    <col min="4869" max="4869" width="14.28515625" style="4" customWidth="1"/>
    <col min="4870" max="4871" width="16.140625" style="4" customWidth="1"/>
    <col min="4872" max="4872" width="12" style="4" customWidth="1"/>
    <col min="4873" max="4873" width="13.28515625" style="4" customWidth="1"/>
    <col min="4874" max="4874" width="15.140625" style="4" customWidth="1"/>
    <col min="4875" max="4875" width="20.28515625" style="4" customWidth="1"/>
    <col min="4876" max="4876" width="16.140625" style="4" customWidth="1"/>
    <col min="4877" max="4877" width="12.7109375" style="4" customWidth="1"/>
    <col min="4878" max="4878" width="15.28515625" style="4" customWidth="1"/>
    <col min="4879" max="4879" width="15.7109375" style="4" customWidth="1"/>
    <col min="4880" max="4880" width="13.140625" style="4" customWidth="1"/>
    <col min="4881" max="4881" width="12.7109375" style="4" customWidth="1"/>
    <col min="4882" max="4882" width="12.28515625" style="4" bestFit="1" customWidth="1"/>
    <col min="4883" max="5120" width="14.5703125" style="4"/>
    <col min="5121" max="5121" width="20.28515625" style="4" customWidth="1"/>
    <col min="5122" max="5122" width="15.7109375" style="4" customWidth="1"/>
    <col min="5123" max="5123" width="20" style="4" customWidth="1"/>
    <col min="5124" max="5124" width="16.140625" style="4" customWidth="1"/>
    <col min="5125" max="5125" width="14.28515625" style="4" customWidth="1"/>
    <col min="5126" max="5127" width="16.140625" style="4" customWidth="1"/>
    <col min="5128" max="5128" width="12" style="4" customWidth="1"/>
    <col min="5129" max="5129" width="13.28515625" style="4" customWidth="1"/>
    <col min="5130" max="5130" width="15.140625" style="4" customWidth="1"/>
    <col min="5131" max="5131" width="20.28515625" style="4" customWidth="1"/>
    <col min="5132" max="5132" width="16.140625" style="4" customWidth="1"/>
    <col min="5133" max="5133" width="12.7109375" style="4" customWidth="1"/>
    <col min="5134" max="5134" width="15.28515625" style="4" customWidth="1"/>
    <col min="5135" max="5135" width="15.7109375" style="4" customWidth="1"/>
    <col min="5136" max="5136" width="13.140625" style="4" customWidth="1"/>
    <col min="5137" max="5137" width="12.7109375" style="4" customWidth="1"/>
    <col min="5138" max="5138" width="12.28515625" style="4" bestFit="1" customWidth="1"/>
    <col min="5139" max="5376" width="14.5703125" style="4"/>
    <col min="5377" max="5377" width="20.28515625" style="4" customWidth="1"/>
    <col min="5378" max="5378" width="15.7109375" style="4" customWidth="1"/>
    <col min="5379" max="5379" width="20" style="4" customWidth="1"/>
    <col min="5380" max="5380" width="16.140625" style="4" customWidth="1"/>
    <col min="5381" max="5381" width="14.28515625" style="4" customWidth="1"/>
    <col min="5382" max="5383" width="16.140625" style="4" customWidth="1"/>
    <col min="5384" max="5384" width="12" style="4" customWidth="1"/>
    <col min="5385" max="5385" width="13.28515625" style="4" customWidth="1"/>
    <col min="5386" max="5386" width="15.140625" style="4" customWidth="1"/>
    <col min="5387" max="5387" width="20.28515625" style="4" customWidth="1"/>
    <col min="5388" max="5388" width="16.140625" style="4" customWidth="1"/>
    <col min="5389" max="5389" width="12.7109375" style="4" customWidth="1"/>
    <col min="5390" max="5390" width="15.28515625" style="4" customWidth="1"/>
    <col min="5391" max="5391" width="15.7109375" style="4" customWidth="1"/>
    <col min="5392" max="5392" width="13.140625" style="4" customWidth="1"/>
    <col min="5393" max="5393" width="12.7109375" style="4" customWidth="1"/>
    <col min="5394" max="5394" width="12.28515625" style="4" bestFit="1" customWidth="1"/>
    <col min="5395" max="5632" width="14.5703125" style="4"/>
    <col min="5633" max="5633" width="20.28515625" style="4" customWidth="1"/>
    <col min="5634" max="5634" width="15.7109375" style="4" customWidth="1"/>
    <col min="5635" max="5635" width="20" style="4" customWidth="1"/>
    <col min="5636" max="5636" width="16.140625" style="4" customWidth="1"/>
    <col min="5637" max="5637" width="14.28515625" style="4" customWidth="1"/>
    <col min="5638" max="5639" width="16.140625" style="4" customWidth="1"/>
    <col min="5640" max="5640" width="12" style="4" customWidth="1"/>
    <col min="5641" max="5641" width="13.28515625" style="4" customWidth="1"/>
    <col min="5642" max="5642" width="15.140625" style="4" customWidth="1"/>
    <col min="5643" max="5643" width="20.28515625" style="4" customWidth="1"/>
    <col min="5644" max="5644" width="16.140625" style="4" customWidth="1"/>
    <col min="5645" max="5645" width="12.7109375" style="4" customWidth="1"/>
    <col min="5646" max="5646" width="15.28515625" style="4" customWidth="1"/>
    <col min="5647" max="5647" width="15.7109375" style="4" customWidth="1"/>
    <col min="5648" max="5648" width="13.140625" style="4" customWidth="1"/>
    <col min="5649" max="5649" width="12.7109375" style="4" customWidth="1"/>
    <col min="5650" max="5650" width="12.28515625" style="4" bestFit="1" customWidth="1"/>
    <col min="5651" max="5888" width="14.5703125" style="4"/>
    <col min="5889" max="5889" width="20.28515625" style="4" customWidth="1"/>
    <col min="5890" max="5890" width="15.7109375" style="4" customWidth="1"/>
    <col min="5891" max="5891" width="20" style="4" customWidth="1"/>
    <col min="5892" max="5892" width="16.140625" style="4" customWidth="1"/>
    <col min="5893" max="5893" width="14.28515625" style="4" customWidth="1"/>
    <col min="5894" max="5895" width="16.140625" style="4" customWidth="1"/>
    <col min="5896" max="5896" width="12" style="4" customWidth="1"/>
    <col min="5897" max="5897" width="13.28515625" style="4" customWidth="1"/>
    <col min="5898" max="5898" width="15.140625" style="4" customWidth="1"/>
    <col min="5899" max="5899" width="20.28515625" style="4" customWidth="1"/>
    <col min="5900" max="5900" width="16.140625" style="4" customWidth="1"/>
    <col min="5901" max="5901" width="12.7109375" style="4" customWidth="1"/>
    <col min="5902" max="5902" width="15.28515625" style="4" customWidth="1"/>
    <col min="5903" max="5903" width="15.7109375" style="4" customWidth="1"/>
    <col min="5904" max="5904" width="13.140625" style="4" customWidth="1"/>
    <col min="5905" max="5905" width="12.7109375" style="4" customWidth="1"/>
    <col min="5906" max="5906" width="12.28515625" style="4" bestFit="1" customWidth="1"/>
    <col min="5907" max="6144" width="14.5703125" style="4"/>
    <col min="6145" max="6145" width="20.28515625" style="4" customWidth="1"/>
    <col min="6146" max="6146" width="15.7109375" style="4" customWidth="1"/>
    <col min="6147" max="6147" width="20" style="4" customWidth="1"/>
    <col min="6148" max="6148" width="16.140625" style="4" customWidth="1"/>
    <col min="6149" max="6149" width="14.28515625" style="4" customWidth="1"/>
    <col min="6150" max="6151" width="16.140625" style="4" customWidth="1"/>
    <col min="6152" max="6152" width="12" style="4" customWidth="1"/>
    <col min="6153" max="6153" width="13.28515625" style="4" customWidth="1"/>
    <col min="6154" max="6154" width="15.140625" style="4" customWidth="1"/>
    <col min="6155" max="6155" width="20.28515625" style="4" customWidth="1"/>
    <col min="6156" max="6156" width="16.140625" style="4" customWidth="1"/>
    <col min="6157" max="6157" width="12.7109375" style="4" customWidth="1"/>
    <col min="6158" max="6158" width="15.28515625" style="4" customWidth="1"/>
    <col min="6159" max="6159" width="15.7109375" style="4" customWidth="1"/>
    <col min="6160" max="6160" width="13.140625" style="4" customWidth="1"/>
    <col min="6161" max="6161" width="12.7109375" style="4" customWidth="1"/>
    <col min="6162" max="6162" width="12.28515625" style="4" bestFit="1" customWidth="1"/>
    <col min="6163" max="6400" width="14.5703125" style="4"/>
    <col min="6401" max="6401" width="20.28515625" style="4" customWidth="1"/>
    <col min="6402" max="6402" width="15.7109375" style="4" customWidth="1"/>
    <col min="6403" max="6403" width="20" style="4" customWidth="1"/>
    <col min="6404" max="6404" width="16.140625" style="4" customWidth="1"/>
    <col min="6405" max="6405" width="14.28515625" style="4" customWidth="1"/>
    <col min="6406" max="6407" width="16.140625" style="4" customWidth="1"/>
    <col min="6408" max="6408" width="12" style="4" customWidth="1"/>
    <col min="6409" max="6409" width="13.28515625" style="4" customWidth="1"/>
    <col min="6410" max="6410" width="15.140625" style="4" customWidth="1"/>
    <col min="6411" max="6411" width="20.28515625" style="4" customWidth="1"/>
    <col min="6412" max="6412" width="16.140625" style="4" customWidth="1"/>
    <col min="6413" max="6413" width="12.7109375" style="4" customWidth="1"/>
    <col min="6414" max="6414" width="15.28515625" style="4" customWidth="1"/>
    <col min="6415" max="6415" width="15.7109375" style="4" customWidth="1"/>
    <col min="6416" max="6416" width="13.140625" style="4" customWidth="1"/>
    <col min="6417" max="6417" width="12.7109375" style="4" customWidth="1"/>
    <col min="6418" max="6418" width="12.28515625" style="4" bestFit="1" customWidth="1"/>
    <col min="6419" max="6656" width="14.5703125" style="4"/>
    <col min="6657" max="6657" width="20.28515625" style="4" customWidth="1"/>
    <col min="6658" max="6658" width="15.7109375" style="4" customWidth="1"/>
    <col min="6659" max="6659" width="20" style="4" customWidth="1"/>
    <col min="6660" max="6660" width="16.140625" style="4" customWidth="1"/>
    <col min="6661" max="6661" width="14.28515625" style="4" customWidth="1"/>
    <col min="6662" max="6663" width="16.140625" style="4" customWidth="1"/>
    <col min="6664" max="6664" width="12" style="4" customWidth="1"/>
    <col min="6665" max="6665" width="13.28515625" style="4" customWidth="1"/>
    <col min="6666" max="6666" width="15.140625" style="4" customWidth="1"/>
    <col min="6667" max="6667" width="20.28515625" style="4" customWidth="1"/>
    <col min="6668" max="6668" width="16.140625" style="4" customWidth="1"/>
    <col min="6669" max="6669" width="12.7109375" style="4" customWidth="1"/>
    <col min="6670" max="6670" width="15.28515625" style="4" customWidth="1"/>
    <col min="6671" max="6671" width="15.7109375" style="4" customWidth="1"/>
    <col min="6672" max="6672" width="13.140625" style="4" customWidth="1"/>
    <col min="6673" max="6673" width="12.7109375" style="4" customWidth="1"/>
    <col min="6674" max="6674" width="12.28515625" style="4" bestFit="1" customWidth="1"/>
    <col min="6675" max="6912" width="14.5703125" style="4"/>
    <col min="6913" max="6913" width="20.28515625" style="4" customWidth="1"/>
    <col min="6914" max="6914" width="15.7109375" style="4" customWidth="1"/>
    <col min="6915" max="6915" width="20" style="4" customWidth="1"/>
    <col min="6916" max="6916" width="16.140625" style="4" customWidth="1"/>
    <col min="6917" max="6917" width="14.28515625" style="4" customWidth="1"/>
    <col min="6918" max="6919" width="16.140625" style="4" customWidth="1"/>
    <col min="6920" max="6920" width="12" style="4" customWidth="1"/>
    <col min="6921" max="6921" width="13.28515625" style="4" customWidth="1"/>
    <col min="6922" max="6922" width="15.140625" style="4" customWidth="1"/>
    <col min="6923" max="6923" width="20.28515625" style="4" customWidth="1"/>
    <col min="6924" max="6924" width="16.140625" style="4" customWidth="1"/>
    <col min="6925" max="6925" width="12.7109375" style="4" customWidth="1"/>
    <col min="6926" max="6926" width="15.28515625" style="4" customWidth="1"/>
    <col min="6927" max="6927" width="15.7109375" style="4" customWidth="1"/>
    <col min="6928" max="6928" width="13.140625" style="4" customWidth="1"/>
    <col min="6929" max="6929" width="12.7109375" style="4" customWidth="1"/>
    <col min="6930" max="6930" width="12.28515625" style="4" bestFit="1" customWidth="1"/>
    <col min="6931" max="7168" width="14.5703125" style="4"/>
    <col min="7169" max="7169" width="20.28515625" style="4" customWidth="1"/>
    <col min="7170" max="7170" width="15.7109375" style="4" customWidth="1"/>
    <col min="7171" max="7171" width="20" style="4" customWidth="1"/>
    <col min="7172" max="7172" width="16.140625" style="4" customWidth="1"/>
    <col min="7173" max="7173" width="14.28515625" style="4" customWidth="1"/>
    <col min="7174" max="7175" width="16.140625" style="4" customWidth="1"/>
    <col min="7176" max="7176" width="12" style="4" customWidth="1"/>
    <col min="7177" max="7177" width="13.28515625" style="4" customWidth="1"/>
    <col min="7178" max="7178" width="15.140625" style="4" customWidth="1"/>
    <col min="7179" max="7179" width="20.28515625" style="4" customWidth="1"/>
    <col min="7180" max="7180" width="16.140625" style="4" customWidth="1"/>
    <col min="7181" max="7181" width="12.7109375" style="4" customWidth="1"/>
    <col min="7182" max="7182" width="15.28515625" style="4" customWidth="1"/>
    <col min="7183" max="7183" width="15.7109375" style="4" customWidth="1"/>
    <col min="7184" max="7184" width="13.140625" style="4" customWidth="1"/>
    <col min="7185" max="7185" width="12.7109375" style="4" customWidth="1"/>
    <col min="7186" max="7186" width="12.28515625" style="4" bestFit="1" customWidth="1"/>
    <col min="7187" max="7424" width="14.5703125" style="4"/>
    <col min="7425" max="7425" width="20.28515625" style="4" customWidth="1"/>
    <col min="7426" max="7426" width="15.7109375" style="4" customWidth="1"/>
    <col min="7427" max="7427" width="20" style="4" customWidth="1"/>
    <col min="7428" max="7428" width="16.140625" style="4" customWidth="1"/>
    <col min="7429" max="7429" width="14.28515625" style="4" customWidth="1"/>
    <col min="7430" max="7431" width="16.140625" style="4" customWidth="1"/>
    <col min="7432" max="7432" width="12" style="4" customWidth="1"/>
    <col min="7433" max="7433" width="13.28515625" style="4" customWidth="1"/>
    <col min="7434" max="7434" width="15.140625" style="4" customWidth="1"/>
    <col min="7435" max="7435" width="20.28515625" style="4" customWidth="1"/>
    <col min="7436" max="7436" width="16.140625" style="4" customWidth="1"/>
    <col min="7437" max="7437" width="12.7109375" style="4" customWidth="1"/>
    <col min="7438" max="7438" width="15.28515625" style="4" customWidth="1"/>
    <col min="7439" max="7439" width="15.7109375" style="4" customWidth="1"/>
    <col min="7440" max="7440" width="13.140625" style="4" customWidth="1"/>
    <col min="7441" max="7441" width="12.7109375" style="4" customWidth="1"/>
    <col min="7442" max="7442" width="12.28515625" style="4" bestFit="1" customWidth="1"/>
    <col min="7443" max="7680" width="14.5703125" style="4"/>
    <col min="7681" max="7681" width="20.28515625" style="4" customWidth="1"/>
    <col min="7682" max="7682" width="15.7109375" style="4" customWidth="1"/>
    <col min="7683" max="7683" width="20" style="4" customWidth="1"/>
    <col min="7684" max="7684" width="16.140625" style="4" customWidth="1"/>
    <col min="7685" max="7685" width="14.28515625" style="4" customWidth="1"/>
    <col min="7686" max="7687" width="16.140625" style="4" customWidth="1"/>
    <col min="7688" max="7688" width="12" style="4" customWidth="1"/>
    <col min="7689" max="7689" width="13.28515625" style="4" customWidth="1"/>
    <col min="7690" max="7690" width="15.140625" style="4" customWidth="1"/>
    <col min="7691" max="7691" width="20.28515625" style="4" customWidth="1"/>
    <col min="7692" max="7692" width="16.140625" style="4" customWidth="1"/>
    <col min="7693" max="7693" width="12.7109375" style="4" customWidth="1"/>
    <col min="7694" max="7694" width="15.28515625" style="4" customWidth="1"/>
    <col min="7695" max="7695" width="15.7109375" style="4" customWidth="1"/>
    <col min="7696" max="7696" width="13.140625" style="4" customWidth="1"/>
    <col min="7697" max="7697" width="12.7109375" style="4" customWidth="1"/>
    <col min="7698" max="7698" width="12.28515625" style="4" bestFit="1" customWidth="1"/>
    <col min="7699" max="7936" width="14.5703125" style="4"/>
    <col min="7937" max="7937" width="20.28515625" style="4" customWidth="1"/>
    <col min="7938" max="7938" width="15.7109375" style="4" customWidth="1"/>
    <col min="7939" max="7939" width="20" style="4" customWidth="1"/>
    <col min="7940" max="7940" width="16.140625" style="4" customWidth="1"/>
    <col min="7941" max="7941" width="14.28515625" style="4" customWidth="1"/>
    <col min="7942" max="7943" width="16.140625" style="4" customWidth="1"/>
    <col min="7944" max="7944" width="12" style="4" customWidth="1"/>
    <col min="7945" max="7945" width="13.28515625" style="4" customWidth="1"/>
    <col min="7946" max="7946" width="15.140625" style="4" customWidth="1"/>
    <col min="7947" max="7947" width="20.28515625" style="4" customWidth="1"/>
    <col min="7948" max="7948" width="16.140625" style="4" customWidth="1"/>
    <col min="7949" max="7949" width="12.7109375" style="4" customWidth="1"/>
    <col min="7950" max="7950" width="15.28515625" style="4" customWidth="1"/>
    <col min="7951" max="7951" width="15.7109375" style="4" customWidth="1"/>
    <col min="7952" max="7952" width="13.140625" style="4" customWidth="1"/>
    <col min="7953" max="7953" width="12.7109375" style="4" customWidth="1"/>
    <col min="7954" max="7954" width="12.28515625" style="4" bestFit="1" customWidth="1"/>
    <col min="7955" max="8192" width="14.5703125" style="4"/>
    <col min="8193" max="8193" width="20.28515625" style="4" customWidth="1"/>
    <col min="8194" max="8194" width="15.7109375" style="4" customWidth="1"/>
    <col min="8195" max="8195" width="20" style="4" customWidth="1"/>
    <col min="8196" max="8196" width="16.140625" style="4" customWidth="1"/>
    <col min="8197" max="8197" width="14.28515625" style="4" customWidth="1"/>
    <col min="8198" max="8199" width="16.140625" style="4" customWidth="1"/>
    <col min="8200" max="8200" width="12" style="4" customWidth="1"/>
    <col min="8201" max="8201" width="13.28515625" style="4" customWidth="1"/>
    <col min="8202" max="8202" width="15.140625" style="4" customWidth="1"/>
    <col min="8203" max="8203" width="20.28515625" style="4" customWidth="1"/>
    <col min="8204" max="8204" width="16.140625" style="4" customWidth="1"/>
    <col min="8205" max="8205" width="12.7109375" style="4" customWidth="1"/>
    <col min="8206" max="8206" width="15.28515625" style="4" customWidth="1"/>
    <col min="8207" max="8207" width="15.7109375" style="4" customWidth="1"/>
    <col min="8208" max="8208" width="13.140625" style="4" customWidth="1"/>
    <col min="8209" max="8209" width="12.7109375" style="4" customWidth="1"/>
    <col min="8210" max="8210" width="12.28515625" style="4" bestFit="1" customWidth="1"/>
    <col min="8211" max="8448" width="14.5703125" style="4"/>
    <col min="8449" max="8449" width="20.28515625" style="4" customWidth="1"/>
    <col min="8450" max="8450" width="15.7109375" style="4" customWidth="1"/>
    <col min="8451" max="8451" width="20" style="4" customWidth="1"/>
    <col min="8452" max="8452" width="16.140625" style="4" customWidth="1"/>
    <col min="8453" max="8453" width="14.28515625" style="4" customWidth="1"/>
    <col min="8454" max="8455" width="16.140625" style="4" customWidth="1"/>
    <col min="8456" max="8456" width="12" style="4" customWidth="1"/>
    <col min="8457" max="8457" width="13.28515625" style="4" customWidth="1"/>
    <col min="8458" max="8458" width="15.140625" style="4" customWidth="1"/>
    <col min="8459" max="8459" width="20.28515625" style="4" customWidth="1"/>
    <col min="8460" max="8460" width="16.140625" style="4" customWidth="1"/>
    <col min="8461" max="8461" width="12.7109375" style="4" customWidth="1"/>
    <col min="8462" max="8462" width="15.28515625" style="4" customWidth="1"/>
    <col min="8463" max="8463" width="15.7109375" style="4" customWidth="1"/>
    <col min="8464" max="8464" width="13.140625" style="4" customWidth="1"/>
    <col min="8465" max="8465" width="12.7109375" style="4" customWidth="1"/>
    <col min="8466" max="8466" width="12.28515625" style="4" bestFit="1" customWidth="1"/>
    <col min="8467" max="8704" width="14.5703125" style="4"/>
    <col min="8705" max="8705" width="20.28515625" style="4" customWidth="1"/>
    <col min="8706" max="8706" width="15.7109375" style="4" customWidth="1"/>
    <col min="8707" max="8707" width="20" style="4" customWidth="1"/>
    <col min="8708" max="8708" width="16.140625" style="4" customWidth="1"/>
    <col min="8709" max="8709" width="14.28515625" style="4" customWidth="1"/>
    <col min="8710" max="8711" width="16.140625" style="4" customWidth="1"/>
    <col min="8712" max="8712" width="12" style="4" customWidth="1"/>
    <col min="8713" max="8713" width="13.28515625" style="4" customWidth="1"/>
    <col min="8714" max="8714" width="15.140625" style="4" customWidth="1"/>
    <col min="8715" max="8715" width="20.28515625" style="4" customWidth="1"/>
    <col min="8716" max="8716" width="16.140625" style="4" customWidth="1"/>
    <col min="8717" max="8717" width="12.7109375" style="4" customWidth="1"/>
    <col min="8718" max="8718" width="15.28515625" style="4" customWidth="1"/>
    <col min="8719" max="8719" width="15.7109375" style="4" customWidth="1"/>
    <col min="8720" max="8720" width="13.140625" style="4" customWidth="1"/>
    <col min="8721" max="8721" width="12.7109375" style="4" customWidth="1"/>
    <col min="8722" max="8722" width="12.28515625" style="4" bestFit="1" customWidth="1"/>
    <col min="8723" max="8960" width="14.5703125" style="4"/>
    <col min="8961" max="8961" width="20.28515625" style="4" customWidth="1"/>
    <col min="8962" max="8962" width="15.7109375" style="4" customWidth="1"/>
    <col min="8963" max="8963" width="20" style="4" customWidth="1"/>
    <col min="8964" max="8964" width="16.140625" style="4" customWidth="1"/>
    <col min="8965" max="8965" width="14.28515625" style="4" customWidth="1"/>
    <col min="8966" max="8967" width="16.140625" style="4" customWidth="1"/>
    <col min="8968" max="8968" width="12" style="4" customWidth="1"/>
    <col min="8969" max="8969" width="13.28515625" style="4" customWidth="1"/>
    <col min="8970" max="8970" width="15.140625" style="4" customWidth="1"/>
    <col min="8971" max="8971" width="20.28515625" style="4" customWidth="1"/>
    <col min="8972" max="8972" width="16.140625" style="4" customWidth="1"/>
    <col min="8973" max="8973" width="12.7109375" style="4" customWidth="1"/>
    <col min="8974" max="8974" width="15.28515625" style="4" customWidth="1"/>
    <col min="8975" max="8975" width="15.7109375" style="4" customWidth="1"/>
    <col min="8976" max="8976" width="13.140625" style="4" customWidth="1"/>
    <col min="8977" max="8977" width="12.7109375" style="4" customWidth="1"/>
    <col min="8978" max="8978" width="12.28515625" style="4" bestFit="1" customWidth="1"/>
    <col min="8979" max="9216" width="14.5703125" style="4"/>
    <col min="9217" max="9217" width="20.28515625" style="4" customWidth="1"/>
    <col min="9218" max="9218" width="15.7109375" style="4" customWidth="1"/>
    <col min="9219" max="9219" width="20" style="4" customWidth="1"/>
    <col min="9220" max="9220" width="16.140625" style="4" customWidth="1"/>
    <col min="9221" max="9221" width="14.28515625" style="4" customWidth="1"/>
    <col min="9222" max="9223" width="16.140625" style="4" customWidth="1"/>
    <col min="9224" max="9224" width="12" style="4" customWidth="1"/>
    <col min="9225" max="9225" width="13.28515625" style="4" customWidth="1"/>
    <col min="9226" max="9226" width="15.140625" style="4" customWidth="1"/>
    <col min="9227" max="9227" width="20.28515625" style="4" customWidth="1"/>
    <col min="9228" max="9228" width="16.140625" style="4" customWidth="1"/>
    <col min="9229" max="9229" width="12.7109375" style="4" customWidth="1"/>
    <col min="9230" max="9230" width="15.28515625" style="4" customWidth="1"/>
    <col min="9231" max="9231" width="15.7109375" style="4" customWidth="1"/>
    <col min="9232" max="9232" width="13.140625" style="4" customWidth="1"/>
    <col min="9233" max="9233" width="12.7109375" style="4" customWidth="1"/>
    <col min="9234" max="9234" width="12.28515625" style="4" bestFit="1" customWidth="1"/>
    <col min="9235" max="9472" width="14.5703125" style="4"/>
    <col min="9473" max="9473" width="20.28515625" style="4" customWidth="1"/>
    <col min="9474" max="9474" width="15.7109375" style="4" customWidth="1"/>
    <col min="9475" max="9475" width="20" style="4" customWidth="1"/>
    <col min="9476" max="9476" width="16.140625" style="4" customWidth="1"/>
    <col min="9477" max="9477" width="14.28515625" style="4" customWidth="1"/>
    <col min="9478" max="9479" width="16.140625" style="4" customWidth="1"/>
    <col min="9480" max="9480" width="12" style="4" customWidth="1"/>
    <col min="9481" max="9481" width="13.28515625" style="4" customWidth="1"/>
    <col min="9482" max="9482" width="15.140625" style="4" customWidth="1"/>
    <col min="9483" max="9483" width="20.28515625" style="4" customWidth="1"/>
    <col min="9484" max="9484" width="16.140625" style="4" customWidth="1"/>
    <col min="9485" max="9485" width="12.7109375" style="4" customWidth="1"/>
    <col min="9486" max="9486" width="15.28515625" style="4" customWidth="1"/>
    <col min="9487" max="9487" width="15.7109375" style="4" customWidth="1"/>
    <col min="9488" max="9488" width="13.140625" style="4" customWidth="1"/>
    <col min="9489" max="9489" width="12.7109375" style="4" customWidth="1"/>
    <col min="9490" max="9490" width="12.28515625" style="4" bestFit="1" customWidth="1"/>
    <col min="9491" max="9728" width="14.5703125" style="4"/>
    <col min="9729" max="9729" width="20.28515625" style="4" customWidth="1"/>
    <col min="9730" max="9730" width="15.7109375" style="4" customWidth="1"/>
    <col min="9731" max="9731" width="20" style="4" customWidth="1"/>
    <col min="9732" max="9732" width="16.140625" style="4" customWidth="1"/>
    <col min="9733" max="9733" width="14.28515625" style="4" customWidth="1"/>
    <col min="9734" max="9735" width="16.140625" style="4" customWidth="1"/>
    <col min="9736" max="9736" width="12" style="4" customWidth="1"/>
    <col min="9737" max="9737" width="13.28515625" style="4" customWidth="1"/>
    <col min="9738" max="9738" width="15.140625" style="4" customWidth="1"/>
    <col min="9739" max="9739" width="20.28515625" style="4" customWidth="1"/>
    <col min="9740" max="9740" width="16.140625" style="4" customWidth="1"/>
    <col min="9741" max="9741" width="12.7109375" style="4" customWidth="1"/>
    <col min="9742" max="9742" width="15.28515625" style="4" customWidth="1"/>
    <col min="9743" max="9743" width="15.7109375" style="4" customWidth="1"/>
    <col min="9744" max="9744" width="13.140625" style="4" customWidth="1"/>
    <col min="9745" max="9745" width="12.7109375" style="4" customWidth="1"/>
    <col min="9746" max="9746" width="12.28515625" style="4" bestFit="1" customWidth="1"/>
    <col min="9747" max="9984" width="14.5703125" style="4"/>
    <col min="9985" max="9985" width="20.28515625" style="4" customWidth="1"/>
    <col min="9986" max="9986" width="15.7109375" style="4" customWidth="1"/>
    <col min="9987" max="9987" width="20" style="4" customWidth="1"/>
    <col min="9988" max="9988" width="16.140625" style="4" customWidth="1"/>
    <col min="9989" max="9989" width="14.28515625" style="4" customWidth="1"/>
    <col min="9990" max="9991" width="16.140625" style="4" customWidth="1"/>
    <col min="9992" max="9992" width="12" style="4" customWidth="1"/>
    <col min="9993" max="9993" width="13.28515625" style="4" customWidth="1"/>
    <col min="9994" max="9994" width="15.140625" style="4" customWidth="1"/>
    <col min="9995" max="9995" width="20.28515625" style="4" customWidth="1"/>
    <col min="9996" max="9996" width="16.140625" style="4" customWidth="1"/>
    <col min="9997" max="9997" width="12.7109375" style="4" customWidth="1"/>
    <col min="9998" max="9998" width="15.28515625" style="4" customWidth="1"/>
    <col min="9999" max="9999" width="15.7109375" style="4" customWidth="1"/>
    <col min="10000" max="10000" width="13.140625" style="4" customWidth="1"/>
    <col min="10001" max="10001" width="12.7109375" style="4" customWidth="1"/>
    <col min="10002" max="10002" width="12.28515625" style="4" bestFit="1" customWidth="1"/>
    <col min="10003" max="10240" width="14.5703125" style="4"/>
    <col min="10241" max="10241" width="20.28515625" style="4" customWidth="1"/>
    <col min="10242" max="10242" width="15.7109375" style="4" customWidth="1"/>
    <col min="10243" max="10243" width="20" style="4" customWidth="1"/>
    <col min="10244" max="10244" width="16.140625" style="4" customWidth="1"/>
    <col min="10245" max="10245" width="14.28515625" style="4" customWidth="1"/>
    <col min="10246" max="10247" width="16.140625" style="4" customWidth="1"/>
    <col min="10248" max="10248" width="12" style="4" customWidth="1"/>
    <col min="10249" max="10249" width="13.28515625" style="4" customWidth="1"/>
    <col min="10250" max="10250" width="15.140625" style="4" customWidth="1"/>
    <col min="10251" max="10251" width="20.28515625" style="4" customWidth="1"/>
    <col min="10252" max="10252" width="16.140625" style="4" customWidth="1"/>
    <col min="10253" max="10253" width="12.7109375" style="4" customWidth="1"/>
    <col min="10254" max="10254" width="15.28515625" style="4" customWidth="1"/>
    <col min="10255" max="10255" width="15.7109375" style="4" customWidth="1"/>
    <col min="10256" max="10256" width="13.140625" style="4" customWidth="1"/>
    <col min="10257" max="10257" width="12.7109375" style="4" customWidth="1"/>
    <col min="10258" max="10258" width="12.28515625" style="4" bestFit="1" customWidth="1"/>
    <col min="10259" max="10496" width="14.5703125" style="4"/>
    <col min="10497" max="10497" width="20.28515625" style="4" customWidth="1"/>
    <col min="10498" max="10498" width="15.7109375" style="4" customWidth="1"/>
    <col min="10499" max="10499" width="20" style="4" customWidth="1"/>
    <col min="10500" max="10500" width="16.140625" style="4" customWidth="1"/>
    <col min="10501" max="10501" width="14.28515625" style="4" customWidth="1"/>
    <col min="10502" max="10503" width="16.140625" style="4" customWidth="1"/>
    <col min="10504" max="10504" width="12" style="4" customWidth="1"/>
    <col min="10505" max="10505" width="13.28515625" style="4" customWidth="1"/>
    <col min="10506" max="10506" width="15.140625" style="4" customWidth="1"/>
    <col min="10507" max="10507" width="20.28515625" style="4" customWidth="1"/>
    <col min="10508" max="10508" width="16.140625" style="4" customWidth="1"/>
    <col min="10509" max="10509" width="12.7109375" style="4" customWidth="1"/>
    <col min="10510" max="10510" width="15.28515625" style="4" customWidth="1"/>
    <col min="10511" max="10511" width="15.7109375" style="4" customWidth="1"/>
    <col min="10512" max="10512" width="13.140625" style="4" customWidth="1"/>
    <col min="10513" max="10513" width="12.7109375" style="4" customWidth="1"/>
    <col min="10514" max="10514" width="12.28515625" style="4" bestFit="1" customWidth="1"/>
    <col min="10515" max="10752" width="14.5703125" style="4"/>
    <col min="10753" max="10753" width="20.28515625" style="4" customWidth="1"/>
    <col min="10754" max="10754" width="15.7109375" style="4" customWidth="1"/>
    <col min="10755" max="10755" width="20" style="4" customWidth="1"/>
    <col min="10756" max="10756" width="16.140625" style="4" customWidth="1"/>
    <col min="10757" max="10757" width="14.28515625" style="4" customWidth="1"/>
    <col min="10758" max="10759" width="16.140625" style="4" customWidth="1"/>
    <col min="10760" max="10760" width="12" style="4" customWidth="1"/>
    <col min="10761" max="10761" width="13.28515625" style="4" customWidth="1"/>
    <col min="10762" max="10762" width="15.140625" style="4" customWidth="1"/>
    <col min="10763" max="10763" width="20.28515625" style="4" customWidth="1"/>
    <col min="10764" max="10764" width="16.140625" style="4" customWidth="1"/>
    <col min="10765" max="10765" width="12.7109375" style="4" customWidth="1"/>
    <col min="10766" max="10766" width="15.28515625" style="4" customWidth="1"/>
    <col min="10767" max="10767" width="15.7109375" style="4" customWidth="1"/>
    <col min="10768" max="10768" width="13.140625" style="4" customWidth="1"/>
    <col min="10769" max="10769" width="12.7109375" style="4" customWidth="1"/>
    <col min="10770" max="10770" width="12.28515625" style="4" bestFit="1" customWidth="1"/>
    <col min="10771" max="11008" width="14.5703125" style="4"/>
    <col min="11009" max="11009" width="20.28515625" style="4" customWidth="1"/>
    <col min="11010" max="11010" width="15.7109375" style="4" customWidth="1"/>
    <col min="11011" max="11011" width="20" style="4" customWidth="1"/>
    <col min="11012" max="11012" width="16.140625" style="4" customWidth="1"/>
    <col min="11013" max="11013" width="14.28515625" style="4" customWidth="1"/>
    <col min="11014" max="11015" width="16.140625" style="4" customWidth="1"/>
    <col min="11016" max="11016" width="12" style="4" customWidth="1"/>
    <col min="11017" max="11017" width="13.28515625" style="4" customWidth="1"/>
    <col min="11018" max="11018" width="15.140625" style="4" customWidth="1"/>
    <col min="11019" max="11019" width="20.28515625" style="4" customWidth="1"/>
    <col min="11020" max="11020" width="16.140625" style="4" customWidth="1"/>
    <col min="11021" max="11021" width="12.7109375" style="4" customWidth="1"/>
    <col min="11022" max="11022" width="15.28515625" style="4" customWidth="1"/>
    <col min="11023" max="11023" width="15.7109375" style="4" customWidth="1"/>
    <col min="11024" max="11024" width="13.140625" style="4" customWidth="1"/>
    <col min="11025" max="11025" width="12.7109375" style="4" customWidth="1"/>
    <col min="11026" max="11026" width="12.28515625" style="4" bestFit="1" customWidth="1"/>
    <col min="11027" max="11264" width="14.5703125" style="4"/>
    <col min="11265" max="11265" width="20.28515625" style="4" customWidth="1"/>
    <col min="11266" max="11266" width="15.7109375" style="4" customWidth="1"/>
    <col min="11267" max="11267" width="20" style="4" customWidth="1"/>
    <col min="11268" max="11268" width="16.140625" style="4" customWidth="1"/>
    <col min="11269" max="11269" width="14.28515625" style="4" customWidth="1"/>
    <col min="11270" max="11271" width="16.140625" style="4" customWidth="1"/>
    <col min="11272" max="11272" width="12" style="4" customWidth="1"/>
    <col min="11273" max="11273" width="13.28515625" style="4" customWidth="1"/>
    <col min="11274" max="11274" width="15.140625" style="4" customWidth="1"/>
    <col min="11275" max="11275" width="20.28515625" style="4" customWidth="1"/>
    <col min="11276" max="11276" width="16.140625" style="4" customWidth="1"/>
    <col min="11277" max="11277" width="12.7109375" style="4" customWidth="1"/>
    <col min="11278" max="11278" width="15.28515625" style="4" customWidth="1"/>
    <col min="11279" max="11279" width="15.7109375" style="4" customWidth="1"/>
    <col min="11280" max="11280" width="13.140625" style="4" customWidth="1"/>
    <col min="11281" max="11281" width="12.7109375" style="4" customWidth="1"/>
    <col min="11282" max="11282" width="12.28515625" style="4" bestFit="1" customWidth="1"/>
    <col min="11283" max="11520" width="14.5703125" style="4"/>
    <col min="11521" max="11521" width="20.28515625" style="4" customWidth="1"/>
    <col min="11522" max="11522" width="15.7109375" style="4" customWidth="1"/>
    <col min="11523" max="11523" width="20" style="4" customWidth="1"/>
    <col min="11524" max="11524" width="16.140625" style="4" customWidth="1"/>
    <col min="11525" max="11525" width="14.28515625" style="4" customWidth="1"/>
    <col min="11526" max="11527" width="16.140625" style="4" customWidth="1"/>
    <col min="11528" max="11528" width="12" style="4" customWidth="1"/>
    <col min="11529" max="11529" width="13.28515625" style="4" customWidth="1"/>
    <col min="11530" max="11530" width="15.140625" style="4" customWidth="1"/>
    <col min="11531" max="11531" width="20.28515625" style="4" customWidth="1"/>
    <col min="11532" max="11532" width="16.140625" style="4" customWidth="1"/>
    <col min="11533" max="11533" width="12.7109375" style="4" customWidth="1"/>
    <col min="11534" max="11534" width="15.28515625" style="4" customWidth="1"/>
    <col min="11535" max="11535" width="15.7109375" style="4" customWidth="1"/>
    <col min="11536" max="11536" width="13.140625" style="4" customWidth="1"/>
    <col min="11537" max="11537" width="12.7109375" style="4" customWidth="1"/>
    <col min="11538" max="11538" width="12.28515625" style="4" bestFit="1" customWidth="1"/>
    <col min="11539" max="11776" width="14.5703125" style="4"/>
    <col min="11777" max="11777" width="20.28515625" style="4" customWidth="1"/>
    <col min="11778" max="11778" width="15.7109375" style="4" customWidth="1"/>
    <col min="11779" max="11779" width="20" style="4" customWidth="1"/>
    <col min="11780" max="11780" width="16.140625" style="4" customWidth="1"/>
    <col min="11781" max="11781" width="14.28515625" style="4" customWidth="1"/>
    <col min="11782" max="11783" width="16.140625" style="4" customWidth="1"/>
    <col min="11784" max="11784" width="12" style="4" customWidth="1"/>
    <col min="11785" max="11785" width="13.28515625" style="4" customWidth="1"/>
    <col min="11786" max="11786" width="15.140625" style="4" customWidth="1"/>
    <col min="11787" max="11787" width="20.28515625" style="4" customWidth="1"/>
    <col min="11788" max="11788" width="16.140625" style="4" customWidth="1"/>
    <col min="11789" max="11789" width="12.7109375" style="4" customWidth="1"/>
    <col min="11790" max="11790" width="15.28515625" style="4" customWidth="1"/>
    <col min="11791" max="11791" width="15.7109375" style="4" customWidth="1"/>
    <col min="11792" max="11792" width="13.140625" style="4" customWidth="1"/>
    <col min="11793" max="11793" width="12.7109375" style="4" customWidth="1"/>
    <col min="11794" max="11794" width="12.28515625" style="4" bestFit="1" customWidth="1"/>
    <col min="11795" max="12032" width="14.5703125" style="4"/>
    <col min="12033" max="12033" width="20.28515625" style="4" customWidth="1"/>
    <col min="12034" max="12034" width="15.7109375" style="4" customWidth="1"/>
    <col min="12035" max="12035" width="20" style="4" customWidth="1"/>
    <col min="12036" max="12036" width="16.140625" style="4" customWidth="1"/>
    <col min="12037" max="12037" width="14.28515625" style="4" customWidth="1"/>
    <col min="12038" max="12039" width="16.140625" style="4" customWidth="1"/>
    <col min="12040" max="12040" width="12" style="4" customWidth="1"/>
    <col min="12041" max="12041" width="13.28515625" style="4" customWidth="1"/>
    <col min="12042" max="12042" width="15.140625" style="4" customWidth="1"/>
    <col min="12043" max="12043" width="20.28515625" style="4" customWidth="1"/>
    <col min="12044" max="12044" width="16.140625" style="4" customWidth="1"/>
    <col min="12045" max="12045" width="12.7109375" style="4" customWidth="1"/>
    <col min="12046" max="12046" width="15.28515625" style="4" customWidth="1"/>
    <col min="12047" max="12047" width="15.7109375" style="4" customWidth="1"/>
    <col min="12048" max="12048" width="13.140625" style="4" customWidth="1"/>
    <col min="12049" max="12049" width="12.7109375" style="4" customWidth="1"/>
    <col min="12050" max="12050" width="12.28515625" style="4" bestFit="1" customWidth="1"/>
    <col min="12051" max="12288" width="14.5703125" style="4"/>
    <col min="12289" max="12289" width="20.28515625" style="4" customWidth="1"/>
    <col min="12290" max="12290" width="15.7109375" style="4" customWidth="1"/>
    <col min="12291" max="12291" width="20" style="4" customWidth="1"/>
    <col min="12292" max="12292" width="16.140625" style="4" customWidth="1"/>
    <col min="12293" max="12293" width="14.28515625" style="4" customWidth="1"/>
    <col min="12294" max="12295" width="16.140625" style="4" customWidth="1"/>
    <col min="12296" max="12296" width="12" style="4" customWidth="1"/>
    <col min="12297" max="12297" width="13.28515625" style="4" customWidth="1"/>
    <col min="12298" max="12298" width="15.140625" style="4" customWidth="1"/>
    <col min="12299" max="12299" width="20.28515625" style="4" customWidth="1"/>
    <col min="12300" max="12300" width="16.140625" style="4" customWidth="1"/>
    <col min="12301" max="12301" width="12.7109375" style="4" customWidth="1"/>
    <col min="12302" max="12302" width="15.28515625" style="4" customWidth="1"/>
    <col min="12303" max="12303" width="15.7109375" style="4" customWidth="1"/>
    <col min="12304" max="12304" width="13.140625" style="4" customWidth="1"/>
    <col min="12305" max="12305" width="12.7109375" style="4" customWidth="1"/>
    <col min="12306" max="12306" width="12.28515625" style="4" bestFit="1" customWidth="1"/>
    <col min="12307" max="12544" width="14.5703125" style="4"/>
    <col min="12545" max="12545" width="20.28515625" style="4" customWidth="1"/>
    <col min="12546" max="12546" width="15.7109375" style="4" customWidth="1"/>
    <col min="12547" max="12547" width="20" style="4" customWidth="1"/>
    <col min="12548" max="12548" width="16.140625" style="4" customWidth="1"/>
    <col min="12549" max="12549" width="14.28515625" style="4" customWidth="1"/>
    <col min="12550" max="12551" width="16.140625" style="4" customWidth="1"/>
    <col min="12552" max="12552" width="12" style="4" customWidth="1"/>
    <col min="12553" max="12553" width="13.28515625" style="4" customWidth="1"/>
    <col min="12554" max="12554" width="15.140625" style="4" customWidth="1"/>
    <col min="12555" max="12555" width="20.28515625" style="4" customWidth="1"/>
    <col min="12556" max="12556" width="16.140625" style="4" customWidth="1"/>
    <col min="12557" max="12557" width="12.7109375" style="4" customWidth="1"/>
    <col min="12558" max="12558" width="15.28515625" style="4" customWidth="1"/>
    <col min="12559" max="12559" width="15.7109375" style="4" customWidth="1"/>
    <col min="12560" max="12560" width="13.140625" style="4" customWidth="1"/>
    <col min="12561" max="12561" width="12.7109375" style="4" customWidth="1"/>
    <col min="12562" max="12562" width="12.28515625" style="4" bestFit="1" customWidth="1"/>
    <col min="12563" max="12800" width="14.5703125" style="4"/>
    <col min="12801" max="12801" width="20.28515625" style="4" customWidth="1"/>
    <col min="12802" max="12802" width="15.7109375" style="4" customWidth="1"/>
    <col min="12803" max="12803" width="20" style="4" customWidth="1"/>
    <col min="12804" max="12804" width="16.140625" style="4" customWidth="1"/>
    <col min="12805" max="12805" width="14.28515625" style="4" customWidth="1"/>
    <col min="12806" max="12807" width="16.140625" style="4" customWidth="1"/>
    <col min="12808" max="12808" width="12" style="4" customWidth="1"/>
    <col min="12809" max="12809" width="13.28515625" style="4" customWidth="1"/>
    <col min="12810" max="12810" width="15.140625" style="4" customWidth="1"/>
    <col min="12811" max="12811" width="20.28515625" style="4" customWidth="1"/>
    <col min="12812" max="12812" width="16.140625" style="4" customWidth="1"/>
    <col min="12813" max="12813" width="12.7109375" style="4" customWidth="1"/>
    <col min="12814" max="12814" width="15.28515625" style="4" customWidth="1"/>
    <col min="12815" max="12815" width="15.7109375" style="4" customWidth="1"/>
    <col min="12816" max="12816" width="13.140625" style="4" customWidth="1"/>
    <col min="12817" max="12817" width="12.7109375" style="4" customWidth="1"/>
    <col min="12818" max="12818" width="12.28515625" style="4" bestFit="1" customWidth="1"/>
    <col min="12819" max="13056" width="14.5703125" style="4"/>
    <col min="13057" max="13057" width="20.28515625" style="4" customWidth="1"/>
    <col min="13058" max="13058" width="15.7109375" style="4" customWidth="1"/>
    <col min="13059" max="13059" width="20" style="4" customWidth="1"/>
    <col min="13060" max="13060" width="16.140625" style="4" customWidth="1"/>
    <col min="13061" max="13061" width="14.28515625" style="4" customWidth="1"/>
    <col min="13062" max="13063" width="16.140625" style="4" customWidth="1"/>
    <col min="13064" max="13064" width="12" style="4" customWidth="1"/>
    <col min="13065" max="13065" width="13.28515625" style="4" customWidth="1"/>
    <col min="13066" max="13066" width="15.140625" style="4" customWidth="1"/>
    <col min="13067" max="13067" width="20.28515625" style="4" customWidth="1"/>
    <col min="13068" max="13068" width="16.140625" style="4" customWidth="1"/>
    <col min="13069" max="13069" width="12.7109375" style="4" customWidth="1"/>
    <col min="13070" max="13070" width="15.28515625" style="4" customWidth="1"/>
    <col min="13071" max="13071" width="15.7109375" style="4" customWidth="1"/>
    <col min="13072" max="13072" width="13.140625" style="4" customWidth="1"/>
    <col min="13073" max="13073" width="12.7109375" style="4" customWidth="1"/>
    <col min="13074" max="13074" width="12.28515625" style="4" bestFit="1" customWidth="1"/>
    <col min="13075" max="13312" width="14.5703125" style="4"/>
    <col min="13313" max="13313" width="20.28515625" style="4" customWidth="1"/>
    <col min="13314" max="13314" width="15.7109375" style="4" customWidth="1"/>
    <col min="13315" max="13315" width="20" style="4" customWidth="1"/>
    <col min="13316" max="13316" width="16.140625" style="4" customWidth="1"/>
    <col min="13317" max="13317" width="14.28515625" style="4" customWidth="1"/>
    <col min="13318" max="13319" width="16.140625" style="4" customWidth="1"/>
    <col min="13320" max="13320" width="12" style="4" customWidth="1"/>
    <col min="13321" max="13321" width="13.28515625" style="4" customWidth="1"/>
    <col min="13322" max="13322" width="15.140625" style="4" customWidth="1"/>
    <col min="13323" max="13323" width="20.28515625" style="4" customWidth="1"/>
    <col min="13324" max="13324" width="16.140625" style="4" customWidth="1"/>
    <col min="13325" max="13325" width="12.7109375" style="4" customWidth="1"/>
    <col min="13326" max="13326" width="15.28515625" style="4" customWidth="1"/>
    <col min="13327" max="13327" width="15.7109375" style="4" customWidth="1"/>
    <col min="13328" max="13328" width="13.140625" style="4" customWidth="1"/>
    <col min="13329" max="13329" width="12.7109375" style="4" customWidth="1"/>
    <col min="13330" max="13330" width="12.28515625" style="4" bestFit="1" customWidth="1"/>
    <col min="13331" max="13568" width="14.5703125" style="4"/>
    <col min="13569" max="13569" width="20.28515625" style="4" customWidth="1"/>
    <col min="13570" max="13570" width="15.7109375" style="4" customWidth="1"/>
    <col min="13571" max="13571" width="20" style="4" customWidth="1"/>
    <col min="13572" max="13572" width="16.140625" style="4" customWidth="1"/>
    <col min="13573" max="13573" width="14.28515625" style="4" customWidth="1"/>
    <col min="13574" max="13575" width="16.140625" style="4" customWidth="1"/>
    <col min="13576" max="13576" width="12" style="4" customWidth="1"/>
    <col min="13577" max="13577" width="13.28515625" style="4" customWidth="1"/>
    <col min="13578" max="13578" width="15.140625" style="4" customWidth="1"/>
    <col min="13579" max="13579" width="20.28515625" style="4" customWidth="1"/>
    <col min="13580" max="13580" width="16.140625" style="4" customWidth="1"/>
    <col min="13581" max="13581" width="12.7109375" style="4" customWidth="1"/>
    <col min="13582" max="13582" width="15.28515625" style="4" customWidth="1"/>
    <col min="13583" max="13583" width="15.7109375" style="4" customWidth="1"/>
    <col min="13584" max="13584" width="13.140625" style="4" customWidth="1"/>
    <col min="13585" max="13585" width="12.7109375" style="4" customWidth="1"/>
    <col min="13586" max="13586" width="12.28515625" style="4" bestFit="1" customWidth="1"/>
    <col min="13587" max="13824" width="14.5703125" style="4"/>
    <col min="13825" max="13825" width="20.28515625" style="4" customWidth="1"/>
    <col min="13826" max="13826" width="15.7109375" style="4" customWidth="1"/>
    <col min="13827" max="13827" width="20" style="4" customWidth="1"/>
    <col min="13828" max="13828" width="16.140625" style="4" customWidth="1"/>
    <col min="13829" max="13829" width="14.28515625" style="4" customWidth="1"/>
    <col min="13830" max="13831" width="16.140625" style="4" customWidth="1"/>
    <col min="13832" max="13832" width="12" style="4" customWidth="1"/>
    <col min="13833" max="13833" width="13.28515625" style="4" customWidth="1"/>
    <col min="13834" max="13834" width="15.140625" style="4" customWidth="1"/>
    <col min="13835" max="13835" width="20.28515625" style="4" customWidth="1"/>
    <col min="13836" max="13836" width="16.140625" style="4" customWidth="1"/>
    <col min="13837" max="13837" width="12.7109375" style="4" customWidth="1"/>
    <col min="13838" max="13838" width="15.28515625" style="4" customWidth="1"/>
    <col min="13839" max="13839" width="15.7109375" style="4" customWidth="1"/>
    <col min="13840" max="13840" width="13.140625" style="4" customWidth="1"/>
    <col min="13841" max="13841" width="12.7109375" style="4" customWidth="1"/>
    <col min="13842" max="13842" width="12.28515625" style="4" bestFit="1" customWidth="1"/>
    <col min="13843" max="14080" width="14.5703125" style="4"/>
    <col min="14081" max="14081" width="20.28515625" style="4" customWidth="1"/>
    <col min="14082" max="14082" width="15.7109375" style="4" customWidth="1"/>
    <col min="14083" max="14083" width="20" style="4" customWidth="1"/>
    <col min="14084" max="14084" width="16.140625" style="4" customWidth="1"/>
    <col min="14085" max="14085" width="14.28515625" style="4" customWidth="1"/>
    <col min="14086" max="14087" width="16.140625" style="4" customWidth="1"/>
    <col min="14088" max="14088" width="12" style="4" customWidth="1"/>
    <col min="14089" max="14089" width="13.28515625" style="4" customWidth="1"/>
    <col min="14090" max="14090" width="15.140625" style="4" customWidth="1"/>
    <col min="14091" max="14091" width="20.28515625" style="4" customWidth="1"/>
    <col min="14092" max="14092" width="16.140625" style="4" customWidth="1"/>
    <col min="14093" max="14093" width="12.7109375" style="4" customWidth="1"/>
    <col min="14094" max="14094" width="15.28515625" style="4" customWidth="1"/>
    <col min="14095" max="14095" width="15.7109375" style="4" customWidth="1"/>
    <col min="14096" max="14096" width="13.140625" style="4" customWidth="1"/>
    <col min="14097" max="14097" width="12.7109375" style="4" customWidth="1"/>
    <col min="14098" max="14098" width="12.28515625" style="4" bestFit="1" customWidth="1"/>
    <col min="14099" max="14336" width="14.5703125" style="4"/>
    <col min="14337" max="14337" width="20.28515625" style="4" customWidth="1"/>
    <col min="14338" max="14338" width="15.7109375" style="4" customWidth="1"/>
    <col min="14339" max="14339" width="20" style="4" customWidth="1"/>
    <col min="14340" max="14340" width="16.140625" style="4" customWidth="1"/>
    <col min="14341" max="14341" width="14.28515625" style="4" customWidth="1"/>
    <col min="14342" max="14343" width="16.140625" style="4" customWidth="1"/>
    <col min="14344" max="14344" width="12" style="4" customWidth="1"/>
    <col min="14345" max="14345" width="13.28515625" style="4" customWidth="1"/>
    <col min="14346" max="14346" width="15.140625" style="4" customWidth="1"/>
    <col min="14347" max="14347" width="20.28515625" style="4" customWidth="1"/>
    <col min="14348" max="14348" width="16.140625" style="4" customWidth="1"/>
    <col min="14349" max="14349" width="12.7109375" style="4" customWidth="1"/>
    <col min="14350" max="14350" width="15.28515625" style="4" customWidth="1"/>
    <col min="14351" max="14351" width="15.7109375" style="4" customWidth="1"/>
    <col min="14352" max="14352" width="13.140625" style="4" customWidth="1"/>
    <col min="14353" max="14353" width="12.7109375" style="4" customWidth="1"/>
    <col min="14354" max="14354" width="12.28515625" style="4" bestFit="1" customWidth="1"/>
    <col min="14355" max="14592" width="14.5703125" style="4"/>
    <col min="14593" max="14593" width="20.28515625" style="4" customWidth="1"/>
    <col min="14594" max="14594" width="15.7109375" style="4" customWidth="1"/>
    <col min="14595" max="14595" width="20" style="4" customWidth="1"/>
    <col min="14596" max="14596" width="16.140625" style="4" customWidth="1"/>
    <col min="14597" max="14597" width="14.28515625" style="4" customWidth="1"/>
    <col min="14598" max="14599" width="16.140625" style="4" customWidth="1"/>
    <col min="14600" max="14600" width="12" style="4" customWidth="1"/>
    <col min="14601" max="14601" width="13.28515625" style="4" customWidth="1"/>
    <col min="14602" max="14602" width="15.140625" style="4" customWidth="1"/>
    <col min="14603" max="14603" width="20.28515625" style="4" customWidth="1"/>
    <col min="14604" max="14604" width="16.140625" style="4" customWidth="1"/>
    <col min="14605" max="14605" width="12.7109375" style="4" customWidth="1"/>
    <col min="14606" max="14606" width="15.28515625" style="4" customWidth="1"/>
    <col min="14607" max="14607" width="15.7109375" style="4" customWidth="1"/>
    <col min="14608" max="14608" width="13.140625" style="4" customWidth="1"/>
    <col min="14609" max="14609" width="12.7109375" style="4" customWidth="1"/>
    <col min="14610" max="14610" width="12.28515625" style="4" bestFit="1" customWidth="1"/>
    <col min="14611" max="14848" width="14.5703125" style="4"/>
    <col min="14849" max="14849" width="20.28515625" style="4" customWidth="1"/>
    <col min="14850" max="14850" width="15.7109375" style="4" customWidth="1"/>
    <col min="14851" max="14851" width="20" style="4" customWidth="1"/>
    <col min="14852" max="14852" width="16.140625" style="4" customWidth="1"/>
    <col min="14853" max="14853" width="14.28515625" style="4" customWidth="1"/>
    <col min="14854" max="14855" width="16.140625" style="4" customWidth="1"/>
    <col min="14856" max="14856" width="12" style="4" customWidth="1"/>
    <col min="14857" max="14857" width="13.28515625" style="4" customWidth="1"/>
    <col min="14858" max="14858" width="15.140625" style="4" customWidth="1"/>
    <col min="14859" max="14859" width="20.28515625" style="4" customWidth="1"/>
    <col min="14860" max="14860" width="16.140625" style="4" customWidth="1"/>
    <col min="14861" max="14861" width="12.7109375" style="4" customWidth="1"/>
    <col min="14862" max="14862" width="15.28515625" style="4" customWidth="1"/>
    <col min="14863" max="14863" width="15.7109375" style="4" customWidth="1"/>
    <col min="14864" max="14864" width="13.140625" style="4" customWidth="1"/>
    <col min="14865" max="14865" width="12.7109375" style="4" customWidth="1"/>
    <col min="14866" max="14866" width="12.28515625" style="4" bestFit="1" customWidth="1"/>
    <col min="14867" max="15104" width="14.5703125" style="4"/>
    <col min="15105" max="15105" width="20.28515625" style="4" customWidth="1"/>
    <col min="15106" max="15106" width="15.7109375" style="4" customWidth="1"/>
    <col min="15107" max="15107" width="20" style="4" customWidth="1"/>
    <col min="15108" max="15108" width="16.140625" style="4" customWidth="1"/>
    <col min="15109" max="15109" width="14.28515625" style="4" customWidth="1"/>
    <col min="15110" max="15111" width="16.140625" style="4" customWidth="1"/>
    <col min="15112" max="15112" width="12" style="4" customWidth="1"/>
    <col min="15113" max="15113" width="13.28515625" style="4" customWidth="1"/>
    <col min="15114" max="15114" width="15.140625" style="4" customWidth="1"/>
    <col min="15115" max="15115" width="20.28515625" style="4" customWidth="1"/>
    <col min="15116" max="15116" width="16.140625" style="4" customWidth="1"/>
    <col min="15117" max="15117" width="12.7109375" style="4" customWidth="1"/>
    <col min="15118" max="15118" width="15.28515625" style="4" customWidth="1"/>
    <col min="15119" max="15119" width="15.7109375" style="4" customWidth="1"/>
    <col min="15120" max="15120" width="13.140625" style="4" customWidth="1"/>
    <col min="15121" max="15121" width="12.7109375" style="4" customWidth="1"/>
    <col min="15122" max="15122" width="12.28515625" style="4" bestFit="1" customWidth="1"/>
    <col min="15123" max="15360" width="14.5703125" style="4"/>
    <col min="15361" max="15361" width="20.28515625" style="4" customWidth="1"/>
    <col min="15362" max="15362" width="15.7109375" style="4" customWidth="1"/>
    <col min="15363" max="15363" width="20" style="4" customWidth="1"/>
    <col min="15364" max="15364" width="16.140625" style="4" customWidth="1"/>
    <col min="15365" max="15365" width="14.28515625" style="4" customWidth="1"/>
    <col min="15366" max="15367" width="16.140625" style="4" customWidth="1"/>
    <col min="15368" max="15368" width="12" style="4" customWidth="1"/>
    <col min="15369" max="15369" width="13.28515625" style="4" customWidth="1"/>
    <col min="15370" max="15370" width="15.140625" style="4" customWidth="1"/>
    <col min="15371" max="15371" width="20.28515625" style="4" customWidth="1"/>
    <col min="15372" max="15372" width="16.140625" style="4" customWidth="1"/>
    <col min="15373" max="15373" width="12.7109375" style="4" customWidth="1"/>
    <col min="15374" max="15374" width="15.28515625" style="4" customWidth="1"/>
    <col min="15375" max="15375" width="15.7109375" style="4" customWidth="1"/>
    <col min="15376" max="15376" width="13.140625" style="4" customWidth="1"/>
    <col min="15377" max="15377" width="12.7109375" style="4" customWidth="1"/>
    <col min="15378" max="15378" width="12.28515625" style="4" bestFit="1" customWidth="1"/>
    <col min="15379" max="15616" width="14.5703125" style="4"/>
    <col min="15617" max="15617" width="20.28515625" style="4" customWidth="1"/>
    <col min="15618" max="15618" width="15.7109375" style="4" customWidth="1"/>
    <col min="15619" max="15619" width="20" style="4" customWidth="1"/>
    <col min="15620" max="15620" width="16.140625" style="4" customWidth="1"/>
    <col min="15621" max="15621" width="14.28515625" style="4" customWidth="1"/>
    <col min="15622" max="15623" width="16.140625" style="4" customWidth="1"/>
    <col min="15624" max="15624" width="12" style="4" customWidth="1"/>
    <col min="15625" max="15625" width="13.28515625" style="4" customWidth="1"/>
    <col min="15626" max="15626" width="15.140625" style="4" customWidth="1"/>
    <col min="15627" max="15627" width="20.28515625" style="4" customWidth="1"/>
    <col min="15628" max="15628" width="16.140625" style="4" customWidth="1"/>
    <col min="15629" max="15629" width="12.7109375" style="4" customWidth="1"/>
    <col min="15630" max="15630" width="15.28515625" style="4" customWidth="1"/>
    <col min="15631" max="15631" width="15.7109375" style="4" customWidth="1"/>
    <col min="15632" max="15632" width="13.140625" style="4" customWidth="1"/>
    <col min="15633" max="15633" width="12.7109375" style="4" customWidth="1"/>
    <col min="15634" max="15634" width="12.28515625" style="4" bestFit="1" customWidth="1"/>
    <col min="15635" max="15872" width="14.5703125" style="4"/>
    <col min="15873" max="15873" width="20.28515625" style="4" customWidth="1"/>
    <col min="15874" max="15874" width="15.7109375" style="4" customWidth="1"/>
    <col min="15875" max="15875" width="20" style="4" customWidth="1"/>
    <col min="15876" max="15876" width="16.140625" style="4" customWidth="1"/>
    <col min="15877" max="15877" width="14.28515625" style="4" customWidth="1"/>
    <col min="15878" max="15879" width="16.140625" style="4" customWidth="1"/>
    <col min="15880" max="15880" width="12" style="4" customWidth="1"/>
    <col min="15881" max="15881" width="13.28515625" style="4" customWidth="1"/>
    <col min="15882" max="15882" width="15.140625" style="4" customWidth="1"/>
    <col min="15883" max="15883" width="20.28515625" style="4" customWidth="1"/>
    <col min="15884" max="15884" width="16.140625" style="4" customWidth="1"/>
    <col min="15885" max="15885" width="12.7109375" style="4" customWidth="1"/>
    <col min="15886" max="15886" width="15.28515625" style="4" customWidth="1"/>
    <col min="15887" max="15887" width="15.7109375" style="4" customWidth="1"/>
    <col min="15888" max="15888" width="13.140625" style="4" customWidth="1"/>
    <col min="15889" max="15889" width="12.7109375" style="4" customWidth="1"/>
    <col min="15890" max="15890" width="12.28515625" style="4" bestFit="1" customWidth="1"/>
    <col min="15891" max="16128" width="14.5703125" style="4"/>
    <col min="16129" max="16129" width="20.28515625" style="4" customWidth="1"/>
    <col min="16130" max="16130" width="15.7109375" style="4" customWidth="1"/>
    <col min="16131" max="16131" width="20" style="4" customWidth="1"/>
    <col min="16132" max="16132" width="16.140625" style="4" customWidth="1"/>
    <col min="16133" max="16133" width="14.28515625" style="4" customWidth="1"/>
    <col min="16134" max="16135" width="16.140625" style="4" customWidth="1"/>
    <col min="16136" max="16136" width="12" style="4" customWidth="1"/>
    <col min="16137" max="16137" width="13.28515625" style="4" customWidth="1"/>
    <col min="16138" max="16138" width="15.140625" style="4" customWidth="1"/>
    <col min="16139" max="16139" width="20.28515625" style="4" customWidth="1"/>
    <col min="16140" max="16140" width="16.140625" style="4" customWidth="1"/>
    <col min="16141" max="16141" width="12.7109375" style="4" customWidth="1"/>
    <col min="16142" max="16142" width="15.28515625" style="4" customWidth="1"/>
    <col min="16143" max="16143" width="15.7109375" style="4" customWidth="1"/>
    <col min="16144" max="16144" width="13.140625" style="4" customWidth="1"/>
    <col min="16145" max="16145" width="12.7109375" style="4" customWidth="1"/>
    <col min="16146" max="16146" width="12.28515625" style="4" bestFit="1" customWidth="1"/>
    <col min="16147" max="16384" width="14.5703125" style="4"/>
  </cols>
  <sheetData>
    <row r="7" spans="1:18" ht="26.1" customHeight="1">
      <c r="A7" s="1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</row>
    <row r="8" spans="1:18" ht="24.95" customHeight="1">
      <c r="A8" s="2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5"/>
    </row>
    <row r="9" spans="1:18" ht="54.9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7.25" customHeight="1">
      <c r="A10" s="7" t="s">
        <v>2</v>
      </c>
      <c r="B10" s="8"/>
      <c r="C10" s="8"/>
      <c r="D10" s="9"/>
      <c r="E10" s="9"/>
      <c r="F10" s="9"/>
      <c r="G10" s="9"/>
      <c r="H10" s="9"/>
      <c r="I10" s="8" t="s">
        <v>3</v>
      </c>
      <c r="J10" s="8"/>
      <c r="K10" s="9"/>
      <c r="L10" s="9"/>
      <c r="M10" s="9"/>
      <c r="N10" s="9"/>
      <c r="O10" s="9"/>
      <c r="P10" s="9"/>
      <c r="R10" s="10" t="s">
        <v>4</v>
      </c>
    </row>
    <row r="11" spans="1:18" ht="21.95" customHeight="1">
      <c r="A11" s="11"/>
      <c r="B11" s="12" t="s">
        <v>5</v>
      </c>
      <c r="C11" s="13"/>
      <c r="D11" s="12"/>
      <c r="E11" s="12"/>
      <c r="F11" s="12"/>
      <c r="G11" s="12"/>
      <c r="H11" s="12"/>
      <c r="I11" s="14"/>
      <c r="J11" s="13" t="s">
        <v>6</v>
      </c>
      <c r="K11" s="13"/>
      <c r="L11" s="13"/>
      <c r="M11" s="13"/>
      <c r="N11" s="13"/>
      <c r="O11" s="13"/>
      <c r="P11" s="13"/>
      <c r="Q11" s="15"/>
      <c r="R11" s="16"/>
    </row>
    <row r="12" spans="1:18" ht="21.95" customHeight="1">
      <c r="A12" s="17"/>
      <c r="B12" s="18"/>
      <c r="C12" s="19" t="s">
        <v>7</v>
      </c>
      <c r="D12" s="20" t="s">
        <v>7</v>
      </c>
      <c r="E12" s="18"/>
      <c r="F12" s="18"/>
      <c r="G12" s="18"/>
      <c r="H12" s="18"/>
      <c r="I12" s="21"/>
      <c r="J12" s="22"/>
      <c r="K12" s="19" t="s">
        <v>7</v>
      </c>
      <c r="L12" s="19" t="s">
        <v>7</v>
      </c>
      <c r="M12" s="22"/>
      <c r="N12" s="22"/>
      <c r="O12" s="22"/>
      <c r="P12" s="22"/>
      <c r="Q12" s="23"/>
      <c r="R12" s="22"/>
    </row>
    <row r="13" spans="1:18" ht="21.95" customHeight="1">
      <c r="A13" s="24" t="s">
        <v>8</v>
      </c>
      <c r="B13" s="19" t="s">
        <v>9</v>
      </c>
      <c r="C13" s="19" t="s">
        <v>10</v>
      </c>
      <c r="D13" s="19" t="s">
        <v>11</v>
      </c>
      <c r="E13" s="19" t="s">
        <v>12</v>
      </c>
      <c r="F13" s="19" t="s">
        <v>13</v>
      </c>
      <c r="G13" s="19" t="s">
        <v>12</v>
      </c>
      <c r="H13" s="19" t="s">
        <v>14</v>
      </c>
      <c r="I13" s="25" t="s">
        <v>15</v>
      </c>
      <c r="J13" s="19" t="s">
        <v>9</v>
      </c>
      <c r="K13" s="19" t="s">
        <v>10</v>
      </c>
      <c r="L13" s="19" t="s">
        <v>11</v>
      </c>
      <c r="M13" s="19" t="s">
        <v>12</v>
      </c>
      <c r="N13" s="19" t="s">
        <v>13</v>
      </c>
      <c r="O13" s="19" t="s">
        <v>12</v>
      </c>
      <c r="P13" s="19" t="s">
        <v>14</v>
      </c>
      <c r="Q13" s="26" t="s">
        <v>15</v>
      </c>
      <c r="R13" s="19" t="s">
        <v>15</v>
      </c>
    </row>
    <row r="14" spans="1:18">
      <c r="A14" s="27"/>
      <c r="B14" s="28"/>
      <c r="C14" s="29" t="s">
        <v>16</v>
      </c>
      <c r="D14" s="29" t="s">
        <v>17</v>
      </c>
      <c r="E14" s="29" t="s">
        <v>17</v>
      </c>
      <c r="F14" s="29" t="s">
        <v>18</v>
      </c>
      <c r="G14" s="29" t="s">
        <v>18</v>
      </c>
      <c r="H14" s="28"/>
      <c r="I14" s="30"/>
      <c r="J14" s="28"/>
      <c r="K14" s="29" t="s">
        <v>16</v>
      </c>
      <c r="L14" s="29" t="s">
        <v>17</v>
      </c>
      <c r="M14" s="29" t="s">
        <v>17</v>
      </c>
      <c r="N14" s="29" t="s">
        <v>18</v>
      </c>
      <c r="O14" s="29" t="s">
        <v>18</v>
      </c>
      <c r="P14" s="28"/>
      <c r="Q14" s="31"/>
      <c r="R14" s="28"/>
    </row>
    <row r="15" spans="1:18">
      <c r="A15" s="246" t="s">
        <v>252</v>
      </c>
      <c r="B15" s="239" t="s">
        <v>274</v>
      </c>
      <c r="C15" s="239" t="s">
        <v>275</v>
      </c>
      <c r="D15" s="239" t="s">
        <v>276</v>
      </c>
      <c r="E15" s="239" t="s">
        <v>277</v>
      </c>
      <c r="F15" s="239" t="s">
        <v>278</v>
      </c>
      <c r="G15" s="239" t="s">
        <v>279</v>
      </c>
      <c r="H15" s="239" t="s">
        <v>280</v>
      </c>
      <c r="I15" s="239" t="s">
        <v>281</v>
      </c>
      <c r="J15" s="239" t="s">
        <v>282</v>
      </c>
      <c r="K15" s="239" t="s">
        <v>283</v>
      </c>
      <c r="L15" s="239" t="s">
        <v>284</v>
      </c>
      <c r="M15" s="239" t="s">
        <v>285</v>
      </c>
      <c r="N15" s="239" t="s">
        <v>286</v>
      </c>
      <c r="O15" s="239" t="s">
        <v>287</v>
      </c>
      <c r="P15" s="239" t="s">
        <v>288</v>
      </c>
      <c r="Q15" s="239" t="s">
        <v>289</v>
      </c>
      <c r="R15" s="247" t="s">
        <v>182</v>
      </c>
    </row>
    <row r="16" spans="1:18">
      <c r="A16" s="17" t="s">
        <v>19</v>
      </c>
      <c r="B16" s="32">
        <v>6511.1964341000003</v>
      </c>
      <c r="C16" s="32">
        <v>0</v>
      </c>
      <c r="D16" s="32">
        <v>5583.6244379999998</v>
      </c>
      <c r="E16" s="32">
        <v>4500.6232728000004</v>
      </c>
      <c r="F16" s="32">
        <v>4391.5344088000002</v>
      </c>
      <c r="G16" s="32">
        <v>1380.58403</v>
      </c>
      <c r="H16" s="32">
        <v>6315.3676100000002</v>
      </c>
      <c r="I16" s="33">
        <v>28682.930193699998</v>
      </c>
      <c r="J16" s="32">
        <v>9277.6734921000007</v>
      </c>
      <c r="K16" s="32">
        <v>555.02552985</v>
      </c>
      <c r="L16" s="32">
        <v>9799.1317349000001</v>
      </c>
      <c r="M16" s="32">
        <v>7226.7253849500003</v>
      </c>
      <c r="N16" s="32">
        <v>4257.7490243000002</v>
      </c>
      <c r="O16" s="32">
        <v>64.435238499999997</v>
      </c>
      <c r="P16" s="32">
        <v>10813.577600000001</v>
      </c>
      <c r="Q16" s="34">
        <v>41994.318004600005</v>
      </c>
      <c r="R16" s="32">
        <v>70677.248198300003</v>
      </c>
    </row>
    <row r="17" spans="1:18">
      <c r="A17" s="17" t="s">
        <v>20</v>
      </c>
      <c r="B17" s="32">
        <v>851.43447946000003</v>
      </c>
      <c r="C17" s="32">
        <v>0</v>
      </c>
      <c r="D17" s="32">
        <v>317.5732797</v>
      </c>
      <c r="E17" s="32">
        <v>126.32634122499999</v>
      </c>
      <c r="F17" s="32">
        <v>295.08292395500001</v>
      </c>
      <c r="G17" s="32">
        <v>173.46552</v>
      </c>
      <c r="H17" s="32">
        <v>558.66972999999996</v>
      </c>
      <c r="I17" s="33">
        <v>2322.5522743400002</v>
      </c>
      <c r="J17" s="32">
        <v>736.64393221</v>
      </c>
      <c r="K17" s="32">
        <v>0</v>
      </c>
      <c r="L17" s="32">
        <v>945.31303936999996</v>
      </c>
      <c r="M17" s="32">
        <v>526.83863224499999</v>
      </c>
      <c r="N17" s="32">
        <v>241.16049100999999</v>
      </c>
      <c r="O17" s="32">
        <v>115.08059742</v>
      </c>
      <c r="P17" s="32">
        <v>631.12734</v>
      </c>
      <c r="Q17" s="34">
        <v>3196.1640322550002</v>
      </c>
      <c r="R17" s="32">
        <v>5518.7163065950008</v>
      </c>
    </row>
    <row r="18" spans="1:18">
      <c r="A18" s="17" t="s">
        <v>21</v>
      </c>
      <c r="B18" s="32">
        <v>6819.0685087399997</v>
      </c>
      <c r="C18" s="32">
        <v>31.05210636</v>
      </c>
      <c r="D18" s="32">
        <v>3434.9046192549999</v>
      </c>
      <c r="E18" s="32">
        <v>1432.7397220549999</v>
      </c>
      <c r="F18" s="32">
        <v>2407.3581080899999</v>
      </c>
      <c r="G18" s="32">
        <v>470.47368999999998</v>
      </c>
      <c r="H18" s="32">
        <v>1403.1589200000001</v>
      </c>
      <c r="I18" s="33">
        <v>15998.7556745</v>
      </c>
      <c r="J18" s="32">
        <v>7785.5832983649998</v>
      </c>
      <c r="K18" s="32">
        <v>8008.7678116650004</v>
      </c>
      <c r="L18" s="32">
        <v>7952.7634986550001</v>
      </c>
      <c r="M18" s="32">
        <v>14898.936614030001</v>
      </c>
      <c r="N18" s="32">
        <v>3761.4475042200002</v>
      </c>
      <c r="O18" s="32">
        <v>142.903576155</v>
      </c>
      <c r="P18" s="32">
        <v>6520.4209599999995</v>
      </c>
      <c r="Q18" s="34">
        <v>49070.823263090002</v>
      </c>
      <c r="R18" s="32">
        <v>65069.578937590006</v>
      </c>
    </row>
    <row r="19" spans="1:18">
      <c r="A19" s="35" t="s">
        <v>22</v>
      </c>
      <c r="B19" s="36">
        <v>4229.6561204</v>
      </c>
      <c r="C19" s="36">
        <v>308.25970646500002</v>
      </c>
      <c r="D19" s="36">
        <v>3725.8712608199999</v>
      </c>
      <c r="E19" s="36">
        <v>2852.7800830599999</v>
      </c>
      <c r="F19" s="36">
        <v>3599.3820671799999</v>
      </c>
      <c r="G19" s="36">
        <v>671.69892000000004</v>
      </c>
      <c r="H19" s="36">
        <v>2202.1972099999998</v>
      </c>
      <c r="I19" s="37">
        <v>17589.845367924998</v>
      </c>
      <c r="J19" s="36">
        <v>5479.9590772450001</v>
      </c>
      <c r="K19" s="36">
        <v>974.71085878500003</v>
      </c>
      <c r="L19" s="36">
        <v>3800.8323817300002</v>
      </c>
      <c r="M19" s="36">
        <v>4597.8773782600001</v>
      </c>
      <c r="N19" s="36">
        <v>1874.029220315</v>
      </c>
      <c r="O19" s="36">
        <v>72.205930089999995</v>
      </c>
      <c r="P19" s="36">
        <v>1999.8649399999999</v>
      </c>
      <c r="Q19" s="38">
        <v>18799.479786424999</v>
      </c>
      <c r="R19" s="39">
        <v>36389.325154349994</v>
      </c>
    </row>
    <row r="20" spans="1:18">
      <c r="A20" s="40" t="s">
        <v>23</v>
      </c>
      <c r="B20" s="32">
        <v>15272.254034375001</v>
      </c>
      <c r="C20" s="32">
        <v>4875.9675662500003</v>
      </c>
      <c r="D20" s="32">
        <v>10155.708509815</v>
      </c>
      <c r="E20" s="32">
        <v>7726.5898090950004</v>
      </c>
      <c r="F20" s="32">
        <v>8209.8523352600005</v>
      </c>
      <c r="G20" s="32">
        <v>2540.4678899999999</v>
      </c>
      <c r="H20" s="32">
        <v>5920.8058899999996</v>
      </c>
      <c r="I20" s="33">
        <v>54701.646034795005</v>
      </c>
      <c r="J20" s="32">
        <v>74312.767837745007</v>
      </c>
      <c r="K20" s="32">
        <v>61720.527185940002</v>
      </c>
      <c r="L20" s="32">
        <v>56867.78931177</v>
      </c>
      <c r="M20" s="32">
        <v>49412.63936329</v>
      </c>
      <c r="N20" s="32">
        <v>23917.797161365001</v>
      </c>
      <c r="O20" s="32">
        <v>315.00623834999999</v>
      </c>
      <c r="P20" s="32">
        <v>22613.939269999999</v>
      </c>
      <c r="Q20" s="41">
        <v>289160.46636845998</v>
      </c>
      <c r="R20" s="32">
        <v>343862.11240325496</v>
      </c>
    </row>
    <row r="21" spans="1:18">
      <c r="A21" s="40" t="s">
        <v>24</v>
      </c>
      <c r="B21" s="32">
        <v>4756.4141339999996</v>
      </c>
      <c r="C21" s="32">
        <v>269.35685999999998</v>
      </c>
      <c r="D21" s="32">
        <v>4385.0861801000001</v>
      </c>
      <c r="E21" s="32">
        <v>2096.18191475</v>
      </c>
      <c r="F21" s="32">
        <v>1856.9260973999999</v>
      </c>
      <c r="G21" s="32">
        <v>786.21</v>
      </c>
      <c r="H21" s="32">
        <v>1572.0550000000001</v>
      </c>
      <c r="I21" s="33">
        <v>15722.230186249999</v>
      </c>
      <c r="J21" s="32">
        <v>9600.6727449999998</v>
      </c>
      <c r="K21" s="32">
        <v>5538.4565275000004</v>
      </c>
      <c r="L21" s="32">
        <v>9430.8247764999996</v>
      </c>
      <c r="M21" s="32">
        <v>6470.2229977500001</v>
      </c>
      <c r="N21" s="32">
        <v>2806.7532019999999</v>
      </c>
      <c r="O21" s="32">
        <v>46.872285300000001</v>
      </c>
      <c r="P21" s="32">
        <v>3766.0699999999997</v>
      </c>
      <c r="Q21" s="33">
        <v>37659.872534049995</v>
      </c>
      <c r="R21" s="32">
        <v>53382.102720299998</v>
      </c>
    </row>
    <row r="22" spans="1:18">
      <c r="A22" s="40" t="s">
        <v>25</v>
      </c>
      <c r="B22" s="32">
        <v>477.68937</v>
      </c>
      <c r="C22" s="32">
        <v>299.50330500000001</v>
      </c>
      <c r="D22" s="32">
        <v>437.96861000000001</v>
      </c>
      <c r="E22" s="32">
        <v>402.19404750000001</v>
      </c>
      <c r="F22" s="32">
        <v>809.97792400000003</v>
      </c>
      <c r="G22" s="32">
        <v>145.43170000000001</v>
      </c>
      <c r="H22" s="32">
        <v>571.25675999999999</v>
      </c>
      <c r="I22" s="33">
        <v>3144.0217165000004</v>
      </c>
      <c r="J22" s="32">
        <v>9812.6935799999992</v>
      </c>
      <c r="K22" s="32">
        <v>4194.0507500000003</v>
      </c>
      <c r="L22" s="32">
        <v>3781.2003450000002</v>
      </c>
      <c r="M22" s="32">
        <v>5175.2745924999999</v>
      </c>
      <c r="N22" s="32">
        <v>2602.439707</v>
      </c>
      <c r="O22" s="32">
        <v>240.35432499999999</v>
      </c>
      <c r="P22" s="32">
        <v>2550.0265200000003</v>
      </c>
      <c r="Q22" s="33">
        <v>28356.039819499998</v>
      </c>
      <c r="R22" s="32">
        <v>31500.061535999997</v>
      </c>
    </row>
    <row r="23" spans="1:18">
      <c r="A23" s="42" t="s">
        <v>26</v>
      </c>
      <c r="B23" s="36">
        <v>0</v>
      </c>
      <c r="C23" s="36">
        <v>499.8432348</v>
      </c>
      <c r="D23" s="36">
        <v>725.13777660000005</v>
      </c>
      <c r="E23" s="36">
        <v>265.57948959999999</v>
      </c>
      <c r="F23" s="36">
        <v>535.29223920000004</v>
      </c>
      <c r="G23" s="36">
        <v>169.64981</v>
      </c>
      <c r="H23" s="36">
        <v>417.34064000000001</v>
      </c>
      <c r="I23" s="37">
        <v>2612.8431902000002</v>
      </c>
      <c r="J23" s="36">
        <v>1531.2366193</v>
      </c>
      <c r="K23" s="36">
        <v>776.55791810000005</v>
      </c>
      <c r="L23" s="36">
        <v>2368.8817586499999</v>
      </c>
      <c r="M23" s="36">
        <v>1173.1163729</v>
      </c>
      <c r="N23" s="36">
        <v>911.09727580000003</v>
      </c>
      <c r="O23" s="36">
        <v>70.196394850000004</v>
      </c>
      <c r="P23" s="36">
        <v>1022.9774699999999</v>
      </c>
      <c r="Q23" s="37">
        <v>7854.0638095999993</v>
      </c>
      <c r="R23" s="39">
        <v>10466.9069998</v>
      </c>
    </row>
    <row r="24" spans="1:18">
      <c r="A24" s="40" t="s">
        <v>27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3">
        <v>0</v>
      </c>
      <c r="J24" s="32">
        <v>490.99343640500001</v>
      </c>
      <c r="K24" s="32">
        <v>396.75402179999998</v>
      </c>
      <c r="L24" s="32">
        <v>1055.313715345</v>
      </c>
      <c r="M24" s="32">
        <v>722.70293569499995</v>
      </c>
      <c r="N24" s="32">
        <v>276.07343560499999</v>
      </c>
      <c r="O24" s="32">
        <v>0</v>
      </c>
      <c r="P24" s="32">
        <v>774.02703999999994</v>
      </c>
      <c r="Q24" s="33">
        <v>3715.86458485</v>
      </c>
      <c r="R24" s="32">
        <v>3715.86458485</v>
      </c>
    </row>
    <row r="25" spans="1:18">
      <c r="A25" s="40" t="s">
        <v>28</v>
      </c>
      <c r="B25" s="32">
        <v>10584.730619780001</v>
      </c>
      <c r="C25" s="32">
        <v>2024.07495879</v>
      </c>
      <c r="D25" s="32">
        <v>8453.7871354250001</v>
      </c>
      <c r="E25" s="32">
        <v>3823.5376808649999</v>
      </c>
      <c r="F25" s="32">
        <v>3758.9190298650001</v>
      </c>
      <c r="G25" s="32">
        <v>1670.9652599999999</v>
      </c>
      <c r="H25" s="32">
        <v>5595.5788499999999</v>
      </c>
      <c r="I25" s="33">
        <v>35911.593534724998</v>
      </c>
      <c r="J25" s="32">
        <v>30286.69018808</v>
      </c>
      <c r="K25" s="32">
        <v>14996.851316565</v>
      </c>
      <c r="L25" s="32">
        <v>45566.223710184997</v>
      </c>
      <c r="M25" s="32">
        <v>29287.575746114999</v>
      </c>
      <c r="N25" s="32">
        <v>19779.518776000001</v>
      </c>
      <c r="O25" s="32">
        <v>3625.50056855</v>
      </c>
      <c r="P25" s="32">
        <v>39371.849569999998</v>
      </c>
      <c r="Q25" s="33">
        <v>182914.209875495</v>
      </c>
      <c r="R25" s="32">
        <v>218825.80341021999</v>
      </c>
    </row>
    <row r="26" spans="1:18">
      <c r="A26" s="40" t="s">
        <v>29</v>
      </c>
      <c r="B26" s="32">
        <v>8038.6089082500002</v>
      </c>
      <c r="C26" s="32">
        <v>0</v>
      </c>
      <c r="D26" s="32">
        <v>5847.0676209249996</v>
      </c>
      <c r="E26" s="32">
        <v>5458.4643976999996</v>
      </c>
      <c r="F26" s="32">
        <v>4926.1454138250001</v>
      </c>
      <c r="G26" s="32">
        <v>1203.04</v>
      </c>
      <c r="H26" s="32">
        <v>4292.7650000000003</v>
      </c>
      <c r="I26" s="33">
        <v>29766.091340700001</v>
      </c>
      <c r="J26" s="32">
        <v>25152.085668750002</v>
      </c>
      <c r="K26" s="32">
        <v>3771.1516376750001</v>
      </c>
      <c r="L26" s="32">
        <v>17346.250623150001</v>
      </c>
      <c r="M26" s="32">
        <v>18300.777325399999</v>
      </c>
      <c r="N26" s="32">
        <v>6151.0686840500002</v>
      </c>
      <c r="O26" s="32">
        <v>565.31658257499998</v>
      </c>
      <c r="P26" s="32">
        <v>23680.6525</v>
      </c>
      <c r="Q26" s="33">
        <v>94967.303021600004</v>
      </c>
      <c r="R26" s="32">
        <v>124733.39436230001</v>
      </c>
    </row>
    <row r="27" spans="1:18">
      <c r="A27" s="42" t="s">
        <v>30</v>
      </c>
      <c r="B27" s="36">
        <v>0</v>
      </c>
      <c r="C27" s="36">
        <v>0</v>
      </c>
      <c r="D27" s="36">
        <v>343.23742834000001</v>
      </c>
      <c r="E27" s="36">
        <v>585.15228602000002</v>
      </c>
      <c r="F27" s="36">
        <v>164.76534860999999</v>
      </c>
      <c r="G27" s="36">
        <v>41.034399999999998</v>
      </c>
      <c r="H27" s="36">
        <v>729.08604000000003</v>
      </c>
      <c r="I27" s="37">
        <v>1863.2755029700002</v>
      </c>
      <c r="J27" s="36">
        <v>2065.6131464999999</v>
      </c>
      <c r="K27" s="36">
        <v>471.09959794999997</v>
      </c>
      <c r="L27" s="36">
        <v>2043.061650335</v>
      </c>
      <c r="M27" s="36">
        <v>1029.439966915</v>
      </c>
      <c r="N27" s="36">
        <v>766.27903118999996</v>
      </c>
      <c r="O27" s="36">
        <v>290.86628335500001</v>
      </c>
      <c r="P27" s="36">
        <v>2218.9842900000003</v>
      </c>
      <c r="Q27" s="37">
        <v>8885.343966245</v>
      </c>
      <c r="R27" s="39">
        <v>10748.619469215</v>
      </c>
    </row>
    <row r="28" spans="1:18">
      <c r="A28" s="40" t="s">
        <v>31</v>
      </c>
      <c r="B28" s="32">
        <v>2680.3340284999999</v>
      </c>
      <c r="C28" s="32">
        <v>401.95935250000002</v>
      </c>
      <c r="D28" s="32">
        <v>2070.6011857650001</v>
      </c>
      <c r="E28" s="32">
        <v>1029.5218546650001</v>
      </c>
      <c r="F28" s="32">
        <v>1300.9092706199999</v>
      </c>
      <c r="G28" s="32">
        <v>223.38</v>
      </c>
      <c r="H28" s="32">
        <v>2249.9859299999998</v>
      </c>
      <c r="I28" s="33">
        <v>9956.6916220500007</v>
      </c>
      <c r="J28" s="32">
        <v>1644.2879525000001</v>
      </c>
      <c r="K28" s="32">
        <v>186.87598499999999</v>
      </c>
      <c r="L28" s="32">
        <v>2171.4353188999999</v>
      </c>
      <c r="M28" s="32">
        <v>1672.4965719849999</v>
      </c>
      <c r="N28" s="32">
        <v>697.81778501999997</v>
      </c>
      <c r="O28" s="32">
        <v>4.6117027300000002</v>
      </c>
      <c r="P28" s="32">
        <v>966.15499999999997</v>
      </c>
      <c r="Q28" s="33">
        <v>7343.680316134999</v>
      </c>
      <c r="R28" s="32">
        <v>17300.371938184999</v>
      </c>
    </row>
    <row r="29" spans="1:18" s="138" customFormat="1">
      <c r="A29" s="135" t="s">
        <v>32</v>
      </c>
      <c r="B29" s="136">
        <v>9470.7453229000002</v>
      </c>
      <c r="C29" s="136">
        <v>172.540245</v>
      </c>
      <c r="D29" s="136">
        <v>3878.5254086499999</v>
      </c>
      <c r="E29" s="136">
        <v>4460.4819086999996</v>
      </c>
      <c r="F29" s="136">
        <v>3996.1410632000002</v>
      </c>
      <c r="G29" s="136">
        <v>537.74829999999997</v>
      </c>
      <c r="H29" s="136">
        <v>3257.1570700000002</v>
      </c>
      <c r="I29" s="137">
        <v>25773.339318450002</v>
      </c>
      <c r="J29" s="139">
        <v>25592.783055250002</v>
      </c>
      <c r="K29" s="139">
        <v>1211.7839582500001</v>
      </c>
      <c r="L29" s="139">
        <v>19937.3499152</v>
      </c>
      <c r="M29" s="139">
        <v>15298.049819899999</v>
      </c>
      <c r="N29" s="139">
        <v>7950.6533544499998</v>
      </c>
      <c r="O29" s="139">
        <v>769.50149720000002</v>
      </c>
      <c r="P29" s="139">
        <v>11477.794379999999</v>
      </c>
      <c r="Q29" s="140">
        <v>82237.915980250022</v>
      </c>
      <c r="R29" s="139">
        <v>108011.25529870002</v>
      </c>
    </row>
    <row r="30" spans="1:18">
      <c r="A30" s="40" t="s">
        <v>33</v>
      </c>
      <c r="B30" s="32">
        <v>7654.8706451950002</v>
      </c>
      <c r="C30" s="32">
        <v>817.01977701999999</v>
      </c>
      <c r="D30" s="32">
        <v>4396.36412311</v>
      </c>
      <c r="E30" s="32">
        <v>3749.7795634549998</v>
      </c>
      <c r="F30" s="32">
        <v>5588.3190581449999</v>
      </c>
      <c r="G30" s="32">
        <v>1930.7540100000001</v>
      </c>
      <c r="H30" s="32">
        <v>5171.4316900000003</v>
      </c>
      <c r="I30" s="33">
        <v>29308.538866924999</v>
      </c>
      <c r="J30" s="32">
        <v>11370.04256356</v>
      </c>
      <c r="K30" s="32">
        <v>1577.4809742949999</v>
      </c>
      <c r="L30" s="32">
        <v>10400.49227662</v>
      </c>
      <c r="M30" s="32">
        <v>9204.6827021450008</v>
      </c>
      <c r="N30" s="32">
        <v>4533.9880093049997</v>
      </c>
      <c r="O30" s="32">
        <v>842.41877506000003</v>
      </c>
      <c r="P30" s="32">
        <v>14514.212599999999</v>
      </c>
      <c r="Q30" s="33">
        <v>52443.317900985006</v>
      </c>
      <c r="R30" s="32">
        <v>81751.856767910009</v>
      </c>
    </row>
    <row r="31" spans="1:18">
      <c r="A31" s="42" t="s">
        <v>34</v>
      </c>
      <c r="B31" s="36">
        <v>5089.6499798000004</v>
      </c>
      <c r="C31" s="36">
        <v>0</v>
      </c>
      <c r="D31" s="36">
        <v>6288.8458333799999</v>
      </c>
      <c r="E31" s="36">
        <v>2666.4861077149999</v>
      </c>
      <c r="F31" s="36">
        <v>3468.7884602200002</v>
      </c>
      <c r="G31" s="36">
        <v>838.77</v>
      </c>
      <c r="H31" s="36">
        <v>1450.51</v>
      </c>
      <c r="I31" s="37">
        <v>19803.050381115001</v>
      </c>
      <c r="J31" s="36">
        <v>3188.7408604500001</v>
      </c>
      <c r="K31" s="36">
        <v>0</v>
      </c>
      <c r="L31" s="36">
        <v>4017.1764482799999</v>
      </c>
      <c r="M31" s="36">
        <v>3425.079947835</v>
      </c>
      <c r="N31" s="36">
        <v>1142.9754510800001</v>
      </c>
      <c r="O31" s="36">
        <v>0.52525799500000003</v>
      </c>
      <c r="P31" s="36">
        <v>1904.5393399999998</v>
      </c>
      <c r="Q31" s="37">
        <v>13679.037305639999</v>
      </c>
      <c r="R31" s="39">
        <v>33482.087686754996</v>
      </c>
    </row>
    <row r="32" spans="1:18">
      <c r="A32" s="40" t="s">
        <v>35</v>
      </c>
      <c r="B32" s="32">
        <v>3707.49188</v>
      </c>
      <c r="C32" s="32">
        <v>1321.6612769999999</v>
      </c>
      <c r="D32" s="32">
        <v>3202.6201934999999</v>
      </c>
      <c r="E32" s="32">
        <v>2319.8146560800001</v>
      </c>
      <c r="F32" s="32">
        <v>2620.9060315500001</v>
      </c>
      <c r="G32" s="32">
        <v>326.79545000000002</v>
      </c>
      <c r="H32" s="32">
        <v>1729.58718</v>
      </c>
      <c r="I32" s="33">
        <v>15228.87666813</v>
      </c>
      <c r="J32" s="32">
        <v>4180.4439149999998</v>
      </c>
      <c r="K32" s="32">
        <v>2038.6778328</v>
      </c>
      <c r="L32" s="32">
        <v>1310.7332134999999</v>
      </c>
      <c r="M32" s="32">
        <v>4515.4583911999998</v>
      </c>
      <c r="N32" s="32">
        <v>2294.54290945</v>
      </c>
      <c r="O32" s="32">
        <v>235.54497185</v>
      </c>
      <c r="P32" s="32">
        <v>2453.9110599999999</v>
      </c>
      <c r="Q32" s="33">
        <v>17029.312293799998</v>
      </c>
      <c r="R32" s="32">
        <v>32258.188961929998</v>
      </c>
    </row>
    <row r="33" spans="1:18">
      <c r="A33" s="40" t="s">
        <v>36</v>
      </c>
      <c r="B33" s="32">
        <v>7964.0676523149996</v>
      </c>
      <c r="C33" s="32">
        <v>1847.1779157450001</v>
      </c>
      <c r="D33" s="32">
        <v>3457.8294757449999</v>
      </c>
      <c r="E33" s="32">
        <v>3644.5674706700001</v>
      </c>
      <c r="F33" s="32">
        <v>4049.729426245</v>
      </c>
      <c r="G33" s="32">
        <v>2181.9699999999998</v>
      </c>
      <c r="H33" s="32">
        <v>3105.42</v>
      </c>
      <c r="I33" s="33">
        <v>26250.761940720004</v>
      </c>
      <c r="J33" s="32">
        <v>6672.12765408</v>
      </c>
      <c r="K33" s="32">
        <v>915.64643212999999</v>
      </c>
      <c r="L33" s="32">
        <v>4790.9203543499998</v>
      </c>
      <c r="M33" s="32">
        <v>5474.4786621049998</v>
      </c>
      <c r="N33" s="32">
        <v>2292.023279775</v>
      </c>
      <c r="O33" s="32">
        <v>420.14077264999997</v>
      </c>
      <c r="P33" s="32">
        <v>2423.2349999999997</v>
      </c>
      <c r="Q33" s="33">
        <v>22988.572155090002</v>
      </c>
      <c r="R33" s="32">
        <v>49239.334095810002</v>
      </c>
    </row>
    <row r="34" spans="1:18">
      <c r="A34" s="40" t="s">
        <v>37</v>
      </c>
      <c r="B34" s="32">
        <v>6097.880891715</v>
      </c>
      <c r="C34" s="32">
        <v>195.7968405</v>
      </c>
      <c r="D34" s="32">
        <v>2963.645532</v>
      </c>
      <c r="E34" s="32">
        <v>3212.9790029999999</v>
      </c>
      <c r="F34" s="32">
        <v>3242.2818161999999</v>
      </c>
      <c r="G34" s="32">
        <v>1105.79269</v>
      </c>
      <c r="H34" s="32">
        <v>2198.3340499999999</v>
      </c>
      <c r="I34" s="33">
        <v>19016.710823415</v>
      </c>
      <c r="J34" s="32">
        <v>9880.2820578800001</v>
      </c>
      <c r="K34" s="32">
        <v>786.61383599999999</v>
      </c>
      <c r="L34" s="32">
        <v>8316.3961783600007</v>
      </c>
      <c r="M34" s="32">
        <v>6465.8990201400002</v>
      </c>
      <c r="N34" s="32">
        <v>2916.70820589</v>
      </c>
      <c r="O34" s="32">
        <v>217.935009205</v>
      </c>
      <c r="P34" s="32">
        <v>1620.3525300000001</v>
      </c>
      <c r="Q34" s="33">
        <v>30204.186837475005</v>
      </c>
      <c r="R34" s="32">
        <v>49220.897660890005</v>
      </c>
    </row>
    <row r="35" spans="1:18">
      <c r="A35" s="42" t="s">
        <v>38</v>
      </c>
      <c r="B35" s="36">
        <v>2103.8958685500002</v>
      </c>
      <c r="C35" s="36">
        <v>0</v>
      </c>
      <c r="D35" s="36">
        <v>1787.3105963999999</v>
      </c>
      <c r="E35" s="36">
        <v>1692.07284</v>
      </c>
      <c r="F35" s="36">
        <v>2219.9200245500001</v>
      </c>
      <c r="G35" s="36">
        <v>812.24325999999996</v>
      </c>
      <c r="H35" s="36">
        <v>1418.5272399999999</v>
      </c>
      <c r="I35" s="37">
        <v>10033.969829499998</v>
      </c>
      <c r="J35" s="36">
        <v>1247.17928575</v>
      </c>
      <c r="K35" s="36">
        <v>144.96494029999999</v>
      </c>
      <c r="L35" s="36">
        <v>758.81540680000001</v>
      </c>
      <c r="M35" s="36">
        <v>1015.0496481</v>
      </c>
      <c r="N35" s="36">
        <v>983.74562385000002</v>
      </c>
      <c r="O35" s="36">
        <v>84.154170050000005</v>
      </c>
      <c r="P35" s="36">
        <v>470.23899</v>
      </c>
      <c r="Q35" s="37">
        <v>4704.1480648500001</v>
      </c>
      <c r="R35" s="39">
        <v>14738.117894349998</v>
      </c>
    </row>
    <row r="36" spans="1:18">
      <c r="A36" s="40" t="s">
        <v>39</v>
      </c>
      <c r="B36" s="32">
        <v>2188.7907152150001</v>
      </c>
      <c r="C36" s="32">
        <v>514.26429355000005</v>
      </c>
      <c r="D36" s="32">
        <v>2014.66738674</v>
      </c>
      <c r="E36" s="32">
        <v>1766.6518234299999</v>
      </c>
      <c r="F36" s="32">
        <v>1605.7644016249999</v>
      </c>
      <c r="G36" s="32">
        <v>893.88499999999999</v>
      </c>
      <c r="H36" s="32">
        <v>1748.7149999999999</v>
      </c>
      <c r="I36" s="33">
        <v>10732.73862056</v>
      </c>
      <c r="J36" s="32">
        <v>15748.23691659</v>
      </c>
      <c r="K36" s="32">
        <v>6838.8617148699996</v>
      </c>
      <c r="L36" s="32">
        <v>10754.60065472</v>
      </c>
      <c r="M36" s="32">
        <v>7702.4030673050001</v>
      </c>
      <c r="N36" s="32">
        <v>4327.5249380550003</v>
      </c>
      <c r="O36" s="32">
        <v>728.19840452999995</v>
      </c>
      <c r="P36" s="32">
        <v>3212</v>
      </c>
      <c r="Q36" s="33">
        <v>49311.825696070002</v>
      </c>
      <c r="R36" s="32">
        <v>60044.56431663</v>
      </c>
    </row>
    <row r="37" spans="1:18">
      <c r="A37" s="40" t="s">
        <v>40</v>
      </c>
      <c r="B37" s="32">
        <v>837.92150786000002</v>
      </c>
      <c r="C37" s="32">
        <v>101.804744785</v>
      </c>
      <c r="D37" s="32">
        <v>277.14555849999999</v>
      </c>
      <c r="E37" s="32">
        <v>510.96619077999998</v>
      </c>
      <c r="F37" s="32">
        <v>705.58371774</v>
      </c>
      <c r="G37" s="32">
        <v>123.84085</v>
      </c>
      <c r="H37" s="32">
        <v>540.61573999999996</v>
      </c>
      <c r="I37" s="33">
        <v>3097.8783096650004</v>
      </c>
      <c r="J37" s="32">
        <v>16932.260784145001</v>
      </c>
      <c r="K37" s="32">
        <v>6516.7063087549996</v>
      </c>
      <c r="L37" s="32">
        <v>12225.721659409999</v>
      </c>
      <c r="M37" s="32">
        <v>11753.082379040001</v>
      </c>
      <c r="N37" s="32">
        <v>3907.3834310249999</v>
      </c>
      <c r="O37" s="32">
        <v>0</v>
      </c>
      <c r="P37" s="32">
        <v>8227.3785000000007</v>
      </c>
      <c r="Q37" s="33">
        <v>59562.533062375005</v>
      </c>
      <c r="R37" s="32">
        <v>62660.411372040006</v>
      </c>
    </row>
    <row r="38" spans="1:18">
      <c r="A38" s="40" t="s">
        <v>41</v>
      </c>
      <c r="B38" s="32">
        <v>5715.100827755</v>
      </c>
      <c r="C38" s="32">
        <v>2686.8093770649998</v>
      </c>
      <c r="D38" s="32">
        <v>4253.64714043</v>
      </c>
      <c r="E38" s="32">
        <v>6891.3949786200001</v>
      </c>
      <c r="F38" s="32">
        <v>8290.4920002449999</v>
      </c>
      <c r="G38" s="32">
        <v>894.50806</v>
      </c>
      <c r="H38" s="32">
        <v>2290.9984199999999</v>
      </c>
      <c r="I38" s="33">
        <v>31022.950804115</v>
      </c>
      <c r="J38" s="32">
        <v>18025.252100450001</v>
      </c>
      <c r="K38" s="32">
        <v>6483.8469103699999</v>
      </c>
      <c r="L38" s="32">
        <v>17793.095510834999</v>
      </c>
      <c r="M38" s="32">
        <v>15983.557647039999</v>
      </c>
      <c r="N38" s="32">
        <v>5133.7411297150002</v>
      </c>
      <c r="O38" s="32">
        <v>99.561972354999995</v>
      </c>
      <c r="P38" s="32">
        <v>7215.1926199999998</v>
      </c>
      <c r="Q38" s="33">
        <v>70734.247890764993</v>
      </c>
      <c r="R38" s="32">
        <v>101757.19869487999</v>
      </c>
    </row>
    <row r="39" spans="1:18">
      <c r="A39" s="42" t="s">
        <v>42</v>
      </c>
      <c r="B39" s="36">
        <v>3994.9194928799998</v>
      </c>
      <c r="C39" s="36">
        <v>196.91668093999999</v>
      </c>
      <c r="D39" s="36">
        <v>6956.7500817250002</v>
      </c>
      <c r="E39" s="36">
        <v>5002.4082017500004</v>
      </c>
      <c r="F39" s="36">
        <v>4157.9086919949996</v>
      </c>
      <c r="G39" s="36">
        <v>1296.7245499999999</v>
      </c>
      <c r="H39" s="36">
        <v>2771.6457500000001</v>
      </c>
      <c r="I39" s="37">
        <v>24377.273449289998</v>
      </c>
      <c r="J39" s="36">
        <v>9224.8042265050008</v>
      </c>
      <c r="K39" s="36">
        <v>4484.4650250200002</v>
      </c>
      <c r="L39" s="36">
        <v>4459.8326262600003</v>
      </c>
      <c r="M39" s="36">
        <v>9398.8192061900008</v>
      </c>
      <c r="N39" s="36">
        <v>2929.5698222149999</v>
      </c>
      <c r="O39" s="36">
        <v>459.384337125</v>
      </c>
      <c r="P39" s="36">
        <v>4636.7052299999996</v>
      </c>
      <c r="Q39" s="37">
        <v>35593.580473315</v>
      </c>
      <c r="R39" s="39">
        <v>59970.853922604998</v>
      </c>
    </row>
    <row r="40" spans="1:18">
      <c r="A40" s="40" t="s">
        <v>43</v>
      </c>
      <c r="B40" s="32">
        <v>4492.9413218350001</v>
      </c>
      <c r="C40" s="32">
        <v>0</v>
      </c>
      <c r="D40" s="32">
        <v>5204.9230537650001</v>
      </c>
      <c r="E40" s="32">
        <v>3548.9591615250001</v>
      </c>
      <c r="F40" s="32">
        <v>4047.1297119199999</v>
      </c>
      <c r="G40" s="32">
        <v>398.07557000000003</v>
      </c>
      <c r="H40" s="32">
        <v>6371.3655399999998</v>
      </c>
      <c r="I40" s="33">
        <v>24063.394359045</v>
      </c>
      <c r="J40" s="32">
        <v>4135.2494332300002</v>
      </c>
      <c r="K40" s="32">
        <v>480.97474156999999</v>
      </c>
      <c r="L40" s="32">
        <v>5160.4511986300004</v>
      </c>
      <c r="M40" s="32">
        <v>2584.6347073349998</v>
      </c>
      <c r="N40" s="32">
        <v>1755.73704228</v>
      </c>
      <c r="O40" s="32">
        <v>4.9549093099999997</v>
      </c>
      <c r="P40" s="32">
        <v>2691.70163</v>
      </c>
      <c r="Q40" s="33">
        <v>16813.703662355001</v>
      </c>
      <c r="R40" s="32">
        <v>40877.098021400001</v>
      </c>
    </row>
    <row r="41" spans="1:18">
      <c r="A41" s="40" t="s">
        <v>44</v>
      </c>
      <c r="B41" s="32">
        <v>7081.9919619599996</v>
      </c>
      <c r="C41" s="32">
        <v>5098.2874361599997</v>
      </c>
      <c r="D41" s="32">
        <v>3269.9326138500001</v>
      </c>
      <c r="E41" s="32">
        <v>3624.323185495</v>
      </c>
      <c r="F41" s="32">
        <v>5117.84461431</v>
      </c>
      <c r="G41" s="32">
        <v>697.71465999999998</v>
      </c>
      <c r="H41" s="32">
        <v>7581.5759699999999</v>
      </c>
      <c r="I41" s="33">
        <v>32471.670441775001</v>
      </c>
      <c r="J41" s="32">
        <v>14508.60626081</v>
      </c>
      <c r="K41" s="32">
        <v>5512.3236710450001</v>
      </c>
      <c r="L41" s="32">
        <v>5738.8114953000004</v>
      </c>
      <c r="M41" s="32">
        <v>6553.57448097</v>
      </c>
      <c r="N41" s="32">
        <v>3299.3583305799998</v>
      </c>
      <c r="O41" s="32">
        <v>295.38817965999999</v>
      </c>
      <c r="P41" s="32">
        <v>7531.58338</v>
      </c>
      <c r="Q41" s="33">
        <v>43439.645798365003</v>
      </c>
      <c r="R41" s="32">
        <v>75911.316240140004</v>
      </c>
    </row>
    <row r="42" spans="1:18">
      <c r="A42" s="40" t="s">
        <v>45</v>
      </c>
      <c r="B42" s="32">
        <v>2644.6655649300001</v>
      </c>
      <c r="C42" s="32">
        <v>0</v>
      </c>
      <c r="D42" s="32">
        <v>2527.6367741700001</v>
      </c>
      <c r="E42" s="32">
        <v>1092.684144715</v>
      </c>
      <c r="F42" s="32">
        <v>860.44921843500003</v>
      </c>
      <c r="G42" s="32">
        <v>457.17052999999999</v>
      </c>
      <c r="H42" s="32">
        <v>1163.76746</v>
      </c>
      <c r="I42" s="33">
        <v>8746.3736922500011</v>
      </c>
      <c r="J42" s="32">
        <v>631.82860428000004</v>
      </c>
      <c r="K42" s="32">
        <v>0</v>
      </c>
      <c r="L42" s="32">
        <v>1270.6705510649999</v>
      </c>
      <c r="M42" s="32">
        <v>628.43027761999997</v>
      </c>
      <c r="N42" s="32">
        <v>410.33775667999998</v>
      </c>
      <c r="O42" s="32">
        <v>28.436066315000001</v>
      </c>
      <c r="P42" s="32">
        <v>928.5954099999999</v>
      </c>
      <c r="Q42" s="33">
        <v>3898.2986659600001</v>
      </c>
      <c r="R42" s="32">
        <v>12644.672358210002</v>
      </c>
    </row>
    <row r="43" spans="1:18">
      <c r="A43" s="42" t="s">
        <v>46</v>
      </c>
      <c r="B43" s="36">
        <v>3001.0769426500001</v>
      </c>
      <c r="C43" s="36">
        <v>986.00107930000001</v>
      </c>
      <c r="D43" s="36">
        <v>2294.4415745000001</v>
      </c>
      <c r="E43" s="36">
        <v>2377.21723445</v>
      </c>
      <c r="F43" s="36">
        <v>1443.6131260750001</v>
      </c>
      <c r="G43" s="36">
        <v>273.55108000000001</v>
      </c>
      <c r="H43" s="36">
        <v>1125.4530500000001</v>
      </c>
      <c r="I43" s="37">
        <v>11501.354086975</v>
      </c>
      <c r="J43" s="36">
        <v>1676.2502287</v>
      </c>
      <c r="K43" s="36">
        <v>1181.4327409499999</v>
      </c>
      <c r="L43" s="36">
        <v>2063.0043929499998</v>
      </c>
      <c r="M43" s="36">
        <v>2379.9397402499999</v>
      </c>
      <c r="N43" s="36">
        <v>635.98070485000005</v>
      </c>
      <c r="O43" s="36">
        <v>45.697788299999999</v>
      </c>
      <c r="P43" s="36">
        <v>1518.35511</v>
      </c>
      <c r="Q43" s="37">
        <v>9500.6607059999988</v>
      </c>
      <c r="R43" s="39">
        <v>21002.014792974998</v>
      </c>
    </row>
    <row r="44" spans="1:18">
      <c r="A44" s="40" t="s">
        <v>47</v>
      </c>
      <c r="B44" s="32">
        <v>2304.3914562499999</v>
      </c>
      <c r="C44" s="32">
        <v>0</v>
      </c>
      <c r="D44" s="32">
        <v>1678.1205069499999</v>
      </c>
      <c r="E44" s="32">
        <v>404.52976280000001</v>
      </c>
      <c r="F44" s="32">
        <v>371.54668744999998</v>
      </c>
      <c r="G44" s="32">
        <v>244.24558999999999</v>
      </c>
      <c r="H44" s="32">
        <v>455.77294999999998</v>
      </c>
      <c r="I44" s="33">
        <v>5458.6069534499993</v>
      </c>
      <c r="J44" s="32">
        <v>4504.4407457500001</v>
      </c>
      <c r="K44" s="32">
        <v>1788.790759</v>
      </c>
      <c r="L44" s="32">
        <v>3315.6162730000001</v>
      </c>
      <c r="M44" s="32">
        <v>4998.3107884000001</v>
      </c>
      <c r="N44" s="32">
        <v>46.1319193</v>
      </c>
      <c r="O44" s="32">
        <v>2008.2671058999999</v>
      </c>
      <c r="P44" s="32">
        <v>5466.8451699999996</v>
      </c>
      <c r="Q44" s="33">
        <v>22128.40276135</v>
      </c>
      <c r="R44" s="32">
        <v>27587.009714799999</v>
      </c>
    </row>
    <row r="45" spans="1:18">
      <c r="A45" s="40" t="s">
        <v>48</v>
      </c>
      <c r="B45" s="32">
        <v>1116.8088142399999</v>
      </c>
      <c r="C45" s="32">
        <v>148.71206205499999</v>
      </c>
      <c r="D45" s="32">
        <v>1064.495178655</v>
      </c>
      <c r="E45" s="32">
        <v>1160.93804862</v>
      </c>
      <c r="F45" s="32">
        <v>1067.76611484</v>
      </c>
      <c r="G45" s="32">
        <v>494.21</v>
      </c>
      <c r="H45" s="32">
        <v>379.23500000000001</v>
      </c>
      <c r="I45" s="33">
        <v>5432.1652184099994</v>
      </c>
      <c r="J45" s="32">
        <v>2015.550252025</v>
      </c>
      <c r="K45" s="32">
        <v>1393.1500277150001</v>
      </c>
      <c r="L45" s="32">
        <v>1361.3600723950001</v>
      </c>
      <c r="M45" s="32">
        <v>1739.1383219899999</v>
      </c>
      <c r="N45" s="32">
        <v>914.74773387499999</v>
      </c>
      <c r="O45" s="32">
        <v>0</v>
      </c>
      <c r="P45" s="32">
        <v>825.26499999999999</v>
      </c>
      <c r="Q45" s="33">
        <v>8249.2114079999992</v>
      </c>
      <c r="R45" s="32">
        <v>13681.376626409998</v>
      </c>
    </row>
    <row r="46" spans="1:18">
      <c r="A46" s="40" t="s">
        <v>49</v>
      </c>
      <c r="B46" s="32">
        <v>1227.6041824500001</v>
      </c>
      <c r="C46" s="32">
        <v>493.45327105000001</v>
      </c>
      <c r="D46" s="32">
        <v>698.06540174999998</v>
      </c>
      <c r="E46" s="32">
        <v>657.38385589999996</v>
      </c>
      <c r="F46" s="32">
        <v>833.72384215</v>
      </c>
      <c r="G46" s="32">
        <v>166.83529999999999</v>
      </c>
      <c r="H46" s="32">
        <v>803.36500000000001</v>
      </c>
      <c r="I46" s="33">
        <v>4880.4308533000003</v>
      </c>
      <c r="J46" s="32">
        <v>15356.794733950001</v>
      </c>
      <c r="K46" s="32">
        <v>13289.849479799999</v>
      </c>
      <c r="L46" s="32">
        <v>16259.907032499999</v>
      </c>
      <c r="M46" s="32">
        <v>11041.0415631</v>
      </c>
      <c r="N46" s="32">
        <v>4512.0605003500004</v>
      </c>
      <c r="O46" s="32">
        <v>717.92137620000005</v>
      </c>
      <c r="P46" s="32">
        <v>11450.59677</v>
      </c>
      <c r="Q46" s="33">
        <v>72628.171455899996</v>
      </c>
      <c r="R46" s="32">
        <v>77508.602309199996</v>
      </c>
    </row>
    <row r="47" spans="1:18">
      <c r="A47" s="42" t="s">
        <v>50</v>
      </c>
      <c r="B47" s="36">
        <v>4563.0766700000004</v>
      </c>
      <c r="C47" s="36">
        <v>0</v>
      </c>
      <c r="D47" s="36">
        <v>3541.3745699999999</v>
      </c>
      <c r="E47" s="36">
        <v>1900.4733900000001</v>
      </c>
      <c r="F47" s="36">
        <v>1605.10022</v>
      </c>
      <c r="G47" s="36">
        <v>605.39775999999995</v>
      </c>
      <c r="H47" s="36">
        <v>4594.8565200000003</v>
      </c>
      <c r="I47" s="37">
        <v>16810.279130000003</v>
      </c>
      <c r="J47" s="36">
        <v>2661.61337</v>
      </c>
      <c r="K47" s="36">
        <v>112.62</v>
      </c>
      <c r="L47" s="36">
        <v>3986.4059999999999</v>
      </c>
      <c r="M47" s="36">
        <v>1894.7784999999999</v>
      </c>
      <c r="N47" s="36">
        <v>1129.6890800000001</v>
      </c>
      <c r="O47" s="36">
        <v>286.71176000000003</v>
      </c>
      <c r="P47" s="36">
        <v>953.75229999999999</v>
      </c>
      <c r="Q47" s="37">
        <v>11025.57101</v>
      </c>
      <c r="R47" s="39">
        <v>27835.850140000002</v>
      </c>
    </row>
    <row r="48" spans="1:18" s="46" customFormat="1">
      <c r="A48" s="43" t="s">
        <v>51</v>
      </c>
      <c r="B48" s="44">
        <v>6020.3994199999997</v>
      </c>
      <c r="C48" s="44">
        <v>868.84393</v>
      </c>
      <c r="D48" s="44">
        <v>3772.73846</v>
      </c>
      <c r="E48" s="44">
        <v>3409.4241099999999</v>
      </c>
      <c r="F48" s="44">
        <v>3789.7125700000001</v>
      </c>
      <c r="G48" s="44">
        <v>2559.38</v>
      </c>
      <c r="H48" s="44">
        <v>4739.5249999999996</v>
      </c>
      <c r="I48" s="45">
        <v>25160.02349</v>
      </c>
      <c r="J48" s="32">
        <v>21422.28039</v>
      </c>
      <c r="K48" s="32">
        <v>17478.255121549999</v>
      </c>
      <c r="L48" s="32">
        <v>19468.176960000001</v>
      </c>
      <c r="M48" s="32">
        <v>17559.817019999999</v>
      </c>
      <c r="N48" s="32">
        <v>7271.6798200000003</v>
      </c>
      <c r="O48" s="32">
        <v>171.44683000000001</v>
      </c>
      <c r="P48" s="32">
        <v>14944.924999999999</v>
      </c>
      <c r="Q48" s="33">
        <v>98316.581141550007</v>
      </c>
      <c r="R48" s="44">
        <v>123476.60463155</v>
      </c>
    </row>
    <row r="49" spans="1:18">
      <c r="A49" s="40" t="s">
        <v>52</v>
      </c>
      <c r="B49" s="32">
        <v>6701.9605304999995</v>
      </c>
      <c r="C49" s="32">
        <v>2677.194244845</v>
      </c>
      <c r="D49" s="32">
        <v>6003.9109734000003</v>
      </c>
      <c r="E49" s="32">
        <v>5973.8619560249999</v>
      </c>
      <c r="F49" s="32">
        <v>7100.0923214499999</v>
      </c>
      <c r="G49" s="32">
        <v>2961.2449999999999</v>
      </c>
      <c r="H49" s="32">
        <v>8710.36</v>
      </c>
      <c r="I49" s="33">
        <v>40128.625026220005</v>
      </c>
      <c r="J49" s="32">
        <v>19992.341296999999</v>
      </c>
      <c r="K49" s="32">
        <v>6191.9065590350001</v>
      </c>
      <c r="L49" s="32">
        <v>15699.626647290001</v>
      </c>
      <c r="M49" s="32">
        <v>14102.473055930001</v>
      </c>
      <c r="N49" s="32">
        <v>7140.3839155349997</v>
      </c>
      <c r="O49" s="32">
        <v>633.71713216499995</v>
      </c>
      <c r="P49" s="32">
        <v>15287.295</v>
      </c>
      <c r="Q49" s="33">
        <v>79047.743606955002</v>
      </c>
      <c r="R49" s="32">
        <v>119176.36863317501</v>
      </c>
    </row>
    <row r="50" spans="1:18">
      <c r="A50" s="40" t="s">
        <v>53</v>
      </c>
      <c r="B50" s="32">
        <v>1563.0244941200001</v>
      </c>
      <c r="C50" s="32">
        <v>0</v>
      </c>
      <c r="D50" s="32">
        <v>2191.646473025</v>
      </c>
      <c r="E50" s="32">
        <v>843.601179785</v>
      </c>
      <c r="F50" s="32">
        <v>1072.583153795</v>
      </c>
      <c r="G50" s="32">
        <v>0</v>
      </c>
      <c r="H50" s="32">
        <v>1127.16526</v>
      </c>
      <c r="I50" s="33">
        <v>6798.0205607249991</v>
      </c>
      <c r="J50" s="32">
        <v>523.80411568500006</v>
      </c>
      <c r="K50" s="32">
        <v>0</v>
      </c>
      <c r="L50" s="32">
        <v>924.68758542499995</v>
      </c>
      <c r="M50" s="32">
        <v>649.41044878499997</v>
      </c>
      <c r="N50" s="32">
        <v>296.37982297500002</v>
      </c>
      <c r="O50" s="32">
        <v>0</v>
      </c>
      <c r="P50" s="32">
        <v>524.53384000000005</v>
      </c>
      <c r="Q50" s="33">
        <v>2918.8158128700002</v>
      </c>
      <c r="R50" s="32">
        <v>9716.8363735949988</v>
      </c>
    </row>
    <row r="51" spans="1:18">
      <c r="A51" s="42" t="s">
        <v>54</v>
      </c>
      <c r="B51" s="36">
        <v>8919.3521602649998</v>
      </c>
      <c r="C51" s="36">
        <v>1966.4201975399999</v>
      </c>
      <c r="D51" s="36">
        <v>4557.2066999199997</v>
      </c>
      <c r="E51" s="36">
        <v>4326.1669270849998</v>
      </c>
      <c r="F51" s="36">
        <v>7910.9962175999999</v>
      </c>
      <c r="G51" s="36">
        <v>1766.3821</v>
      </c>
      <c r="H51" s="36">
        <v>5895.4110199999996</v>
      </c>
      <c r="I51" s="37">
        <v>35341.935322409998</v>
      </c>
      <c r="J51" s="36">
        <v>25517.109736850001</v>
      </c>
      <c r="K51" s="36">
        <v>6491.6232725999998</v>
      </c>
      <c r="L51" s="36">
        <v>13769.93345128</v>
      </c>
      <c r="M51" s="36">
        <v>13842.507604685001</v>
      </c>
      <c r="N51" s="36">
        <v>9805.6842207400005</v>
      </c>
      <c r="O51" s="36">
        <v>505.62953709499999</v>
      </c>
      <c r="P51" s="36">
        <v>14323.543529999999</v>
      </c>
      <c r="Q51" s="37">
        <v>84256.031353249986</v>
      </c>
      <c r="R51" s="39">
        <v>119597.96667565999</v>
      </c>
    </row>
    <row r="52" spans="1:18">
      <c r="A52" s="40" t="s">
        <v>55</v>
      </c>
      <c r="B52" s="32">
        <v>5418.6746599999997</v>
      </c>
      <c r="C52" s="32">
        <v>25.37115</v>
      </c>
      <c r="D52" s="32">
        <v>5355.2866064999998</v>
      </c>
      <c r="E52" s="32">
        <v>3004.7024839999999</v>
      </c>
      <c r="F52" s="32">
        <v>5640.4943945000005</v>
      </c>
      <c r="G52" s="32">
        <v>179.80958999999999</v>
      </c>
      <c r="H52" s="32">
        <v>2587.94454</v>
      </c>
      <c r="I52" s="33">
        <v>22212.283425000001</v>
      </c>
      <c r="J52" s="32">
        <v>5701.2755450000004</v>
      </c>
      <c r="K52" s="32">
        <v>3228.4027350000001</v>
      </c>
      <c r="L52" s="32">
        <v>5690.4962919999998</v>
      </c>
      <c r="M52" s="32">
        <v>5080.2116564999997</v>
      </c>
      <c r="N52" s="32">
        <v>1580.4768274999999</v>
      </c>
      <c r="O52" s="32">
        <v>90.009073000000001</v>
      </c>
      <c r="P52" s="32">
        <v>5819.1048500000006</v>
      </c>
      <c r="Q52" s="33">
        <v>27189.976978999999</v>
      </c>
      <c r="R52" s="32">
        <v>49402.260404000001</v>
      </c>
    </row>
    <row r="53" spans="1:18">
      <c r="A53" s="40" t="s">
        <v>56</v>
      </c>
      <c r="B53" s="32">
        <v>3927.862455</v>
      </c>
      <c r="C53" s="32">
        <v>0</v>
      </c>
      <c r="D53" s="32">
        <v>4181.7459065000003</v>
      </c>
      <c r="E53" s="32">
        <v>1826.9969880000001</v>
      </c>
      <c r="F53" s="32">
        <v>1814.2180751999999</v>
      </c>
      <c r="G53" s="32">
        <v>753.19173999999998</v>
      </c>
      <c r="H53" s="32">
        <v>2042.9747199999999</v>
      </c>
      <c r="I53" s="33">
        <v>14546.989884700002</v>
      </c>
      <c r="J53" s="32">
        <v>5675.6350249999996</v>
      </c>
      <c r="K53" s="32">
        <v>1446.639905</v>
      </c>
      <c r="L53" s="32">
        <v>5637.747222</v>
      </c>
      <c r="M53" s="32">
        <v>4369.9394320000001</v>
      </c>
      <c r="N53" s="32">
        <v>2692.2813544999999</v>
      </c>
      <c r="O53" s="32">
        <v>271.63927799999999</v>
      </c>
      <c r="P53" s="32">
        <v>2112.0111900000002</v>
      </c>
      <c r="Q53" s="33">
        <v>22205.893406499999</v>
      </c>
      <c r="R53" s="32">
        <v>36752.8832912</v>
      </c>
    </row>
    <row r="54" spans="1:18">
      <c r="A54" s="40" t="s">
        <v>57</v>
      </c>
      <c r="B54" s="32">
        <v>10780.837071530001</v>
      </c>
      <c r="C54" s="32">
        <v>2061.6489818750001</v>
      </c>
      <c r="D54" s="32">
        <v>4204.8621923500004</v>
      </c>
      <c r="E54" s="32">
        <v>6547.43516783</v>
      </c>
      <c r="F54" s="32">
        <v>4155.4651264949998</v>
      </c>
      <c r="G54" s="32">
        <v>1833.7220400000001</v>
      </c>
      <c r="H54" s="32">
        <v>5418.7560599999997</v>
      </c>
      <c r="I54" s="33">
        <v>35002.72664008</v>
      </c>
      <c r="J54" s="32">
        <v>15647.424252755</v>
      </c>
      <c r="K54" s="32">
        <v>7523.7941151300001</v>
      </c>
      <c r="L54" s="32">
        <v>16123.84676214</v>
      </c>
      <c r="M54" s="32">
        <v>11939.815131105001</v>
      </c>
      <c r="N54" s="32">
        <v>7693.9097899600001</v>
      </c>
      <c r="O54" s="32">
        <v>0</v>
      </c>
      <c r="P54" s="32">
        <v>7682.5371599999999</v>
      </c>
      <c r="Q54" s="33">
        <v>66611.32721109</v>
      </c>
      <c r="R54" s="32">
        <v>101614.05385117</v>
      </c>
    </row>
    <row r="55" spans="1:18">
      <c r="A55" s="42" t="s">
        <v>58</v>
      </c>
      <c r="B55" s="36">
        <v>320.26453383500001</v>
      </c>
      <c r="C55" s="36">
        <v>54.507964119999997</v>
      </c>
      <c r="D55" s="36">
        <v>227.01597451000001</v>
      </c>
      <c r="E55" s="36">
        <v>108.17326624499999</v>
      </c>
      <c r="F55" s="36">
        <v>148.43910227999999</v>
      </c>
      <c r="G55" s="36">
        <v>24.757950000000001</v>
      </c>
      <c r="H55" s="36">
        <v>21.329509999999999</v>
      </c>
      <c r="I55" s="37">
        <v>904.48830099000008</v>
      </c>
      <c r="J55" s="36">
        <v>1947.4587559649999</v>
      </c>
      <c r="K55" s="36">
        <v>1248.3015249699999</v>
      </c>
      <c r="L55" s="36">
        <v>1859.5148931149999</v>
      </c>
      <c r="M55" s="36">
        <v>1046.425709115</v>
      </c>
      <c r="N55" s="36">
        <v>593.79718253999999</v>
      </c>
      <c r="O55" s="36">
        <v>16.773537040000001</v>
      </c>
      <c r="P55" s="36">
        <v>384.22053999999997</v>
      </c>
      <c r="Q55" s="37">
        <v>7096.4921427449999</v>
      </c>
      <c r="R55" s="39">
        <v>8000.9804437350003</v>
      </c>
    </row>
    <row r="56" spans="1:18">
      <c r="A56" s="40" t="s">
        <v>59</v>
      </c>
      <c r="B56" s="32">
        <v>8302.4319740499996</v>
      </c>
      <c r="C56" s="32">
        <v>279.5020715</v>
      </c>
      <c r="D56" s="32">
        <v>4441.7642378500004</v>
      </c>
      <c r="E56" s="32">
        <v>4256.9547875850003</v>
      </c>
      <c r="F56" s="32">
        <v>4696.2773066850004</v>
      </c>
      <c r="G56" s="32">
        <v>255.65805</v>
      </c>
      <c r="H56" s="32">
        <v>3051.6971100000001</v>
      </c>
      <c r="I56" s="33">
        <v>25284.285537669995</v>
      </c>
      <c r="J56" s="32">
        <v>7768.2998034000002</v>
      </c>
      <c r="K56" s="32">
        <v>795.57037390000005</v>
      </c>
      <c r="L56" s="32">
        <v>8254.2160879799994</v>
      </c>
      <c r="M56" s="32">
        <v>7055.294359255</v>
      </c>
      <c r="N56" s="32">
        <v>3985.6364792700001</v>
      </c>
      <c r="O56" s="32">
        <v>36.997399369999997</v>
      </c>
      <c r="P56" s="32">
        <v>2316.9356900000002</v>
      </c>
      <c r="Q56" s="33">
        <v>30212.950193174998</v>
      </c>
      <c r="R56" s="32">
        <v>55497.235730844994</v>
      </c>
    </row>
    <row r="57" spans="1:18">
      <c r="A57" s="40" t="s">
        <v>60</v>
      </c>
      <c r="B57" s="32">
        <v>2079.6581450200001</v>
      </c>
      <c r="C57" s="32">
        <v>436.07155243</v>
      </c>
      <c r="D57" s="32">
        <v>1531.3454969750001</v>
      </c>
      <c r="E57" s="32">
        <v>1015.696474455</v>
      </c>
      <c r="F57" s="32">
        <v>1081.357845775</v>
      </c>
      <c r="G57" s="32">
        <v>147.62608</v>
      </c>
      <c r="H57" s="32">
        <v>459.67845</v>
      </c>
      <c r="I57" s="33">
        <v>6751.4340446550004</v>
      </c>
      <c r="J57" s="32">
        <v>759.79565736999996</v>
      </c>
      <c r="K57" s="32">
        <v>80.131899250000004</v>
      </c>
      <c r="L57" s="32">
        <v>493.93245546000003</v>
      </c>
      <c r="M57" s="32">
        <v>985.86491312999999</v>
      </c>
      <c r="N57" s="32">
        <v>285.384571005</v>
      </c>
      <c r="O57" s="32">
        <v>0</v>
      </c>
      <c r="P57" s="32">
        <v>286.01582999999999</v>
      </c>
      <c r="Q57" s="33">
        <v>2891.1253262149999</v>
      </c>
      <c r="R57" s="32">
        <v>9642.5593708699998</v>
      </c>
    </row>
    <row r="58" spans="1:18">
      <c r="A58" s="40" t="s">
        <v>61</v>
      </c>
      <c r="B58" s="32">
        <v>8301.8854157500009</v>
      </c>
      <c r="C58" s="32">
        <v>72.691056700000004</v>
      </c>
      <c r="D58" s="32">
        <v>4675.8291712</v>
      </c>
      <c r="E58" s="32">
        <v>4392.3820884500001</v>
      </c>
      <c r="F58" s="32">
        <v>2753.2361683499998</v>
      </c>
      <c r="G58" s="32">
        <v>2602.9248699999998</v>
      </c>
      <c r="H58" s="32">
        <v>2574.44209</v>
      </c>
      <c r="I58" s="33">
        <v>25373.390860449996</v>
      </c>
      <c r="J58" s="32">
        <v>15400.74062445</v>
      </c>
      <c r="K58" s="32">
        <v>2520.9695717499999</v>
      </c>
      <c r="L58" s="32">
        <v>13419.436415300001</v>
      </c>
      <c r="M58" s="32">
        <v>9024.8877744500005</v>
      </c>
      <c r="N58" s="32">
        <v>3945.4947545499999</v>
      </c>
      <c r="O58" s="32">
        <v>781.70410785000001</v>
      </c>
      <c r="P58" s="32">
        <v>11786.639859999999</v>
      </c>
      <c r="Q58" s="33">
        <v>56879.873108350002</v>
      </c>
      <c r="R58" s="32">
        <v>82253.263968799991</v>
      </c>
    </row>
    <row r="59" spans="1:18">
      <c r="A59" s="42" t="s">
        <v>62</v>
      </c>
      <c r="B59" s="36">
        <v>18616.016500545</v>
      </c>
      <c r="C59" s="36">
        <v>1001.90787785</v>
      </c>
      <c r="D59" s="36">
        <v>22513.510502214998</v>
      </c>
      <c r="E59" s="36">
        <v>11983.849161075001</v>
      </c>
      <c r="F59" s="36">
        <v>12432.99406049</v>
      </c>
      <c r="G59" s="36">
        <v>1823.54</v>
      </c>
      <c r="H59" s="36">
        <v>4519.7950000000001</v>
      </c>
      <c r="I59" s="37">
        <v>72891.61310217499</v>
      </c>
      <c r="J59" s="36">
        <v>50788.286692734997</v>
      </c>
      <c r="K59" s="36">
        <v>32521.999985760001</v>
      </c>
      <c r="L59" s="36">
        <v>43405.049144994999</v>
      </c>
      <c r="M59" s="36">
        <v>32785.172227360003</v>
      </c>
      <c r="N59" s="36">
        <v>27518.480204979998</v>
      </c>
      <c r="O59" s="36">
        <v>716.88068747</v>
      </c>
      <c r="P59" s="36">
        <v>12353.424999999999</v>
      </c>
      <c r="Q59" s="37">
        <v>200089.2939433</v>
      </c>
      <c r="R59" s="39">
        <v>272980.90704547497</v>
      </c>
    </row>
    <row r="60" spans="1:18">
      <c r="A60" s="40" t="s">
        <v>63</v>
      </c>
      <c r="B60" s="32">
        <v>3376.1864907300001</v>
      </c>
      <c r="C60" s="32">
        <v>83.512132859999994</v>
      </c>
      <c r="D60" s="32">
        <v>1912.058006755</v>
      </c>
      <c r="E60" s="32">
        <v>838.84474652500001</v>
      </c>
      <c r="F60" s="32">
        <v>971.89328837000005</v>
      </c>
      <c r="G60" s="32">
        <v>270.33908000000002</v>
      </c>
      <c r="H60" s="32">
        <v>1301.6524199999999</v>
      </c>
      <c r="I60" s="33">
        <v>8754.4861652399995</v>
      </c>
      <c r="J60" s="32">
        <v>8093.7580999900001</v>
      </c>
      <c r="K60" s="32">
        <v>432.22193757999997</v>
      </c>
      <c r="L60" s="32">
        <v>5595.0072695999997</v>
      </c>
      <c r="M60" s="32">
        <v>2694.1210169149999</v>
      </c>
      <c r="N60" s="32">
        <v>1902.8441792599999</v>
      </c>
      <c r="O60" s="32">
        <v>296.80409240500001</v>
      </c>
      <c r="P60" s="32">
        <v>3705.7829500000003</v>
      </c>
      <c r="Q60" s="33">
        <v>22720.539545749998</v>
      </c>
      <c r="R60" s="32">
        <v>31475.025710989998</v>
      </c>
    </row>
    <row r="61" spans="1:18">
      <c r="A61" s="40" t="s">
        <v>64</v>
      </c>
      <c r="B61" s="32">
        <v>1251.2851889999999</v>
      </c>
      <c r="C61" s="32">
        <v>4.6244405000000004</v>
      </c>
      <c r="D61" s="32">
        <v>789.48883149999995</v>
      </c>
      <c r="E61" s="32">
        <v>972.06931399999996</v>
      </c>
      <c r="F61" s="32">
        <v>1114.6333500000001</v>
      </c>
      <c r="G61" s="32">
        <v>214.45939999999999</v>
      </c>
      <c r="H61" s="32">
        <v>933.90724999999998</v>
      </c>
      <c r="I61" s="33">
        <v>5280.4677749999992</v>
      </c>
      <c r="J61" s="32">
        <v>570.79510300000004</v>
      </c>
      <c r="K61" s="32">
        <v>57.862537500000002</v>
      </c>
      <c r="L61" s="32">
        <v>566.39099475</v>
      </c>
      <c r="M61" s="32">
        <v>341.09503675000002</v>
      </c>
      <c r="N61" s="32">
        <v>263.73056750000001</v>
      </c>
      <c r="O61" s="32">
        <v>26.251931500000001</v>
      </c>
      <c r="P61" s="32">
        <v>317.82594</v>
      </c>
      <c r="Q61" s="33">
        <v>2143.9521110000001</v>
      </c>
      <c r="R61" s="32">
        <v>7424.4198859999997</v>
      </c>
    </row>
    <row r="62" spans="1:18">
      <c r="A62" s="40" t="s">
        <v>65</v>
      </c>
      <c r="B62" s="32">
        <v>9458.7054000499993</v>
      </c>
      <c r="C62" s="32">
        <v>645.02898294500005</v>
      </c>
      <c r="D62" s="32">
        <v>6504.36244128</v>
      </c>
      <c r="E62" s="32">
        <v>5196.0564128100004</v>
      </c>
      <c r="F62" s="32">
        <v>3754.4601405899998</v>
      </c>
      <c r="G62" s="32">
        <v>1017.7145400000001</v>
      </c>
      <c r="H62" s="32">
        <v>2632.9380900000001</v>
      </c>
      <c r="I62" s="33">
        <v>29209.266007675</v>
      </c>
      <c r="J62" s="32">
        <v>17218.941505555002</v>
      </c>
      <c r="K62" s="32">
        <v>5310.8738357399998</v>
      </c>
      <c r="L62" s="32">
        <v>12742.01556831</v>
      </c>
      <c r="M62" s="32">
        <v>10439.16593338</v>
      </c>
      <c r="N62" s="32">
        <v>4512.3740992249996</v>
      </c>
      <c r="O62" s="32">
        <v>585.14922622500001</v>
      </c>
      <c r="P62" s="32">
        <v>5245.15877</v>
      </c>
      <c r="Q62" s="33">
        <v>56053.678938435005</v>
      </c>
      <c r="R62" s="32">
        <v>85262.944946110001</v>
      </c>
    </row>
    <row r="63" spans="1:18">
      <c r="A63" s="42" t="s">
        <v>66</v>
      </c>
      <c r="B63" s="36">
        <v>4848.5081818999997</v>
      </c>
      <c r="C63" s="36">
        <v>1831.5311749499999</v>
      </c>
      <c r="D63" s="36">
        <v>2391.30207053</v>
      </c>
      <c r="E63" s="36">
        <v>2198.7714880100002</v>
      </c>
      <c r="F63" s="36">
        <v>3545.933456795</v>
      </c>
      <c r="G63" s="36">
        <v>1085.1406199999999</v>
      </c>
      <c r="H63" s="36">
        <v>1196.86347</v>
      </c>
      <c r="I63" s="37">
        <v>17098.050462184998</v>
      </c>
      <c r="J63" s="36">
        <v>12220.7877011</v>
      </c>
      <c r="K63" s="36">
        <v>5971.2648488949999</v>
      </c>
      <c r="L63" s="36">
        <v>9857.3220464149999</v>
      </c>
      <c r="M63" s="36">
        <v>7794.8827282149996</v>
      </c>
      <c r="N63" s="36">
        <v>3474.362977105</v>
      </c>
      <c r="O63" s="36">
        <v>127.84836056499999</v>
      </c>
      <c r="P63" s="36">
        <v>4875.4057400000002</v>
      </c>
      <c r="Q63" s="37">
        <v>44321.874402295005</v>
      </c>
      <c r="R63" s="39">
        <v>61419.924864480003</v>
      </c>
    </row>
    <row r="64" spans="1:18">
      <c r="A64" s="40" t="s">
        <v>67</v>
      </c>
      <c r="B64" s="32">
        <v>2474.8625414349999</v>
      </c>
      <c r="C64" s="32">
        <v>0.34083992000000002</v>
      </c>
      <c r="D64" s="32">
        <v>2087.2779561950001</v>
      </c>
      <c r="E64" s="32">
        <v>1429.7225721950001</v>
      </c>
      <c r="F64" s="32">
        <v>2289.1616162649998</v>
      </c>
      <c r="G64" s="32">
        <v>361.38650000000001</v>
      </c>
      <c r="H64" s="32">
        <v>1276.18929</v>
      </c>
      <c r="I64" s="33">
        <v>9918.9413160099994</v>
      </c>
      <c r="J64" s="32">
        <v>3484.7091291349998</v>
      </c>
      <c r="K64" s="32">
        <v>90.058819580000005</v>
      </c>
      <c r="L64" s="32">
        <v>2148.6488725999998</v>
      </c>
      <c r="M64" s="32">
        <v>1804.0954002599999</v>
      </c>
      <c r="N64" s="32">
        <v>891.51974159999997</v>
      </c>
      <c r="O64" s="32">
        <v>30.5355861</v>
      </c>
      <c r="P64" s="32">
        <v>703.82657999999992</v>
      </c>
      <c r="Q64" s="33">
        <v>9153.3941292749987</v>
      </c>
      <c r="R64" s="32">
        <v>19072.335445284996</v>
      </c>
    </row>
    <row r="65" spans="1:18">
      <c r="A65" s="40" t="s">
        <v>68</v>
      </c>
      <c r="B65" s="32">
        <v>6196.8203197049997</v>
      </c>
      <c r="C65" s="32">
        <v>1226.4390039</v>
      </c>
      <c r="D65" s="32">
        <v>6835.391008345</v>
      </c>
      <c r="E65" s="32">
        <v>5033.9239771000002</v>
      </c>
      <c r="F65" s="32">
        <v>7937.5584881599998</v>
      </c>
      <c r="G65" s="32">
        <v>2114.2968099999998</v>
      </c>
      <c r="H65" s="32">
        <v>3855.6661899999999</v>
      </c>
      <c r="I65" s="33">
        <v>33200.09579721</v>
      </c>
      <c r="J65" s="32">
        <v>8213.5805142450008</v>
      </c>
      <c r="K65" s="32">
        <v>3400.3319564950002</v>
      </c>
      <c r="L65" s="32">
        <v>9237.2821559250006</v>
      </c>
      <c r="M65" s="32">
        <v>5635.5032687949997</v>
      </c>
      <c r="N65" s="32">
        <v>2799.4449960699999</v>
      </c>
      <c r="O65" s="32">
        <v>0</v>
      </c>
      <c r="P65" s="32">
        <v>2837.4705799999997</v>
      </c>
      <c r="Q65" s="33">
        <v>32123.613471530003</v>
      </c>
      <c r="R65" s="32">
        <v>65323.70926874</v>
      </c>
    </row>
    <row r="66" spans="1:18" ht="24" thickBot="1">
      <c r="A66" s="42" t="s">
        <v>69</v>
      </c>
      <c r="B66" s="36">
        <v>2511.8369907000001</v>
      </c>
      <c r="C66" s="36">
        <v>0</v>
      </c>
      <c r="D66" s="36">
        <v>1575.532069205</v>
      </c>
      <c r="E66" s="36">
        <v>535.76993842499996</v>
      </c>
      <c r="F66" s="36">
        <v>686.22231500500004</v>
      </c>
      <c r="G66" s="36">
        <v>965.18775000000005</v>
      </c>
      <c r="H66" s="36">
        <v>573.34929999999997</v>
      </c>
      <c r="I66" s="37">
        <v>6847.8983633349999</v>
      </c>
      <c r="J66" s="36">
        <v>533.70522285000004</v>
      </c>
      <c r="K66" s="36">
        <v>12.627029</v>
      </c>
      <c r="L66" s="36">
        <v>794.40970602000004</v>
      </c>
      <c r="M66" s="36">
        <v>494.53909859999999</v>
      </c>
      <c r="N66" s="36">
        <v>394.85697736999998</v>
      </c>
      <c r="O66" s="36">
        <v>51.951361040000002</v>
      </c>
      <c r="P66" s="36">
        <v>654.67750999999998</v>
      </c>
      <c r="Q66" s="37">
        <v>2936.7669048799999</v>
      </c>
      <c r="R66" s="39">
        <v>9784.6652682149997</v>
      </c>
    </row>
    <row r="67" spans="1:18" ht="24" thickTop="1">
      <c r="A67" s="47" t="s">
        <v>70</v>
      </c>
      <c r="B67" s="48">
        <v>252549.85081023996</v>
      </c>
      <c r="C67" s="48">
        <v>36526.097692269999</v>
      </c>
      <c r="D67" s="48">
        <v>190989.18412681995</v>
      </c>
      <c r="E67" s="48">
        <v>144878.20546663995</v>
      </c>
      <c r="F67" s="48">
        <v>160444.88239150491</v>
      </c>
      <c r="G67" s="48">
        <v>44693.395999999986</v>
      </c>
      <c r="H67" s="48">
        <v>132906.24597999995</v>
      </c>
      <c r="I67" s="49">
        <v>962987.862467475</v>
      </c>
      <c r="J67" s="48">
        <v>567210.11719468981</v>
      </c>
      <c r="K67" s="48">
        <v>251151.85452243508</v>
      </c>
      <c r="L67" s="48">
        <v>482738.12365526997</v>
      </c>
      <c r="M67" s="48">
        <v>410196.25456793001</v>
      </c>
      <c r="N67" s="48">
        <v>206208.85300228494</v>
      </c>
      <c r="O67" s="48">
        <v>17141.430216405002</v>
      </c>
      <c r="P67" s="48">
        <v>312613.26308</v>
      </c>
      <c r="Q67" s="50">
        <v>2247259.8962390143</v>
      </c>
      <c r="R67" s="48">
        <v>3210247.7587064896</v>
      </c>
    </row>
    <row r="68" spans="1:18" ht="17.100000000000001" customHeight="1">
      <c r="A68" s="42" t="s">
        <v>71</v>
      </c>
      <c r="B68" s="36">
        <v>449.31102149999998</v>
      </c>
      <c r="C68" s="36">
        <v>0</v>
      </c>
      <c r="D68" s="36">
        <v>207.34562299999999</v>
      </c>
      <c r="E68" s="36">
        <v>268.74785750000001</v>
      </c>
      <c r="F68" s="36">
        <v>150.61046099999999</v>
      </c>
      <c r="G68" s="36">
        <v>0.14637</v>
      </c>
      <c r="H68" s="36">
        <v>9.6360000000000001E-2</v>
      </c>
      <c r="I68" s="37">
        <v>1076.257693</v>
      </c>
      <c r="J68" s="36">
        <v>4700.9850514999998</v>
      </c>
      <c r="K68" s="36">
        <v>963.03030799999999</v>
      </c>
      <c r="L68" s="36">
        <v>3102.4768224999998</v>
      </c>
      <c r="M68" s="36">
        <v>3155.8515754999999</v>
      </c>
      <c r="N68" s="36">
        <v>1996.0966699999999</v>
      </c>
      <c r="O68" s="36">
        <v>0</v>
      </c>
      <c r="P68" s="36">
        <v>15.77969</v>
      </c>
      <c r="Q68" s="37">
        <v>13934.220117499997</v>
      </c>
      <c r="R68" s="39">
        <v>15010.477810499997</v>
      </c>
    </row>
    <row r="69" spans="1:18" ht="18" customHeight="1">
      <c r="A69" s="51" t="s">
        <v>72</v>
      </c>
      <c r="B69" s="39">
        <v>252999.16183173997</v>
      </c>
      <c r="C69" s="39">
        <v>36526.097692269999</v>
      </c>
      <c r="D69" s="39">
        <v>191196.52974981995</v>
      </c>
      <c r="E69" s="39">
        <v>145147</v>
      </c>
      <c r="F69" s="39">
        <v>160595.49285250492</v>
      </c>
      <c r="G69" s="39">
        <v>44694</v>
      </c>
      <c r="H69" s="39">
        <v>132906.34233999994</v>
      </c>
      <c r="I69" s="38">
        <v>964064.12016047502</v>
      </c>
      <c r="J69" s="39">
        <v>571911.10224618984</v>
      </c>
      <c r="K69" s="39">
        <v>252114.88483043507</v>
      </c>
      <c r="L69" s="39">
        <v>485840.60047776997</v>
      </c>
      <c r="M69" s="39">
        <v>413352.10614342999</v>
      </c>
      <c r="N69" s="39">
        <v>208204.94967228494</v>
      </c>
      <c r="O69" s="39">
        <v>17141.430216405002</v>
      </c>
      <c r="P69" s="39">
        <v>312629.04277</v>
      </c>
      <c r="Q69" s="38">
        <v>2261194.1163565149</v>
      </c>
      <c r="R69" s="39">
        <v>3225258.2365169898</v>
      </c>
    </row>
    <row r="70" spans="1:18" ht="18" customHeight="1">
      <c r="A70" s="52" t="s">
        <v>73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4"/>
    </row>
    <row r="71" spans="1:18" ht="18" customHeight="1">
      <c r="A71" s="55" t="s">
        <v>74</v>
      </c>
      <c r="B71" s="56"/>
      <c r="C71" s="56"/>
      <c r="D71" s="56"/>
      <c r="E71" s="56"/>
      <c r="F71" s="56"/>
      <c r="G71" s="56"/>
      <c r="H71" s="56"/>
      <c r="I71" s="56"/>
      <c r="J71" s="56"/>
      <c r="K71" s="57"/>
      <c r="L71" s="56"/>
      <c r="M71" s="56"/>
      <c r="N71" s="56"/>
      <c r="O71" s="56"/>
      <c r="P71" s="56"/>
      <c r="Q71" s="56"/>
      <c r="R71" s="58"/>
    </row>
    <row r="72" spans="1:18" ht="9.9499999999999993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</row>
    <row r="73" spans="1:18" ht="9.9499999999999993" customHeight="1">
      <c r="A73" s="60"/>
      <c r="B73" s="60"/>
      <c r="C73" s="60"/>
      <c r="D73" s="61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2"/>
    </row>
    <row r="74" spans="1:18" ht="9.9499999999999993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</row>
    <row r="75" spans="1:18" ht="9.9499999999999993" customHeight="1">
      <c r="A75" s="60"/>
      <c r="B75" s="60"/>
      <c r="C75" s="60"/>
      <c r="D75" s="63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</row>
    <row r="76" spans="1:18" ht="9.9499999999999993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</row>
    <row r="77" spans="1:18" ht="9.9499999999999993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</row>
    <row r="78" spans="1:18" ht="9.9499999999999993" customHeight="1">
      <c r="A78" s="60"/>
      <c r="B78" s="60"/>
      <c r="C78" s="60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</row>
    <row r="79" spans="1:18" ht="9.9499999999999993" customHeight="1">
      <c r="A79" s="60"/>
      <c r="B79" s="60"/>
      <c r="C79" s="60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</row>
    <row r="80" spans="1:18">
      <c r="A80" s="64"/>
      <c r="B80" s="60"/>
      <c r="C80" s="60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</row>
    <row r="81" spans="1:18">
      <c r="A81" s="65"/>
      <c r="B81" s="65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</row>
    <row r="82" spans="1:18">
      <c r="A82" s="65"/>
      <c r="B82" s="65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</row>
    <row r="83" spans="1:18">
      <c r="A83" s="66"/>
      <c r="B83" s="65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</row>
    <row r="84" spans="1:18">
      <c r="A84" s="66"/>
      <c r="B84" s="65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</row>
    <row r="85" spans="1:18">
      <c r="A85" s="66"/>
      <c r="B85" s="65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</row>
    <row r="86" spans="1:18">
      <c r="A86" s="66"/>
      <c r="B86" s="65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</row>
    <row r="87" spans="1:18">
      <c r="A87" s="66"/>
      <c r="B87" s="65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</row>
    <row r="88" spans="1:1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</row>
    <row r="89" spans="1:18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</row>
    <row r="90" spans="1:18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</row>
  </sheetData>
  <pageMargins left="0.6" right="0.6" top="0.64" bottom="0.63" header="0.5" footer="0.32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7:AS68"/>
  <sheetViews>
    <sheetView showGridLines="0" defaultGridColor="0" colorId="22" zoomScaleNormal="100" workbookViewId="0">
      <selection activeCell="B29" sqref="B29"/>
    </sheetView>
  </sheetViews>
  <sheetFormatPr defaultColWidth="6.7109375" defaultRowHeight="12.75"/>
  <cols>
    <col min="1" max="1" width="19.140625" style="70" customWidth="1"/>
    <col min="2" max="2" width="10.5703125" style="70" customWidth="1"/>
    <col min="3" max="3" width="12.85546875" style="70" customWidth="1"/>
    <col min="4" max="4" width="10.85546875" style="70" customWidth="1"/>
    <col min="5" max="5" width="10.28515625" style="70" customWidth="1"/>
    <col min="6" max="6" width="16" style="70" customWidth="1"/>
    <col min="7" max="7" width="15.85546875" style="70" customWidth="1"/>
    <col min="8" max="8" width="10.5703125" style="70" customWidth="1"/>
    <col min="9" max="9" width="10.7109375" style="70" customWidth="1"/>
    <col min="10" max="10" width="13.7109375" style="70" customWidth="1"/>
    <col min="11" max="11" width="10.140625" style="70" customWidth="1"/>
    <col min="12" max="12" width="9.28515625" style="70" customWidth="1"/>
    <col min="13" max="13" width="14.28515625" style="70" customWidth="1"/>
    <col min="14" max="14" width="16.5703125" style="70" customWidth="1"/>
    <col min="15" max="15" width="10.140625" style="70" customWidth="1"/>
    <col min="16" max="16" width="10.28515625" style="70" customWidth="1"/>
    <col min="17" max="17" width="13.7109375" style="70" customWidth="1"/>
    <col min="18" max="19" width="9.7109375" style="70" customWidth="1"/>
    <col min="20" max="20" width="15.7109375" style="70" customWidth="1"/>
    <col min="21" max="21" width="16.42578125" style="70" customWidth="1"/>
    <col min="22" max="22" width="10.7109375" style="70" customWidth="1"/>
    <col min="23" max="23" width="8.42578125" style="69" customWidth="1"/>
    <col min="24" max="24" width="6.7109375" style="117"/>
    <col min="25" max="26" width="6.85546875" style="117" bestFit="1" customWidth="1"/>
    <col min="27" max="31" width="6.7109375" style="117"/>
    <col min="32" max="33" width="6.85546875" style="117" bestFit="1" customWidth="1"/>
    <col min="34" max="38" width="6.7109375" style="117"/>
    <col min="39" max="40" width="6.85546875" style="117" bestFit="1" customWidth="1"/>
    <col min="41" max="44" width="6.7109375" style="117"/>
    <col min="45" max="45" width="6.7109375" style="118"/>
    <col min="46" max="256" width="6.7109375" style="70"/>
    <col min="257" max="257" width="19.140625" style="70" customWidth="1"/>
    <col min="258" max="258" width="10.5703125" style="70" customWidth="1"/>
    <col min="259" max="259" width="12.85546875" style="70" customWidth="1"/>
    <col min="260" max="260" width="10.85546875" style="70" customWidth="1"/>
    <col min="261" max="261" width="10.28515625" style="70" customWidth="1"/>
    <col min="262" max="262" width="16" style="70" customWidth="1"/>
    <col min="263" max="263" width="15.85546875" style="70" customWidth="1"/>
    <col min="264" max="264" width="10.5703125" style="70" customWidth="1"/>
    <col min="265" max="265" width="10.7109375" style="70" customWidth="1"/>
    <col min="266" max="266" width="13.7109375" style="70" customWidth="1"/>
    <col min="267" max="267" width="10.140625" style="70" customWidth="1"/>
    <col min="268" max="268" width="9.28515625" style="70" customWidth="1"/>
    <col min="269" max="269" width="14.28515625" style="70" customWidth="1"/>
    <col min="270" max="270" width="16.5703125" style="70" customWidth="1"/>
    <col min="271" max="271" width="10.140625" style="70" customWidth="1"/>
    <col min="272" max="272" width="10.28515625" style="70" customWidth="1"/>
    <col min="273" max="273" width="13.7109375" style="70" customWidth="1"/>
    <col min="274" max="275" width="9.7109375" style="70" customWidth="1"/>
    <col min="276" max="276" width="15.7109375" style="70" customWidth="1"/>
    <col min="277" max="277" width="16.42578125" style="70" customWidth="1"/>
    <col min="278" max="278" width="10.7109375" style="70" customWidth="1"/>
    <col min="279" max="279" width="8.42578125" style="70" customWidth="1"/>
    <col min="280" max="280" width="6.7109375" style="70"/>
    <col min="281" max="282" width="6.85546875" style="70" bestFit="1" customWidth="1"/>
    <col min="283" max="287" width="6.7109375" style="70"/>
    <col min="288" max="289" width="6.85546875" style="70" bestFit="1" customWidth="1"/>
    <col min="290" max="294" width="6.7109375" style="70"/>
    <col min="295" max="296" width="6.85546875" style="70" bestFit="1" customWidth="1"/>
    <col min="297" max="512" width="6.7109375" style="70"/>
    <col min="513" max="513" width="19.140625" style="70" customWidth="1"/>
    <col min="514" max="514" width="10.5703125" style="70" customWidth="1"/>
    <col min="515" max="515" width="12.85546875" style="70" customWidth="1"/>
    <col min="516" max="516" width="10.85546875" style="70" customWidth="1"/>
    <col min="517" max="517" width="10.28515625" style="70" customWidth="1"/>
    <col min="518" max="518" width="16" style="70" customWidth="1"/>
    <col min="519" max="519" width="15.85546875" style="70" customWidth="1"/>
    <col min="520" max="520" width="10.5703125" style="70" customWidth="1"/>
    <col min="521" max="521" width="10.7109375" style="70" customWidth="1"/>
    <col min="522" max="522" width="13.7109375" style="70" customWidth="1"/>
    <col min="523" max="523" width="10.140625" style="70" customWidth="1"/>
    <col min="524" max="524" width="9.28515625" style="70" customWidth="1"/>
    <col min="525" max="525" width="14.28515625" style="70" customWidth="1"/>
    <col min="526" max="526" width="16.5703125" style="70" customWidth="1"/>
    <col min="527" max="527" width="10.140625" style="70" customWidth="1"/>
    <col min="528" max="528" width="10.28515625" style="70" customWidth="1"/>
    <col min="529" max="529" width="13.7109375" style="70" customWidth="1"/>
    <col min="530" max="531" width="9.7109375" style="70" customWidth="1"/>
    <col min="532" max="532" width="15.7109375" style="70" customWidth="1"/>
    <col min="533" max="533" width="16.42578125" style="70" customWidth="1"/>
    <col min="534" max="534" width="10.7109375" style="70" customWidth="1"/>
    <col min="535" max="535" width="8.42578125" style="70" customWidth="1"/>
    <col min="536" max="536" width="6.7109375" style="70"/>
    <col min="537" max="538" width="6.85546875" style="70" bestFit="1" customWidth="1"/>
    <col min="539" max="543" width="6.7109375" style="70"/>
    <col min="544" max="545" width="6.85546875" style="70" bestFit="1" customWidth="1"/>
    <col min="546" max="550" width="6.7109375" style="70"/>
    <col min="551" max="552" width="6.85546875" style="70" bestFit="1" customWidth="1"/>
    <col min="553" max="768" width="6.7109375" style="70"/>
    <col min="769" max="769" width="19.140625" style="70" customWidth="1"/>
    <col min="770" max="770" width="10.5703125" style="70" customWidth="1"/>
    <col min="771" max="771" width="12.85546875" style="70" customWidth="1"/>
    <col min="772" max="772" width="10.85546875" style="70" customWidth="1"/>
    <col min="773" max="773" width="10.28515625" style="70" customWidth="1"/>
    <col min="774" max="774" width="16" style="70" customWidth="1"/>
    <col min="775" max="775" width="15.85546875" style="70" customWidth="1"/>
    <col min="776" max="776" width="10.5703125" style="70" customWidth="1"/>
    <col min="777" max="777" width="10.7109375" style="70" customWidth="1"/>
    <col min="778" max="778" width="13.7109375" style="70" customWidth="1"/>
    <col min="779" max="779" width="10.140625" style="70" customWidth="1"/>
    <col min="780" max="780" width="9.28515625" style="70" customWidth="1"/>
    <col min="781" max="781" width="14.28515625" style="70" customWidth="1"/>
    <col min="782" max="782" width="16.5703125" style="70" customWidth="1"/>
    <col min="783" max="783" width="10.140625" style="70" customWidth="1"/>
    <col min="784" max="784" width="10.28515625" style="70" customWidth="1"/>
    <col min="785" max="785" width="13.7109375" style="70" customWidth="1"/>
    <col min="786" max="787" width="9.7109375" style="70" customWidth="1"/>
    <col min="788" max="788" width="15.7109375" style="70" customWidth="1"/>
    <col min="789" max="789" width="16.42578125" style="70" customWidth="1"/>
    <col min="790" max="790" width="10.7109375" style="70" customWidth="1"/>
    <col min="791" max="791" width="8.42578125" style="70" customWidth="1"/>
    <col min="792" max="792" width="6.7109375" style="70"/>
    <col min="793" max="794" width="6.85546875" style="70" bestFit="1" customWidth="1"/>
    <col min="795" max="799" width="6.7109375" style="70"/>
    <col min="800" max="801" width="6.85546875" style="70" bestFit="1" customWidth="1"/>
    <col min="802" max="806" width="6.7109375" style="70"/>
    <col min="807" max="808" width="6.85546875" style="70" bestFit="1" customWidth="1"/>
    <col min="809" max="1024" width="6.7109375" style="70"/>
    <col min="1025" max="1025" width="19.140625" style="70" customWidth="1"/>
    <col min="1026" max="1026" width="10.5703125" style="70" customWidth="1"/>
    <col min="1027" max="1027" width="12.85546875" style="70" customWidth="1"/>
    <col min="1028" max="1028" width="10.85546875" style="70" customWidth="1"/>
    <col min="1029" max="1029" width="10.28515625" style="70" customWidth="1"/>
    <col min="1030" max="1030" width="16" style="70" customWidth="1"/>
    <col min="1031" max="1031" width="15.85546875" style="70" customWidth="1"/>
    <col min="1032" max="1032" width="10.5703125" style="70" customWidth="1"/>
    <col min="1033" max="1033" width="10.7109375" style="70" customWidth="1"/>
    <col min="1034" max="1034" width="13.7109375" style="70" customWidth="1"/>
    <col min="1035" max="1035" width="10.140625" style="70" customWidth="1"/>
    <col min="1036" max="1036" width="9.28515625" style="70" customWidth="1"/>
    <col min="1037" max="1037" width="14.28515625" style="70" customWidth="1"/>
    <col min="1038" max="1038" width="16.5703125" style="70" customWidth="1"/>
    <col min="1039" max="1039" width="10.140625" style="70" customWidth="1"/>
    <col min="1040" max="1040" width="10.28515625" style="70" customWidth="1"/>
    <col min="1041" max="1041" width="13.7109375" style="70" customWidth="1"/>
    <col min="1042" max="1043" width="9.7109375" style="70" customWidth="1"/>
    <col min="1044" max="1044" width="15.7109375" style="70" customWidth="1"/>
    <col min="1045" max="1045" width="16.42578125" style="70" customWidth="1"/>
    <col min="1046" max="1046" width="10.7109375" style="70" customWidth="1"/>
    <col min="1047" max="1047" width="8.42578125" style="70" customWidth="1"/>
    <col min="1048" max="1048" width="6.7109375" style="70"/>
    <col min="1049" max="1050" width="6.85546875" style="70" bestFit="1" customWidth="1"/>
    <col min="1051" max="1055" width="6.7109375" style="70"/>
    <col min="1056" max="1057" width="6.85546875" style="70" bestFit="1" customWidth="1"/>
    <col min="1058" max="1062" width="6.7109375" style="70"/>
    <col min="1063" max="1064" width="6.85546875" style="70" bestFit="1" customWidth="1"/>
    <col min="1065" max="1280" width="6.7109375" style="70"/>
    <col min="1281" max="1281" width="19.140625" style="70" customWidth="1"/>
    <col min="1282" max="1282" width="10.5703125" style="70" customWidth="1"/>
    <col min="1283" max="1283" width="12.85546875" style="70" customWidth="1"/>
    <col min="1284" max="1284" width="10.85546875" style="70" customWidth="1"/>
    <col min="1285" max="1285" width="10.28515625" style="70" customWidth="1"/>
    <col min="1286" max="1286" width="16" style="70" customWidth="1"/>
    <col min="1287" max="1287" width="15.85546875" style="70" customWidth="1"/>
    <col min="1288" max="1288" width="10.5703125" style="70" customWidth="1"/>
    <col min="1289" max="1289" width="10.7109375" style="70" customWidth="1"/>
    <col min="1290" max="1290" width="13.7109375" style="70" customWidth="1"/>
    <col min="1291" max="1291" width="10.140625" style="70" customWidth="1"/>
    <col min="1292" max="1292" width="9.28515625" style="70" customWidth="1"/>
    <col min="1293" max="1293" width="14.28515625" style="70" customWidth="1"/>
    <col min="1294" max="1294" width="16.5703125" style="70" customWidth="1"/>
    <col min="1295" max="1295" width="10.140625" style="70" customWidth="1"/>
    <col min="1296" max="1296" width="10.28515625" style="70" customWidth="1"/>
    <col min="1297" max="1297" width="13.7109375" style="70" customWidth="1"/>
    <col min="1298" max="1299" width="9.7109375" style="70" customWidth="1"/>
    <col min="1300" max="1300" width="15.7109375" style="70" customWidth="1"/>
    <col min="1301" max="1301" width="16.42578125" style="70" customWidth="1"/>
    <col min="1302" max="1302" width="10.7109375" style="70" customWidth="1"/>
    <col min="1303" max="1303" width="8.42578125" style="70" customWidth="1"/>
    <col min="1304" max="1304" width="6.7109375" style="70"/>
    <col min="1305" max="1306" width="6.85546875" style="70" bestFit="1" customWidth="1"/>
    <col min="1307" max="1311" width="6.7109375" style="70"/>
    <col min="1312" max="1313" width="6.85546875" style="70" bestFit="1" customWidth="1"/>
    <col min="1314" max="1318" width="6.7109375" style="70"/>
    <col min="1319" max="1320" width="6.85546875" style="70" bestFit="1" customWidth="1"/>
    <col min="1321" max="1536" width="6.7109375" style="70"/>
    <col min="1537" max="1537" width="19.140625" style="70" customWidth="1"/>
    <col min="1538" max="1538" width="10.5703125" style="70" customWidth="1"/>
    <col min="1539" max="1539" width="12.85546875" style="70" customWidth="1"/>
    <col min="1540" max="1540" width="10.85546875" style="70" customWidth="1"/>
    <col min="1541" max="1541" width="10.28515625" style="70" customWidth="1"/>
    <col min="1542" max="1542" width="16" style="70" customWidth="1"/>
    <col min="1543" max="1543" width="15.85546875" style="70" customWidth="1"/>
    <col min="1544" max="1544" width="10.5703125" style="70" customWidth="1"/>
    <col min="1545" max="1545" width="10.7109375" style="70" customWidth="1"/>
    <col min="1546" max="1546" width="13.7109375" style="70" customWidth="1"/>
    <col min="1547" max="1547" width="10.140625" style="70" customWidth="1"/>
    <col min="1548" max="1548" width="9.28515625" style="70" customWidth="1"/>
    <col min="1549" max="1549" width="14.28515625" style="70" customWidth="1"/>
    <col min="1550" max="1550" width="16.5703125" style="70" customWidth="1"/>
    <col min="1551" max="1551" width="10.140625" style="70" customWidth="1"/>
    <col min="1552" max="1552" width="10.28515625" style="70" customWidth="1"/>
    <col min="1553" max="1553" width="13.7109375" style="70" customWidth="1"/>
    <col min="1554" max="1555" width="9.7109375" style="70" customWidth="1"/>
    <col min="1556" max="1556" width="15.7109375" style="70" customWidth="1"/>
    <col min="1557" max="1557" width="16.42578125" style="70" customWidth="1"/>
    <col min="1558" max="1558" width="10.7109375" style="70" customWidth="1"/>
    <col min="1559" max="1559" width="8.42578125" style="70" customWidth="1"/>
    <col min="1560" max="1560" width="6.7109375" style="70"/>
    <col min="1561" max="1562" width="6.85546875" style="70" bestFit="1" customWidth="1"/>
    <col min="1563" max="1567" width="6.7109375" style="70"/>
    <col min="1568" max="1569" width="6.85546875" style="70" bestFit="1" customWidth="1"/>
    <col min="1570" max="1574" width="6.7109375" style="70"/>
    <col min="1575" max="1576" width="6.85546875" style="70" bestFit="1" customWidth="1"/>
    <col min="1577" max="1792" width="6.7109375" style="70"/>
    <col min="1793" max="1793" width="19.140625" style="70" customWidth="1"/>
    <col min="1794" max="1794" width="10.5703125" style="70" customWidth="1"/>
    <col min="1795" max="1795" width="12.85546875" style="70" customWidth="1"/>
    <col min="1796" max="1796" width="10.85546875" style="70" customWidth="1"/>
    <col min="1797" max="1797" width="10.28515625" style="70" customWidth="1"/>
    <col min="1798" max="1798" width="16" style="70" customWidth="1"/>
    <col min="1799" max="1799" width="15.85546875" style="70" customWidth="1"/>
    <col min="1800" max="1800" width="10.5703125" style="70" customWidth="1"/>
    <col min="1801" max="1801" width="10.7109375" style="70" customWidth="1"/>
    <col min="1802" max="1802" width="13.7109375" style="70" customWidth="1"/>
    <col min="1803" max="1803" width="10.140625" style="70" customWidth="1"/>
    <col min="1804" max="1804" width="9.28515625" style="70" customWidth="1"/>
    <col min="1805" max="1805" width="14.28515625" style="70" customWidth="1"/>
    <col min="1806" max="1806" width="16.5703125" style="70" customWidth="1"/>
    <col min="1807" max="1807" width="10.140625" style="70" customWidth="1"/>
    <col min="1808" max="1808" width="10.28515625" style="70" customWidth="1"/>
    <col min="1809" max="1809" width="13.7109375" style="70" customWidth="1"/>
    <col min="1810" max="1811" width="9.7109375" style="70" customWidth="1"/>
    <col min="1812" max="1812" width="15.7109375" style="70" customWidth="1"/>
    <col min="1813" max="1813" width="16.42578125" style="70" customWidth="1"/>
    <col min="1814" max="1814" width="10.7109375" style="70" customWidth="1"/>
    <col min="1815" max="1815" width="8.42578125" style="70" customWidth="1"/>
    <col min="1816" max="1816" width="6.7109375" style="70"/>
    <col min="1817" max="1818" width="6.85546875" style="70" bestFit="1" customWidth="1"/>
    <col min="1819" max="1823" width="6.7109375" style="70"/>
    <col min="1824" max="1825" width="6.85546875" style="70" bestFit="1" customWidth="1"/>
    <col min="1826" max="1830" width="6.7109375" style="70"/>
    <col min="1831" max="1832" width="6.85546875" style="70" bestFit="1" customWidth="1"/>
    <col min="1833" max="2048" width="6.7109375" style="70"/>
    <col min="2049" max="2049" width="19.140625" style="70" customWidth="1"/>
    <col min="2050" max="2050" width="10.5703125" style="70" customWidth="1"/>
    <col min="2051" max="2051" width="12.85546875" style="70" customWidth="1"/>
    <col min="2052" max="2052" width="10.85546875" style="70" customWidth="1"/>
    <col min="2053" max="2053" width="10.28515625" style="70" customWidth="1"/>
    <col min="2054" max="2054" width="16" style="70" customWidth="1"/>
    <col min="2055" max="2055" width="15.85546875" style="70" customWidth="1"/>
    <col min="2056" max="2056" width="10.5703125" style="70" customWidth="1"/>
    <col min="2057" max="2057" width="10.7109375" style="70" customWidth="1"/>
    <col min="2058" max="2058" width="13.7109375" style="70" customWidth="1"/>
    <col min="2059" max="2059" width="10.140625" style="70" customWidth="1"/>
    <col min="2060" max="2060" width="9.28515625" style="70" customWidth="1"/>
    <col min="2061" max="2061" width="14.28515625" style="70" customWidth="1"/>
    <col min="2062" max="2062" width="16.5703125" style="70" customWidth="1"/>
    <col min="2063" max="2063" width="10.140625" style="70" customWidth="1"/>
    <col min="2064" max="2064" width="10.28515625" style="70" customWidth="1"/>
    <col min="2065" max="2065" width="13.7109375" style="70" customWidth="1"/>
    <col min="2066" max="2067" width="9.7109375" style="70" customWidth="1"/>
    <col min="2068" max="2068" width="15.7109375" style="70" customWidth="1"/>
    <col min="2069" max="2069" width="16.42578125" style="70" customWidth="1"/>
    <col min="2070" max="2070" width="10.7109375" style="70" customWidth="1"/>
    <col min="2071" max="2071" width="8.42578125" style="70" customWidth="1"/>
    <col min="2072" max="2072" width="6.7109375" style="70"/>
    <col min="2073" max="2074" width="6.85546875" style="70" bestFit="1" customWidth="1"/>
    <col min="2075" max="2079" width="6.7109375" style="70"/>
    <col min="2080" max="2081" width="6.85546875" style="70" bestFit="1" customWidth="1"/>
    <col min="2082" max="2086" width="6.7109375" style="70"/>
    <col min="2087" max="2088" width="6.85546875" style="70" bestFit="1" customWidth="1"/>
    <col min="2089" max="2304" width="6.7109375" style="70"/>
    <col min="2305" max="2305" width="19.140625" style="70" customWidth="1"/>
    <col min="2306" max="2306" width="10.5703125" style="70" customWidth="1"/>
    <col min="2307" max="2307" width="12.85546875" style="70" customWidth="1"/>
    <col min="2308" max="2308" width="10.85546875" style="70" customWidth="1"/>
    <col min="2309" max="2309" width="10.28515625" style="70" customWidth="1"/>
    <col min="2310" max="2310" width="16" style="70" customWidth="1"/>
    <col min="2311" max="2311" width="15.85546875" style="70" customWidth="1"/>
    <col min="2312" max="2312" width="10.5703125" style="70" customWidth="1"/>
    <col min="2313" max="2313" width="10.7109375" style="70" customWidth="1"/>
    <col min="2314" max="2314" width="13.7109375" style="70" customWidth="1"/>
    <col min="2315" max="2315" width="10.140625" style="70" customWidth="1"/>
    <col min="2316" max="2316" width="9.28515625" style="70" customWidth="1"/>
    <col min="2317" max="2317" width="14.28515625" style="70" customWidth="1"/>
    <col min="2318" max="2318" width="16.5703125" style="70" customWidth="1"/>
    <col min="2319" max="2319" width="10.140625" style="70" customWidth="1"/>
    <col min="2320" max="2320" width="10.28515625" style="70" customWidth="1"/>
    <col min="2321" max="2321" width="13.7109375" style="70" customWidth="1"/>
    <col min="2322" max="2323" width="9.7109375" style="70" customWidth="1"/>
    <col min="2324" max="2324" width="15.7109375" style="70" customWidth="1"/>
    <col min="2325" max="2325" width="16.42578125" style="70" customWidth="1"/>
    <col min="2326" max="2326" width="10.7109375" style="70" customWidth="1"/>
    <col min="2327" max="2327" width="8.42578125" style="70" customWidth="1"/>
    <col min="2328" max="2328" width="6.7109375" style="70"/>
    <col min="2329" max="2330" width="6.85546875" style="70" bestFit="1" customWidth="1"/>
    <col min="2331" max="2335" width="6.7109375" style="70"/>
    <col min="2336" max="2337" width="6.85546875" style="70" bestFit="1" customWidth="1"/>
    <col min="2338" max="2342" width="6.7109375" style="70"/>
    <col min="2343" max="2344" width="6.85546875" style="70" bestFit="1" customWidth="1"/>
    <col min="2345" max="2560" width="6.7109375" style="70"/>
    <col min="2561" max="2561" width="19.140625" style="70" customWidth="1"/>
    <col min="2562" max="2562" width="10.5703125" style="70" customWidth="1"/>
    <col min="2563" max="2563" width="12.85546875" style="70" customWidth="1"/>
    <col min="2564" max="2564" width="10.85546875" style="70" customWidth="1"/>
    <col min="2565" max="2565" width="10.28515625" style="70" customWidth="1"/>
    <col min="2566" max="2566" width="16" style="70" customWidth="1"/>
    <col min="2567" max="2567" width="15.85546875" style="70" customWidth="1"/>
    <col min="2568" max="2568" width="10.5703125" style="70" customWidth="1"/>
    <col min="2569" max="2569" width="10.7109375" style="70" customWidth="1"/>
    <col min="2570" max="2570" width="13.7109375" style="70" customWidth="1"/>
    <col min="2571" max="2571" width="10.140625" style="70" customWidth="1"/>
    <col min="2572" max="2572" width="9.28515625" style="70" customWidth="1"/>
    <col min="2573" max="2573" width="14.28515625" style="70" customWidth="1"/>
    <col min="2574" max="2574" width="16.5703125" style="70" customWidth="1"/>
    <col min="2575" max="2575" width="10.140625" style="70" customWidth="1"/>
    <col min="2576" max="2576" width="10.28515625" style="70" customWidth="1"/>
    <col min="2577" max="2577" width="13.7109375" style="70" customWidth="1"/>
    <col min="2578" max="2579" width="9.7109375" style="70" customWidth="1"/>
    <col min="2580" max="2580" width="15.7109375" style="70" customWidth="1"/>
    <col min="2581" max="2581" width="16.42578125" style="70" customWidth="1"/>
    <col min="2582" max="2582" width="10.7109375" style="70" customWidth="1"/>
    <col min="2583" max="2583" width="8.42578125" style="70" customWidth="1"/>
    <col min="2584" max="2584" width="6.7109375" style="70"/>
    <col min="2585" max="2586" width="6.85546875" style="70" bestFit="1" customWidth="1"/>
    <col min="2587" max="2591" width="6.7109375" style="70"/>
    <col min="2592" max="2593" width="6.85546875" style="70" bestFit="1" customWidth="1"/>
    <col min="2594" max="2598" width="6.7109375" style="70"/>
    <col min="2599" max="2600" width="6.85546875" style="70" bestFit="1" customWidth="1"/>
    <col min="2601" max="2816" width="6.7109375" style="70"/>
    <col min="2817" max="2817" width="19.140625" style="70" customWidth="1"/>
    <col min="2818" max="2818" width="10.5703125" style="70" customWidth="1"/>
    <col min="2819" max="2819" width="12.85546875" style="70" customWidth="1"/>
    <col min="2820" max="2820" width="10.85546875" style="70" customWidth="1"/>
    <col min="2821" max="2821" width="10.28515625" style="70" customWidth="1"/>
    <col min="2822" max="2822" width="16" style="70" customWidth="1"/>
    <col min="2823" max="2823" width="15.85546875" style="70" customWidth="1"/>
    <col min="2824" max="2824" width="10.5703125" style="70" customWidth="1"/>
    <col min="2825" max="2825" width="10.7109375" style="70" customWidth="1"/>
    <col min="2826" max="2826" width="13.7109375" style="70" customWidth="1"/>
    <col min="2827" max="2827" width="10.140625" style="70" customWidth="1"/>
    <col min="2828" max="2828" width="9.28515625" style="70" customWidth="1"/>
    <col min="2829" max="2829" width="14.28515625" style="70" customWidth="1"/>
    <col min="2830" max="2830" width="16.5703125" style="70" customWidth="1"/>
    <col min="2831" max="2831" width="10.140625" style="70" customWidth="1"/>
    <col min="2832" max="2832" width="10.28515625" style="70" customWidth="1"/>
    <col min="2833" max="2833" width="13.7109375" style="70" customWidth="1"/>
    <col min="2834" max="2835" width="9.7109375" style="70" customWidth="1"/>
    <col min="2836" max="2836" width="15.7109375" style="70" customWidth="1"/>
    <col min="2837" max="2837" width="16.42578125" style="70" customWidth="1"/>
    <col min="2838" max="2838" width="10.7109375" style="70" customWidth="1"/>
    <col min="2839" max="2839" width="8.42578125" style="70" customWidth="1"/>
    <col min="2840" max="2840" width="6.7109375" style="70"/>
    <col min="2841" max="2842" width="6.85546875" style="70" bestFit="1" customWidth="1"/>
    <col min="2843" max="2847" width="6.7109375" style="70"/>
    <col min="2848" max="2849" width="6.85546875" style="70" bestFit="1" customWidth="1"/>
    <col min="2850" max="2854" width="6.7109375" style="70"/>
    <col min="2855" max="2856" width="6.85546875" style="70" bestFit="1" customWidth="1"/>
    <col min="2857" max="3072" width="6.7109375" style="70"/>
    <col min="3073" max="3073" width="19.140625" style="70" customWidth="1"/>
    <col min="3074" max="3074" width="10.5703125" style="70" customWidth="1"/>
    <col min="3075" max="3075" width="12.85546875" style="70" customWidth="1"/>
    <col min="3076" max="3076" width="10.85546875" style="70" customWidth="1"/>
    <col min="3077" max="3077" width="10.28515625" style="70" customWidth="1"/>
    <col min="3078" max="3078" width="16" style="70" customWidth="1"/>
    <col min="3079" max="3079" width="15.85546875" style="70" customWidth="1"/>
    <col min="3080" max="3080" width="10.5703125" style="70" customWidth="1"/>
    <col min="3081" max="3081" width="10.7109375" style="70" customWidth="1"/>
    <col min="3082" max="3082" width="13.7109375" style="70" customWidth="1"/>
    <col min="3083" max="3083" width="10.140625" style="70" customWidth="1"/>
    <col min="3084" max="3084" width="9.28515625" style="70" customWidth="1"/>
    <col min="3085" max="3085" width="14.28515625" style="70" customWidth="1"/>
    <col min="3086" max="3086" width="16.5703125" style="70" customWidth="1"/>
    <col min="3087" max="3087" width="10.140625" style="70" customWidth="1"/>
    <col min="3088" max="3088" width="10.28515625" style="70" customWidth="1"/>
    <col min="3089" max="3089" width="13.7109375" style="70" customWidth="1"/>
    <col min="3090" max="3091" width="9.7109375" style="70" customWidth="1"/>
    <col min="3092" max="3092" width="15.7109375" style="70" customWidth="1"/>
    <col min="3093" max="3093" width="16.42578125" style="70" customWidth="1"/>
    <col min="3094" max="3094" width="10.7109375" style="70" customWidth="1"/>
    <col min="3095" max="3095" width="8.42578125" style="70" customWidth="1"/>
    <col min="3096" max="3096" width="6.7109375" style="70"/>
    <col min="3097" max="3098" width="6.85546875" style="70" bestFit="1" customWidth="1"/>
    <col min="3099" max="3103" width="6.7109375" style="70"/>
    <col min="3104" max="3105" width="6.85546875" style="70" bestFit="1" customWidth="1"/>
    <col min="3106" max="3110" width="6.7109375" style="70"/>
    <col min="3111" max="3112" width="6.85546875" style="70" bestFit="1" customWidth="1"/>
    <col min="3113" max="3328" width="6.7109375" style="70"/>
    <col min="3329" max="3329" width="19.140625" style="70" customWidth="1"/>
    <col min="3330" max="3330" width="10.5703125" style="70" customWidth="1"/>
    <col min="3331" max="3331" width="12.85546875" style="70" customWidth="1"/>
    <col min="3332" max="3332" width="10.85546875" style="70" customWidth="1"/>
    <col min="3333" max="3333" width="10.28515625" style="70" customWidth="1"/>
    <col min="3334" max="3334" width="16" style="70" customWidth="1"/>
    <col min="3335" max="3335" width="15.85546875" style="70" customWidth="1"/>
    <col min="3336" max="3336" width="10.5703125" style="70" customWidth="1"/>
    <col min="3337" max="3337" width="10.7109375" style="70" customWidth="1"/>
    <col min="3338" max="3338" width="13.7109375" style="70" customWidth="1"/>
    <col min="3339" max="3339" width="10.140625" style="70" customWidth="1"/>
    <col min="3340" max="3340" width="9.28515625" style="70" customWidth="1"/>
    <col min="3341" max="3341" width="14.28515625" style="70" customWidth="1"/>
    <col min="3342" max="3342" width="16.5703125" style="70" customWidth="1"/>
    <col min="3343" max="3343" width="10.140625" style="70" customWidth="1"/>
    <col min="3344" max="3344" width="10.28515625" style="70" customWidth="1"/>
    <col min="3345" max="3345" width="13.7109375" style="70" customWidth="1"/>
    <col min="3346" max="3347" width="9.7109375" style="70" customWidth="1"/>
    <col min="3348" max="3348" width="15.7109375" style="70" customWidth="1"/>
    <col min="3349" max="3349" width="16.42578125" style="70" customWidth="1"/>
    <col min="3350" max="3350" width="10.7109375" style="70" customWidth="1"/>
    <col min="3351" max="3351" width="8.42578125" style="70" customWidth="1"/>
    <col min="3352" max="3352" width="6.7109375" style="70"/>
    <col min="3353" max="3354" width="6.85546875" style="70" bestFit="1" customWidth="1"/>
    <col min="3355" max="3359" width="6.7109375" style="70"/>
    <col min="3360" max="3361" width="6.85546875" style="70" bestFit="1" customWidth="1"/>
    <col min="3362" max="3366" width="6.7109375" style="70"/>
    <col min="3367" max="3368" width="6.85546875" style="70" bestFit="1" customWidth="1"/>
    <col min="3369" max="3584" width="6.7109375" style="70"/>
    <col min="3585" max="3585" width="19.140625" style="70" customWidth="1"/>
    <col min="3586" max="3586" width="10.5703125" style="70" customWidth="1"/>
    <col min="3587" max="3587" width="12.85546875" style="70" customWidth="1"/>
    <col min="3588" max="3588" width="10.85546875" style="70" customWidth="1"/>
    <col min="3589" max="3589" width="10.28515625" style="70" customWidth="1"/>
    <col min="3590" max="3590" width="16" style="70" customWidth="1"/>
    <col min="3591" max="3591" width="15.85546875" style="70" customWidth="1"/>
    <col min="3592" max="3592" width="10.5703125" style="70" customWidth="1"/>
    <col min="3593" max="3593" width="10.7109375" style="70" customWidth="1"/>
    <col min="3594" max="3594" width="13.7109375" style="70" customWidth="1"/>
    <col min="3595" max="3595" width="10.140625" style="70" customWidth="1"/>
    <col min="3596" max="3596" width="9.28515625" style="70" customWidth="1"/>
    <col min="3597" max="3597" width="14.28515625" style="70" customWidth="1"/>
    <col min="3598" max="3598" width="16.5703125" style="70" customWidth="1"/>
    <col min="3599" max="3599" width="10.140625" style="70" customWidth="1"/>
    <col min="3600" max="3600" width="10.28515625" style="70" customWidth="1"/>
    <col min="3601" max="3601" width="13.7109375" style="70" customWidth="1"/>
    <col min="3602" max="3603" width="9.7109375" style="70" customWidth="1"/>
    <col min="3604" max="3604" width="15.7109375" style="70" customWidth="1"/>
    <col min="3605" max="3605" width="16.42578125" style="70" customWidth="1"/>
    <col min="3606" max="3606" width="10.7109375" style="70" customWidth="1"/>
    <col min="3607" max="3607" width="8.42578125" style="70" customWidth="1"/>
    <col min="3608" max="3608" width="6.7109375" style="70"/>
    <col min="3609" max="3610" width="6.85546875" style="70" bestFit="1" customWidth="1"/>
    <col min="3611" max="3615" width="6.7109375" style="70"/>
    <col min="3616" max="3617" width="6.85546875" style="70" bestFit="1" customWidth="1"/>
    <col min="3618" max="3622" width="6.7109375" style="70"/>
    <col min="3623" max="3624" width="6.85546875" style="70" bestFit="1" customWidth="1"/>
    <col min="3625" max="3840" width="6.7109375" style="70"/>
    <col min="3841" max="3841" width="19.140625" style="70" customWidth="1"/>
    <col min="3842" max="3842" width="10.5703125" style="70" customWidth="1"/>
    <col min="3843" max="3843" width="12.85546875" style="70" customWidth="1"/>
    <col min="3844" max="3844" width="10.85546875" style="70" customWidth="1"/>
    <col min="3845" max="3845" width="10.28515625" style="70" customWidth="1"/>
    <col min="3846" max="3846" width="16" style="70" customWidth="1"/>
    <col min="3847" max="3847" width="15.85546875" style="70" customWidth="1"/>
    <col min="3848" max="3848" width="10.5703125" style="70" customWidth="1"/>
    <col min="3849" max="3849" width="10.7109375" style="70" customWidth="1"/>
    <col min="3850" max="3850" width="13.7109375" style="70" customWidth="1"/>
    <col min="3851" max="3851" width="10.140625" style="70" customWidth="1"/>
    <col min="3852" max="3852" width="9.28515625" style="70" customWidth="1"/>
    <col min="3853" max="3853" width="14.28515625" style="70" customWidth="1"/>
    <col min="3854" max="3854" width="16.5703125" style="70" customWidth="1"/>
    <col min="3855" max="3855" width="10.140625" style="70" customWidth="1"/>
    <col min="3856" max="3856" width="10.28515625" style="70" customWidth="1"/>
    <col min="3857" max="3857" width="13.7109375" style="70" customWidth="1"/>
    <col min="3858" max="3859" width="9.7109375" style="70" customWidth="1"/>
    <col min="3860" max="3860" width="15.7109375" style="70" customWidth="1"/>
    <col min="3861" max="3861" width="16.42578125" style="70" customWidth="1"/>
    <col min="3862" max="3862" width="10.7109375" style="70" customWidth="1"/>
    <col min="3863" max="3863" width="8.42578125" style="70" customWidth="1"/>
    <col min="3864" max="3864" width="6.7109375" style="70"/>
    <col min="3865" max="3866" width="6.85546875" style="70" bestFit="1" customWidth="1"/>
    <col min="3867" max="3871" width="6.7109375" style="70"/>
    <col min="3872" max="3873" width="6.85546875" style="70" bestFit="1" customWidth="1"/>
    <col min="3874" max="3878" width="6.7109375" style="70"/>
    <col min="3879" max="3880" width="6.85546875" style="70" bestFit="1" customWidth="1"/>
    <col min="3881" max="4096" width="6.7109375" style="70"/>
    <col min="4097" max="4097" width="19.140625" style="70" customWidth="1"/>
    <col min="4098" max="4098" width="10.5703125" style="70" customWidth="1"/>
    <col min="4099" max="4099" width="12.85546875" style="70" customWidth="1"/>
    <col min="4100" max="4100" width="10.85546875" style="70" customWidth="1"/>
    <col min="4101" max="4101" width="10.28515625" style="70" customWidth="1"/>
    <col min="4102" max="4102" width="16" style="70" customWidth="1"/>
    <col min="4103" max="4103" width="15.85546875" style="70" customWidth="1"/>
    <col min="4104" max="4104" width="10.5703125" style="70" customWidth="1"/>
    <col min="4105" max="4105" width="10.7109375" style="70" customWidth="1"/>
    <col min="4106" max="4106" width="13.7109375" style="70" customWidth="1"/>
    <col min="4107" max="4107" width="10.140625" style="70" customWidth="1"/>
    <col min="4108" max="4108" width="9.28515625" style="70" customWidth="1"/>
    <col min="4109" max="4109" width="14.28515625" style="70" customWidth="1"/>
    <col min="4110" max="4110" width="16.5703125" style="70" customWidth="1"/>
    <col min="4111" max="4111" width="10.140625" style="70" customWidth="1"/>
    <col min="4112" max="4112" width="10.28515625" style="70" customWidth="1"/>
    <col min="4113" max="4113" width="13.7109375" style="70" customWidth="1"/>
    <col min="4114" max="4115" width="9.7109375" style="70" customWidth="1"/>
    <col min="4116" max="4116" width="15.7109375" style="70" customWidth="1"/>
    <col min="4117" max="4117" width="16.42578125" style="70" customWidth="1"/>
    <col min="4118" max="4118" width="10.7109375" style="70" customWidth="1"/>
    <col min="4119" max="4119" width="8.42578125" style="70" customWidth="1"/>
    <col min="4120" max="4120" width="6.7109375" style="70"/>
    <col min="4121" max="4122" width="6.85546875" style="70" bestFit="1" customWidth="1"/>
    <col min="4123" max="4127" width="6.7109375" style="70"/>
    <col min="4128" max="4129" width="6.85546875" style="70" bestFit="1" customWidth="1"/>
    <col min="4130" max="4134" width="6.7109375" style="70"/>
    <col min="4135" max="4136" width="6.85546875" style="70" bestFit="1" customWidth="1"/>
    <col min="4137" max="4352" width="6.7109375" style="70"/>
    <col min="4353" max="4353" width="19.140625" style="70" customWidth="1"/>
    <col min="4354" max="4354" width="10.5703125" style="70" customWidth="1"/>
    <col min="4355" max="4355" width="12.85546875" style="70" customWidth="1"/>
    <col min="4356" max="4356" width="10.85546875" style="70" customWidth="1"/>
    <col min="4357" max="4357" width="10.28515625" style="70" customWidth="1"/>
    <col min="4358" max="4358" width="16" style="70" customWidth="1"/>
    <col min="4359" max="4359" width="15.85546875" style="70" customWidth="1"/>
    <col min="4360" max="4360" width="10.5703125" style="70" customWidth="1"/>
    <col min="4361" max="4361" width="10.7109375" style="70" customWidth="1"/>
    <col min="4362" max="4362" width="13.7109375" style="70" customWidth="1"/>
    <col min="4363" max="4363" width="10.140625" style="70" customWidth="1"/>
    <col min="4364" max="4364" width="9.28515625" style="70" customWidth="1"/>
    <col min="4365" max="4365" width="14.28515625" style="70" customWidth="1"/>
    <col min="4366" max="4366" width="16.5703125" style="70" customWidth="1"/>
    <col min="4367" max="4367" width="10.140625" style="70" customWidth="1"/>
    <col min="4368" max="4368" width="10.28515625" style="70" customWidth="1"/>
    <col min="4369" max="4369" width="13.7109375" style="70" customWidth="1"/>
    <col min="4370" max="4371" width="9.7109375" style="70" customWidth="1"/>
    <col min="4372" max="4372" width="15.7109375" style="70" customWidth="1"/>
    <col min="4373" max="4373" width="16.42578125" style="70" customWidth="1"/>
    <col min="4374" max="4374" width="10.7109375" style="70" customWidth="1"/>
    <col min="4375" max="4375" width="8.42578125" style="70" customWidth="1"/>
    <col min="4376" max="4376" width="6.7109375" style="70"/>
    <col min="4377" max="4378" width="6.85546875" style="70" bestFit="1" customWidth="1"/>
    <col min="4379" max="4383" width="6.7109375" style="70"/>
    <col min="4384" max="4385" width="6.85546875" style="70" bestFit="1" customWidth="1"/>
    <col min="4386" max="4390" width="6.7109375" style="70"/>
    <col min="4391" max="4392" width="6.85546875" style="70" bestFit="1" customWidth="1"/>
    <col min="4393" max="4608" width="6.7109375" style="70"/>
    <col min="4609" max="4609" width="19.140625" style="70" customWidth="1"/>
    <col min="4610" max="4610" width="10.5703125" style="70" customWidth="1"/>
    <col min="4611" max="4611" width="12.85546875" style="70" customWidth="1"/>
    <col min="4612" max="4612" width="10.85546875" style="70" customWidth="1"/>
    <col min="4613" max="4613" width="10.28515625" style="70" customWidth="1"/>
    <col min="4614" max="4614" width="16" style="70" customWidth="1"/>
    <col min="4615" max="4615" width="15.85546875" style="70" customWidth="1"/>
    <col min="4616" max="4616" width="10.5703125" style="70" customWidth="1"/>
    <col min="4617" max="4617" width="10.7109375" style="70" customWidth="1"/>
    <col min="4618" max="4618" width="13.7109375" style="70" customWidth="1"/>
    <col min="4619" max="4619" width="10.140625" style="70" customWidth="1"/>
    <col min="4620" max="4620" width="9.28515625" style="70" customWidth="1"/>
    <col min="4621" max="4621" width="14.28515625" style="70" customWidth="1"/>
    <col min="4622" max="4622" width="16.5703125" style="70" customWidth="1"/>
    <col min="4623" max="4623" width="10.140625" style="70" customWidth="1"/>
    <col min="4624" max="4624" width="10.28515625" style="70" customWidth="1"/>
    <col min="4625" max="4625" width="13.7109375" style="70" customWidth="1"/>
    <col min="4626" max="4627" width="9.7109375" style="70" customWidth="1"/>
    <col min="4628" max="4628" width="15.7109375" style="70" customWidth="1"/>
    <col min="4629" max="4629" width="16.42578125" style="70" customWidth="1"/>
    <col min="4630" max="4630" width="10.7109375" style="70" customWidth="1"/>
    <col min="4631" max="4631" width="8.42578125" style="70" customWidth="1"/>
    <col min="4632" max="4632" width="6.7109375" style="70"/>
    <col min="4633" max="4634" width="6.85546875" style="70" bestFit="1" customWidth="1"/>
    <col min="4635" max="4639" width="6.7109375" style="70"/>
    <col min="4640" max="4641" width="6.85546875" style="70" bestFit="1" customWidth="1"/>
    <col min="4642" max="4646" width="6.7109375" style="70"/>
    <col min="4647" max="4648" width="6.85546875" style="70" bestFit="1" customWidth="1"/>
    <col min="4649" max="4864" width="6.7109375" style="70"/>
    <col min="4865" max="4865" width="19.140625" style="70" customWidth="1"/>
    <col min="4866" max="4866" width="10.5703125" style="70" customWidth="1"/>
    <col min="4867" max="4867" width="12.85546875" style="70" customWidth="1"/>
    <col min="4868" max="4868" width="10.85546875" style="70" customWidth="1"/>
    <col min="4869" max="4869" width="10.28515625" style="70" customWidth="1"/>
    <col min="4870" max="4870" width="16" style="70" customWidth="1"/>
    <col min="4871" max="4871" width="15.85546875" style="70" customWidth="1"/>
    <col min="4872" max="4872" width="10.5703125" style="70" customWidth="1"/>
    <col min="4873" max="4873" width="10.7109375" style="70" customWidth="1"/>
    <col min="4874" max="4874" width="13.7109375" style="70" customWidth="1"/>
    <col min="4875" max="4875" width="10.140625" style="70" customWidth="1"/>
    <col min="4876" max="4876" width="9.28515625" style="70" customWidth="1"/>
    <col min="4877" max="4877" width="14.28515625" style="70" customWidth="1"/>
    <col min="4878" max="4878" width="16.5703125" style="70" customWidth="1"/>
    <col min="4879" max="4879" width="10.140625" style="70" customWidth="1"/>
    <col min="4880" max="4880" width="10.28515625" style="70" customWidth="1"/>
    <col min="4881" max="4881" width="13.7109375" style="70" customWidth="1"/>
    <col min="4882" max="4883" width="9.7109375" style="70" customWidth="1"/>
    <col min="4884" max="4884" width="15.7109375" style="70" customWidth="1"/>
    <col min="4885" max="4885" width="16.42578125" style="70" customWidth="1"/>
    <col min="4886" max="4886" width="10.7109375" style="70" customWidth="1"/>
    <col min="4887" max="4887" width="8.42578125" style="70" customWidth="1"/>
    <col min="4888" max="4888" width="6.7109375" style="70"/>
    <col min="4889" max="4890" width="6.85546875" style="70" bestFit="1" customWidth="1"/>
    <col min="4891" max="4895" width="6.7109375" style="70"/>
    <col min="4896" max="4897" width="6.85546875" style="70" bestFit="1" customWidth="1"/>
    <col min="4898" max="4902" width="6.7109375" style="70"/>
    <col min="4903" max="4904" width="6.85546875" style="70" bestFit="1" customWidth="1"/>
    <col min="4905" max="5120" width="6.7109375" style="70"/>
    <col min="5121" max="5121" width="19.140625" style="70" customWidth="1"/>
    <col min="5122" max="5122" width="10.5703125" style="70" customWidth="1"/>
    <col min="5123" max="5123" width="12.85546875" style="70" customWidth="1"/>
    <col min="5124" max="5124" width="10.85546875" style="70" customWidth="1"/>
    <col min="5125" max="5125" width="10.28515625" style="70" customWidth="1"/>
    <col min="5126" max="5126" width="16" style="70" customWidth="1"/>
    <col min="5127" max="5127" width="15.85546875" style="70" customWidth="1"/>
    <col min="5128" max="5128" width="10.5703125" style="70" customWidth="1"/>
    <col min="5129" max="5129" width="10.7109375" style="70" customWidth="1"/>
    <col min="5130" max="5130" width="13.7109375" style="70" customWidth="1"/>
    <col min="5131" max="5131" width="10.140625" style="70" customWidth="1"/>
    <col min="5132" max="5132" width="9.28515625" style="70" customWidth="1"/>
    <col min="5133" max="5133" width="14.28515625" style="70" customWidth="1"/>
    <col min="5134" max="5134" width="16.5703125" style="70" customWidth="1"/>
    <col min="5135" max="5135" width="10.140625" style="70" customWidth="1"/>
    <col min="5136" max="5136" width="10.28515625" style="70" customWidth="1"/>
    <col min="5137" max="5137" width="13.7109375" style="70" customWidth="1"/>
    <col min="5138" max="5139" width="9.7109375" style="70" customWidth="1"/>
    <col min="5140" max="5140" width="15.7109375" style="70" customWidth="1"/>
    <col min="5141" max="5141" width="16.42578125" style="70" customWidth="1"/>
    <col min="5142" max="5142" width="10.7109375" style="70" customWidth="1"/>
    <col min="5143" max="5143" width="8.42578125" style="70" customWidth="1"/>
    <col min="5144" max="5144" width="6.7109375" style="70"/>
    <col min="5145" max="5146" width="6.85546875" style="70" bestFit="1" customWidth="1"/>
    <col min="5147" max="5151" width="6.7109375" style="70"/>
    <col min="5152" max="5153" width="6.85546875" style="70" bestFit="1" customWidth="1"/>
    <col min="5154" max="5158" width="6.7109375" style="70"/>
    <col min="5159" max="5160" width="6.85546875" style="70" bestFit="1" customWidth="1"/>
    <col min="5161" max="5376" width="6.7109375" style="70"/>
    <col min="5377" max="5377" width="19.140625" style="70" customWidth="1"/>
    <col min="5378" max="5378" width="10.5703125" style="70" customWidth="1"/>
    <col min="5379" max="5379" width="12.85546875" style="70" customWidth="1"/>
    <col min="5380" max="5380" width="10.85546875" style="70" customWidth="1"/>
    <col min="5381" max="5381" width="10.28515625" style="70" customWidth="1"/>
    <col min="5382" max="5382" width="16" style="70" customWidth="1"/>
    <col min="5383" max="5383" width="15.85546875" style="70" customWidth="1"/>
    <col min="5384" max="5384" width="10.5703125" style="70" customWidth="1"/>
    <col min="5385" max="5385" width="10.7109375" style="70" customWidth="1"/>
    <col min="5386" max="5386" width="13.7109375" style="70" customWidth="1"/>
    <col min="5387" max="5387" width="10.140625" style="70" customWidth="1"/>
    <col min="5388" max="5388" width="9.28515625" style="70" customWidth="1"/>
    <col min="5389" max="5389" width="14.28515625" style="70" customWidth="1"/>
    <col min="5390" max="5390" width="16.5703125" style="70" customWidth="1"/>
    <col min="5391" max="5391" width="10.140625" style="70" customWidth="1"/>
    <col min="5392" max="5392" width="10.28515625" style="70" customWidth="1"/>
    <col min="5393" max="5393" width="13.7109375" style="70" customWidth="1"/>
    <col min="5394" max="5395" width="9.7109375" style="70" customWidth="1"/>
    <col min="5396" max="5396" width="15.7109375" style="70" customWidth="1"/>
    <col min="5397" max="5397" width="16.42578125" style="70" customWidth="1"/>
    <col min="5398" max="5398" width="10.7109375" style="70" customWidth="1"/>
    <col min="5399" max="5399" width="8.42578125" style="70" customWidth="1"/>
    <col min="5400" max="5400" width="6.7109375" style="70"/>
    <col min="5401" max="5402" width="6.85546875" style="70" bestFit="1" customWidth="1"/>
    <col min="5403" max="5407" width="6.7109375" style="70"/>
    <col min="5408" max="5409" width="6.85546875" style="70" bestFit="1" customWidth="1"/>
    <col min="5410" max="5414" width="6.7109375" style="70"/>
    <col min="5415" max="5416" width="6.85546875" style="70" bestFit="1" customWidth="1"/>
    <col min="5417" max="5632" width="6.7109375" style="70"/>
    <col min="5633" max="5633" width="19.140625" style="70" customWidth="1"/>
    <col min="5634" max="5634" width="10.5703125" style="70" customWidth="1"/>
    <col min="5635" max="5635" width="12.85546875" style="70" customWidth="1"/>
    <col min="5636" max="5636" width="10.85546875" style="70" customWidth="1"/>
    <col min="5637" max="5637" width="10.28515625" style="70" customWidth="1"/>
    <col min="5638" max="5638" width="16" style="70" customWidth="1"/>
    <col min="5639" max="5639" width="15.85546875" style="70" customWidth="1"/>
    <col min="5640" max="5640" width="10.5703125" style="70" customWidth="1"/>
    <col min="5641" max="5641" width="10.7109375" style="70" customWidth="1"/>
    <col min="5642" max="5642" width="13.7109375" style="70" customWidth="1"/>
    <col min="5643" max="5643" width="10.140625" style="70" customWidth="1"/>
    <col min="5644" max="5644" width="9.28515625" style="70" customWidth="1"/>
    <col min="5645" max="5645" width="14.28515625" style="70" customWidth="1"/>
    <col min="5646" max="5646" width="16.5703125" style="70" customWidth="1"/>
    <col min="5647" max="5647" width="10.140625" style="70" customWidth="1"/>
    <col min="5648" max="5648" width="10.28515625" style="70" customWidth="1"/>
    <col min="5649" max="5649" width="13.7109375" style="70" customWidth="1"/>
    <col min="5650" max="5651" width="9.7109375" style="70" customWidth="1"/>
    <col min="5652" max="5652" width="15.7109375" style="70" customWidth="1"/>
    <col min="5653" max="5653" width="16.42578125" style="70" customWidth="1"/>
    <col min="5654" max="5654" width="10.7109375" style="70" customWidth="1"/>
    <col min="5655" max="5655" width="8.42578125" style="70" customWidth="1"/>
    <col min="5656" max="5656" width="6.7109375" style="70"/>
    <col min="5657" max="5658" width="6.85546875" style="70" bestFit="1" customWidth="1"/>
    <col min="5659" max="5663" width="6.7109375" style="70"/>
    <col min="5664" max="5665" width="6.85546875" style="70" bestFit="1" customWidth="1"/>
    <col min="5666" max="5670" width="6.7109375" style="70"/>
    <col min="5671" max="5672" width="6.85546875" style="70" bestFit="1" customWidth="1"/>
    <col min="5673" max="5888" width="6.7109375" style="70"/>
    <col min="5889" max="5889" width="19.140625" style="70" customWidth="1"/>
    <col min="5890" max="5890" width="10.5703125" style="70" customWidth="1"/>
    <col min="5891" max="5891" width="12.85546875" style="70" customWidth="1"/>
    <col min="5892" max="5892" width="10.85546875" style="70" customWidth="1"/>
    <col min="5893" max="5893" width="10.28515625" style="70" customWidth="1"/>
    <col min="5894" max="5894" width="16" style="70" customWidth="1"/>
    <col min="5895" max="5895" width="15.85546875" style="70" customWidth="1"/>
    <col min="5896" max="5896" width="10.5703125" style="70" customWidth="1"/>
    <col min="5897" max="5897" width="10.7109375" style="70" customWidth="1"/>
    <col min="5898" max="5898" width="13.7109375" style="70" customWidth="1"/>
    <col min="5899" max="5899" width="10.140625" style="70" customWidth="1"/>
    <col min="5900" max="5900" width="9.28515625" style="70" customWidth="1"/>
    <col min="5901" max="5901" width="14.28515625" style="70" customWidth="1"/>
    <col min="5902" max="5902" width="16.5703125" style="70" customWidth="1"/>
    <col min="5903" max="5903" width="10.140625" style="70" customWidth="1"/>
    <col min="5904" max="5904" width="10.28515625" style="70" customWidth="1"/>
    <col min="5905" max="5905" width="13.7109375" style="70" customWidth="1"/>
    <col min="5906" max="5907" width="9.7109375" style="70" customWidth="1"/>
    <col min="5908" max="5908" width="15.7109375" style="70" customWidth="1"/>
    <col min="5909" max="5909" width="16.42578125" style="70" customWidth="1"/>
    <col min="5910" max="5910" width="10.7109375" style="70" customWidth="1"/>
    <col min="5911" max="5911" width="8.42578125" style="70" customWidth="1"/>
    <col min="5912" max="5912" width="6.7109375" style="70"/>
    <col min="5913" max="5914" width="6.85546875" style="70" bestFit="1" customWidth="1"/>
    <col min="5915" max="5919" width="6.7109375" style="70"/>
    <col min="5920" max="5921" width="6.85546875" style="70" bestFit="1" customWidth="1"/>
    <col min="5922" max="5926" width="6.7109375" style="70"/>
    <col min="5927" max="5928" width="6.85546875" style="70" bestFit="1" customWidth="1"/>
    <col min="5929" max="6144" width="6.7109375" style="70"/>
    <col min="6145" max="6145" width="19.140625" style="70" customWidth="1"/>
    <col min="6146" max="6146" width="10.5703125" style="70" customWidth="1"/>
    <col min="6147" max="6147" width="12.85546875" style="70" customWidth="1"/>
    <col min="6148" max="6148" width="10.85546875" style="70" customWidth="1"/>
    <col min="6149" max="6149" width="10.28515625" style="70" customWidth="1"/>
    <col min="6150" max="6150" width="16" style="70" customWidth="1"/>
    <col min="6151" max="6151" width="15.85546875" style="70" customWidth="1"/>
    <col min="6152" max="6152" width="10.5703125" style="70" customWidth="1"/>
    <col min="6153" max="6153" width="10.7109375" style="70" customWidth="1"/>
    <col min="6154" max="6154" width="13.7109375" style="70" customWidth="1"/>
    <col min="6155" max="6155" width="10.140625" style="70" customWidth="1"/>
    <col min="6156" max="6156" width="9.28515625" style="70" customWidth="1"/>
    <col min="6157" max="6157" width="14.28515625" style="70" customWidth="1"/>
    <col min="6158" max="6158" width="16.5703125" style="70" customWidth="1"/>
    <col min="6159" max="6159" width="10.140625" style="70" customWidth="1"/>
    <col min="6160" max="6160" width="10.28515625" style="70" customWidth="1"/>
    <col min="6161" max="6161" width="13.7109375" style="70" customWidth="1"/>
    <col min="6162" max="6163" width="9.7109375" style="70" customWidth="1"/>
    <col min="6164" max="6164" width="15.7109375" style="70" customWidth="1"/>
    <col min="6165" max="6165" width="16.42578125" style="70" customWidth="1"/>
    <col min="6166" max="6166" width="10.7109375" style="70" customWidth="1"/>
    <col min="6167" max="6167" width="8.42578125" style="70" customWidth="1"/>
    <col min="6168" max="6168" width="6.7109375" style="70"/>
    <col min="6169" max="6170" width="6.85546875" style="70" bestFit="1" customWidth="1"/>
    <col min="6171" max="6175" width="6.7109375" style="70"/>
    <col min="6176" max="6177" width="6.85546875" style="70" bestFit="1" customWidth="1"/>
    <col min="6178" max="6182" width="6.7109375" style="70"/>
    <col min="6183" max="6184" width="6.85546875" style="70" bestFit="1" customWidth="1"/>
    <col min="6185" max="6400" width="6.7109375" style="70"/>
    <col min="6401" max="6401" width="19.140625" style="70" customWidth="1"/>
    <col min="6402" max="6402" width="10.5703125" style="70" customWidth="1"/>
    <col min="6403" max="6403" width="12.85546875" style="70" customWidth="1"/>
    <col min="6404" max="6404" width="10.85546875" style="70" customWidth="1"/>
    <col min="6405" max="6405" width="10.28515625" style="70" customWidth="1"/>
    <col min="6406" max="6406" width="16" style="70" customWidth="1"/>
    <col min="6407" max="6407" width="15.85546875" style="70" customWidth="1"/>
    <col min="6408" max="6408" width="10.5703125" style="70" customWidth="1"/>
    <col min="6409" max="6409" width="10.7109375" style="70" customWidth="1"/>
    <col min="6410" max="6410" width="13.7109375" style="70" customWidth="1"/>
    <col min="6411" max="6411" width="10.140625" style="70" customWidth="1"/>
    <col min="6412" max="6412" width="9.28515625" style="70" customWidth="1"/>
    <col min="6413" max="6413" width="14.28515625" style="70" customWidth="1"/>
    <col min="6414" max="6414" width="16.5703125" style="70" customWidth="1"/>
    <col min="6415" max="6415" width="10.140625" style="70" customWidth="1"/>
    <col min="6416" max="6416" width="10.28515625" style="70" customWidth="1"/>
    <col min="6417" max="6417" width="13.7109375" style="70" customWidth="1"/>
    <col min="6418" max="6419" width="9.7109375" style="70" customWidth="1"/>
    <col min="6420" max="6420" width="15.7109375" style="70" customWidth="1"/>
    <col min="6421" max="6421" width="16.42578125" style="70" customWidth="1"/>
    <col min="6422" max="6422" width="10.7109375" style="70" customWidth="1"/>
    <col min="6423" max="6423" width="8.42578125" style="70" customWidth="1"/>
    <col min="6424" max="6424" width="6.7109375" style="70"/>
    <col min="6425" max="6426" width="6.85546875" style="70" bestFit="1" customWidth="1"/>
    <col min="6427" max="6431" width="6.7109375" style="70"/>
    <col min="6432" max="6433" width="6.85546875" style="70" bestFit="1" customWidth="1"/>
    <col min="6434" max="6438" width="6.7109375" style="70"/>
    <col min="6439" max="6440" width="6.85546875" style="70" bestFit="1" customWidth="1"/>
    <col min="6441" max="6656" width="6.7109375" style="70"/>
    <col min="6657" max="6657" width="19.140625" style="70" customWidth="1"/>
    <col min="6658" max="6658" width="10.5703125" style="70" customWidth="1"/>
    <col min="6659" max="6659" width="12.85546875" style="70" customWidth="1"/>
    <col min="6660" max="6660" width="10.85546875" style="70" customWidth="1"/>
    <col min="6661" max="6661" width="10.28515625" style="70" customWidth="1"/>
    <col min="6662" max="6662" width="16" style="70" customWidth="1"/>
    <col min="6663" max="6663" width="15.85546875" style="70" customWidth="1"/>
    <col min="6664" max="6664" width="10.5703125" style="70" customWidth="1"/>
    <col min="6665" max="6665" width="10.7109375" style="70" customWidth="1"/>
    <col min="6666" max="6666" width="13.7109375" style="70" customWidth="1"/>
    <col min="6667" max="6667" width="10.140625" style="70" customWidth="1"/>
    <col min="6668" max="6668" width="9.28515625" style="70" customWidth="1"/>
    <col min="6669" max="6669" width="14.28515625" style="70" customWidth="1"/>
    <col min="6670" max="6670" width="16.5703125" style="70" customWidth="1"/>
    <col min="6671" max="6671" width="10.140625" style="70" customWidth="1"/>
    <col min="6672" max="6672" width="10.28515625" style="70" customWidth="1"/>
    <col min="6673" max="6673" width="13.7109375" style="70" customWidth="1"/>
    <col min="6674" max="6675" width="9.7109375" style="70" customWidth="1"/>
    <col min="6676" max="6676" width="15.7109375" style="70" customWidth="1"/>
    <col min="6677" max="6677" width="16.42578125" style="70" customWidth="1"/>
    <col min="6678" max="6678" width="10.7109375" style="70" customWidth="1"/>
    <col min="6679" max="6679" width="8.42578125" style="70" customWidth="1"/>
    <col min="6680" max="6680" width="6.7109375" style="70"/>
    <col min="6681" max="6682" width="6.85546875" style="70" bestFit="1" customWidth="1"/>
    <col min="6683" max="6687" width="6.7109375" style="70"/>
    <col min="6688" max="6689" width="6.85546875" style="70" bestFit="1" customWidth="1"/>
    <col min="6690" max="6694" width="6.7109375" style="70"/>
    <col min="6695" max="6696" width="6.85546875" style="70" bestFit="1" customWidth="1"/>
    <col min="6697" max="6912" width="6.7109375" style="70"/>
    <col min="6913" max="6913" width="19.140625" style="70" customWidth="1"/>
    <col min="6914" max="6914" width="10.5703125" style="70" customWidth="1"/>
    <col min="6915" max="6915" width="12.85546875" style="70" customWidth="1"/>
    <col min="6916" max="6916" width="10.85546875" style="70" customWidth="1"/>
    <col min="6917" max="6917" width="10.28515625" style="70" customWidth="1"/>
    <col min="6918" max="6918" width="16" style="70" customWidth="1"/>
    <col min="6919" max="6919" width="15.85546875" style="70" customWidth="1"/>
    <col min="6920" max="6920" width="10.5703125" style="70" customWidth="1"/>
    <col min="6921" max="6921" width="10.7109375" style="70" customWidth="1"/>
    <col min="6922" max="6922" width="13.7109375" style="70" customWidth="1"/>
    <col min="6923" max="6923" width="10.140625" style="70" customWidth="1"/>
    <col min="6924" max="6924" width="9.28515625" style="70" customWidth="1"/>
    <col min="6925" max="6925" width="14.28515625" style="70" customWidth="1"/>
    <col min="6926" max="6926" width="16.5703125" style="70" customWidth="1"/>
    <col min="6927" max="6927" width="10.140625" style="70" customWidth="1"/>
    <col min="6928" max="6928" width="10.28515625" style="70" customWidth="1"/>
    <col min="6929" max="6929" width="13.7109375" style="70" customWidth="1"/>
    <col min="6930" max="6931" width="9.7109375" style="70" customWidth="1"/>
    <col min="6932" max="6932" width="15.7109375" style="70" customWidth="1"/>
    <col min="6933" max="6933" width="16.42578125" style="70" customWidth="1"/>
    <col min="6934" max="6934" width="10.7109375" style="70" customWidth="1"/>
    <col min="6935" max="6935" width="8.42578125" style="70" customWidth="1"/>
    <col min="6936" max="6936" width="6.7109375" style="70"/>
    <col min="6937" max="6938" width="6.85546875" style="70" bestFit="1" customWidth="1"/>
    <col min="6939" max="6943" width="6.7109375" style="70"/>
    <col min="6944" max="6945" width="6.85546875" style="70" bestFit="1" customWidth="1"/>
    <col min="6946" max="6950" width="6.7109375" style="70"/>
    <col min="6951" max="6952" width="6.85546875" style="70" bestFit="1" customWidth="1"/>
    <col min="6953" max="7168" width="6.7109375" style="70"/>
    <col min="7169" max="7169" width="19.140625" style="70" customWidth="1"/>
    <col min="7170" max="7170" width="10.5703125" style="70" customWidth="1"/>
    <col min="7171" max="7171" width="12.85546875" style="70" customWidth="1"/>
    <col min="7172" max="7172" width="10.85546875" style="70" customWidth="1"/>
    <col min="7173" max="7173" width="10.28515625" style="70" customWidth="1"/>
    <col min="7174" max="7174" width="16" style="70" customWidth="1"/>
    <col min="7175" max="7175" width="15.85546875" style="70" customWidth="1"/>
    <col min="7176" max="7176" width="10.5703125" style="70" customWidth="1"/>
    <col min="7177" max="7177" width="10.7109375" style="70" customWidth="1"/>
    <col min="7178" max="7178" width="13.7109375" style="70" customWidth="1"/>
    <col min="7179" max="7179" width="10.140625" style="70" customWidth="1"/>
    <col min="7180" max="7180" width="9.28515625" style="70" customWidth="1"/>
    <col min="7181" max="7181" width="14.28515625" style="70" customWidth="1"/>
    <col min="7182" max="7182" width="16.5703125" style="70" customWidth="1"/>
    <col min="7183" max="7183" width="10.140625" style="70" customWidth="1"/>
    <col min="7184" max="7184" width="10.28515625" style="70" customWidth="1"/>
    <col min="7185" max="7185" width="13.7109375" style="70" customWidth="1"/>
    <col min="7186" max="7187" width="9.7109375" style="70" customWidth="1"/>
    <col min="7188" max="7188" width="15.7109375" style="70" customWidth="1"/>
    <col min="7189" max="7189" width="16.42578125" style="70" customWidth="1"/>
    <col min="7190" max="7190" width="10.7109375" style="70" customWidth="1"/>
    <col min="7191" max="7191" width="8.42578125" style="70" customWidth="1"/>
    <col min="7192" max="7192" width="6.7109375" style="70"/>
    <col min="7193" max="7194" width="6.85546875" style="70" bestFit="1" customWidth="1"/>
    <col min="7195" max="7199" width="6.7109375" style="70"/>
    <col min="7200" max="7201" width="6.85546875" style="70" bestFit="1" customWidth="1"/>
    <col min="7202" max="7206" width="6.7109375" style="70"/>
    <col min="7207" max="7208" width="6.85546875" style="70" bestFit="1" customWidth="1"/>
    <col min="7209" max="7424" width="6.7109375" style="70"/>
    <col min="7425" max="7425" width="19.140625" style="70" customWidth="1"/>
    <col min="7426" max="7426" width="10.5703125" style="70" customWidth="1"/>
    <col min="7427" max="7427" width="12.85546875" style="70" customWidth="1"/>
    <col min="7428" max="7428" width="10.85546875" style="70" customWidth="1"/>
    <col min="7429" max="7429" width="10.28515625" style="70" customWidth="1"/>
    <col min="7430" max="7430" width="16" style="70" customWidth="1"/>
    <col min="7431" max="7431" width="15.85546875" style="70" customWidth="1"/>
    <col min="7432" max="7432" width="10.5703125" style="70" customWidth="1"/>
    <col min="7433" max="7433" width="10.7109375" style="70" customWidth="1"/>
    <col min="7434" max="7434" width="13.7109375" style="70" customWidth="1"/>
    <col min="7435" max="7435" width="10.140625" style="70" customWidth="1"/>
    <col min="7436" max="7436" width="9.28515625" style="70" customWidth="1"/>
    <col min="7437" max="7437" width="14.28515625" style="70" customWidth="1"/>
    <col min="7438" max="7438" width="16.5703125" style="70" customWidth="1"/>
    <col min="7439" max="7439" width="10.140625" style="70" customWidth="1"/>
    <col min="7440" max="7440" width="10.28515625" style="70" customWidth="1"/>
    <col min="7441" max="7441" width="13.7109375" style="70" customWidth="1"/>
    <col min="7442" max="7443" width="9.7109375" style="70" customWidth="1"/>
    <col min="7444" max="7444" width="15.7109375" style="70" customWidth="1"/>
    <col min="7445" max="7445" width="16.42578125" style="70" customWidth="1"/>
    <col min="7446" max="7446" width="10.7109375" style="70" customWidth="1"/>
    <col min="7447" max="7447" width="8.42578125" style="70" customWidth="1"/>
    <col min="7448" max="7448" width="6.7109375" style="70"/>
    <col min="7449" max="7450" width="6.85546875" style="70" bestFit="1" customWidth="1"/>
    <col min="7451" max="7455" width="6.7109375" style="70"/>
    <col min="7456" max="7457" width="6.85546875" style="70" bestFit="1" customWidth="1"/>
    <col min="7458" max="7462" width="6.7109375" style="70"/>
    <col min="7463" max="7464" width="6.85546875" style="70" bestFit="1" customWidth="1"/>
    <col min="7465" max="7680" width="6.7109375" style="70"/>
    <col min="7681" max="7681" width="19.140625" style="70" customWidth="1"/>
    <col min="7682" max="7682" width="10.5703125" style="70" customWidth="1"/>
    <col min="7683" max="7683" width="12.85546875" style="70" customWidth="1"/>
    <col min="7684" max="7684" width="10.85546875" style="70" customWidth="1"/>
    <col min="7685" max="7685" width="10.28515625" style="70" customWidth="1"/>
    <col min="7686" max="7686" width="16" style="70" customWidth="1"/>
    <col min="7687" max="7687" width="15.85546875" style="70" customWidth="1"/>
    <col min="7688" max="7688" width="10.5703125" style="70" customWidth="1"/>
    <col min="7689" max="7689" width="10.7109375" style="70" customWidth="1"/>
    <col min="7690" max="7690" width="13.7109375" style="70" customWidth="1"/>
    <col min="7691" max="7691" width="10.140625" style="70" customWidth="1"/>
    <col min="7692" max="7692" width="9.28515625" style="70" customWidth="1"/>
    <col min="7693" max="7693" width="14.28515625" style="70" customWidth="1"/>
    <col min="7694" max="7694" width="16.5703125" style="70" customWidth="1"/>
    <col min="7695" max="7695" width="10.140625" style="70" customWidth="1"/>
    <col min="7696" max="7696" width="10.28515625" style="70" customWidth="1"/>
    <col min="7697" max="7697" width="13.7109375" style="70" customWidth="1"/>
    <col min="7698" max="7699" width="9.7109375" style="70" customWidth="1"/>
    <col min="7700" max="7700" width="15.7109375" style="70" customWidth="1"/>
    <col min="7701" max="7701" width="16.42578125" style="70" customWidth="1"/>
    <col min="7702" max="7702" width="10.7109375" style="70" customWidth="1"/>
    <col min="7703" max="7703" width="8.42578125" style="70" customWidth="1"/>
    <col min="7704" max="7704" width="6.7109375" style="70"/>
    <col min="7705" max="7706" width="6.85546875" style="70" bestFit="1" customWidth="1"/>
    <col min="7707" max="7711" width="6.7109375" style="70"/>
    <col min="7712" max="7713" width="6.85546875" style="70" bestFit="1" customWidth="1"/>
    <col min="7714" max="7718" width="6.7109375" style="70"/>
    <col min="7719" max="7720" width="6.85546875" style="70" bestFit="1" customWidth="1"/>
    <col min="7721" max="7936" width="6.7109375" style="70"/>
    <col min="7937" max="7937" width="19.140625" style="70" customWidth="1"/>
    <col min="7938" max="7938" width="10.5703125" style="70" customWidth="1"/>
    <col min="7939" max="7939" width="12.85546875" style="70" customWidth="1"/>
    <col min="7940" max="7940" width="10.85546875" style="70" customWidth="1"/>
    <col min="7941" max="7941" width="10.28515625" style="70" customWidth="1"/>
    <col min="7942" max="7942" width="16" style="70" customWidth="1"/>
    <col min="7943" max="7943" width="15.85546875" style="70" customWidth="1"/>
    <col min="7944" max="7944" width="10.5703125" style="70" customWidth="1"/>
    <col min="7945" max="7945" width="10.7109375" style="70" customWidth="1"/>
    <col min="7946" max="7946" width="13.7109375" style="70" customWidth="1"/>
    <col min="7947" max="7947" width="10.140625" style="70" customWidth="1"/>
    <col min="7948" max="7948" width="9.28515625" style="70" customWidth="1"/>
    <col min="7949" max="7949" width="14.28515625" style="70" customWidth="1"/>
    <col min="7950" max="7950" width="16.5703125" style="70" customWidth="1"/>
    <col min="7951" max="7951" width="10.140625" style="70" customWidth="1"/>
    <col min="7952" max="7952" width="10.28515625" style="70" customWidth="1"/>
    <col min="7953" max="7953" width="13.7109375" style="70" customWidth="1"/>
    <col min="7954" max="7955" width="9.7109375" style="70" customWidth="1"/>
    <col min="7956" max="7956" width="15.7109375" style="70" customWidth="1"/>
    <col min="7957" max="7957" width="16.42578125" style="70" customWidth="1"/>
    <col min="7958" max="7958" width="10.7109375" style="70" customWidth="1"/>
    <col min="7959" max="7959" width="8.42578125" style="70" customWidth="1"/>
    <col min="7960" max="7960" width="6.7109375" style="70"/>
    <col min="7961" max="7962" width="6.85546875" style="70" bestFit="1" customWidth="1"/>
    <col min="7963" max="7967" width="6.7109375" style="70"/>
    <col min="7968" max="7969" width="6.85546875" style="70" bestFit="1" customWidth="1"/>
    <col min="7970" max="7974" width="6.7109375" style="70"/>
    <col min="7975" max="7976" width="6.85546875" style="70" bestFit="1" customWidth="1"/>
    <col min="7977" max="8192" width="6.7109375" style="70"/>
    <col min="8193" max="8193" width="19.140625" style="70" customWidth="1"/>
    <col min="8194" max="8194" width="10.5703125" style="70" customWidth="1"/>
    <col min="8195" max="8195" width="12.85546875" style="70" customWidth="1"/>
    <col min="8196" max="8196" width="10.85546875" style="70" customWidth="1"/>
    <col min="8197" max="8197" width="10.28515625" style="70" customWidth="1"/>
    <col min="8198" max="8198" width="16" style="70" customWidth="1"/>
    <col min="8199" max="8199" width="15.85546875" style="70" customWidth="1"/>
    <col min="8200" max="8200" width="10.5703125" style="70" customWidth="1"/>
    <col min="8201" max="8201" width="10.7109375" style="70" customWidth="1"/>
    <col min="8202" max="8202" width="13.7109375" style="70" customWidth="1"/>
    <col min="8203" max="8203" width="10.140625" style="70" customWidth="1"/>
    <col min="8204" max="8204" width="9.28515625" style="70" customWidth="1"/>
    <col min="8205" max="8205" width="14.28515625" style="70" customWidth="1"/>
    <col min="8206" max="8206" width="16.5703125" style="70" customWidth="1"/>
    <col min="8207" max="8207" width="10.140625" style="70" customWidth="1"/>
    <col min="8208" max="8208" width="10.28515625" style="70" customWidth="1"/>
    <col min="8209" max="8209" width="13.7109375" style="70" customWidth="1"/>
    <col min="8210" max="8211" width="9.7109375" style="70" customWidth="1"/>
    <col min="8212" max="8212" width="15.7109375" style="70" customWidth="1"/>
    <col min="8213" max="8213" width="16.42578125" style="70" customWidth="1"/>
    <col min="8214" max="8214" width="10.7109375" style="70" customWidth="1"/>
    <col min="8215" max="8215" width="8.42578125" style="70" customWidth="1"/>
    <col min="8216" max="8216" width="6.7109375" style="70"/>
    <col min="8217" max="8218" width="6.85546875" style="70" bestFit="1" customWidth="1"/>
    <col min="8219" max="8223" width="6.7109375" style="70"/>
    <col min="8224" max="8225" width="6.85546875" style="70" bestFit="1" customWidth="1"/>
    <col min="8226" max="8230" width="6.7109375" style="70"/>
    <col min="8231" max="8232" width="6.85546875" style="70" bestFit="1" customWidth="1"/>
    <col min="8233" max="8448" width="6.7109375" style="70"/>
    <col min="8449" max="8449" width="19.140625" style="70" customWidth="1"/>
    <col min="8450" max="8450" width="10.5703125" style="70" customWidth="1"/>
    <col min="8451" max="8451" width="12.85546875" style="70" customWidth="1"/>
    <col min="8452" max="8452" width="10.85546875" style="70" customWidth="1"/>
    <col min="8453" max="8453" width="10.28515625" style="70" customWidth="1"/>
    <col min="8454" max="8454" width="16" style="70" customWidth="1"/>
    <col min="8455" max="8455" width="15.85546875" style="70" customWidth="1"/>
    <col min="8456" max="8456" width="10.5703125" style="70" customWidth="1"/>
    <col min="8457" max="8457" width="10.7109375" style="70" customWidth="1"/>
    <col min="8458" max="8458" width="13.7109375" style="70" customWidth="1"/>
    <col min="8459" max="8459" width="10.140625" style="70" customWidth="1"/>
    <col min="8460" max="8460" width="9.28515625" style="70" customWidth="1"/>
    <col min="8461" max="8461" width="14.28515625" style="70" customWidth="1"/>
    <col min="8462" max="8462" width="16.5703125" style="70" customWidth="1"/>
    <col min="8463" max="8463" width="10.140625" style="70" customWidth="1"/>
    <col min="8464" max="8464" width="10.28515625" style="70" customWidth="1"/>
    <col min="8465" max="8465" width="13.7109375" style="70" customWidth="1"/>
    <col min="8466" max="8467" width="9.7109375" style="70" customWidth="1"/>
    <col min="8468" max="8468" width="15.7109375" style="70" customWidth="1"/>
    <col min="8469" max="8469" width="16.42578125" style="70" customWidth="1"/>
    <col min="8470" max="8470" width="10.7109375" style="70" customWidth="1"/>
    <col min="8471" max="8471" width="8.42578125" style="70" customWidth="1"/>
    <col min="8472" max="8472" width="6.7109375" style="70"/>
    <col min="8473" max="8474" width="6.85546875" style="70" bestFit="1" customWidth="1"/>
    <col min="8475" max="8479" width="6.7109375" style="70"/>
    <col min="8480" max="8481" width="6.85546875" style="70" bestFit="1" customWidth="1"/>
    <col min="8482" max="8486" width="6.7109375" style="70"/>
    <col min="8487" max="8488" width="6.85546875" style="70" bestFit="1" customWidth="1"/>
    <col min="8489" max="8704" width="6.7109375" style="70"/>
    <col min="8705" max="8705" width="19.140625" style="70" customWidth="1"/>
    <col min="8706" max="8706" width="10.5703125" style="70" customWidth="1"/>
    <col min="8707" max="8707" width="12.85546875" style="70" customWidth="1"/>
    <col min="8708" max="8708" width="10.85546875" style="70" customWidth="1"/>
    <col min="8709" max="8709" width="10.28515625" style="70" customWidth="1"/>
    <col min="8710" max="8710" width="16" style="70" customWidth="1"/>
    <col min="8711" max="8711" width="15.85546875" style="70" customWidth="1"/>
    <col min="8712" max="8712" width="10.5703125" style="70" customWidth="1"/>
    <col min="8713" max="8713" width="10.7109375" style="70" customWidth="1"/>
    <col min="8714" max="8714" width="13.7109375" style="70" customWidth="1"/>
    <col min="8715" max="8715" width="10.140625" style="70" customWidth="1"/>
    <col min="8716" max="8716" width="9.28515625" style="70" customWidth="1"/>
    <col min="8717" max="8717" width="14.28515625" style="70" customWidth="1"/>
    <col min="8718" max="8718" width="16.5703125" style="70" customWidth="1"/>
    <col min="8719" max="8719" width="10.140625" style="70" customWidth="1"/>
    <col min="8720" max="8720" width="10.28515625" style="70" customWidth="1"/>
    <col min="8721" max="8721" width="13.7109375" style="70" customWidth="1"/>
    <col min="8722" max="8723" width="9.7109375" style="70" customWidth="1"/>
    <col min="8724" max="8724" width="15.7109375" style="70" customWidth="1"/>
    <col min="8725" max="8725" width="16.42578125" style="70" customWidth="1"/>
    <col min="8726" max="8726" width="10.7109375" style="70" customWidth="1"/>
    <col min="8727" max="8727" width="8.42578125" style="70" customWidth="1"/>
    <col min="8728" max="8728" width="6.7109375" style="70"/>
    <col min="8729" max="8730" width="6.85546875" style="70" bestFit="1" customWidth="1"/>
    <col min="8731" max="8735" width="6.7109375" style="70"/>
    <col min="8736" max="8737" width="6.85546875" style="70" bestFit="1" customWidth="1"/>
    <col min="8738" max="8742" width="6.7109375" style="70"/>
    <col min="8743" max="8744" width="6.85546875" style="70" bestFit="1" customWidth="1"/>
    <col min="8745" max="8960" width="6.7109375" style="70"/>
    <col min="8961" max="8961" width="19.140625" style="70" customWidth="1"/>
    <col min="8962" max="8962" width="10.5703125" style="70" customWidth="1"/>
    <col min="8963" max="8963" width="12.85546875" style="70" customWidth="1"/>
    <col min="8964" max="8964" width="10.85546875" style="70" customWidth="1"/>
    <col min="8965" max="8965" width="10.28515625" style="70" customWidth="1"/>
    <col min="8966" max="8966" width="16" style="70" customWidth="1"/>
    <col min="8967" max="8967" width="15.85546875" style="70" customWidth="1"/>
    <col min="8968" max="8968" width="10.5703125" style="70" customWidth="1"/>
    <col min="8969" max="8969" width="10.7109375" style="70" customWidth="1"/>
    <col min="8970" max="8970" width="13.7109375" style="70" customWidth="1"/>
    <col min="8971" max="8971" width="10.140625" style="70" customWidth="1"/>
    <col min="8972" max="8972" width="9.28515625" style="70" customWidth="1"/>
    <col min="8973" max="8973" width="14.28515625" style="70" customWidth="1"/>
    <col min="8974" max="8974" width="16.5703125" style="70" customWidth="1"/>
    <col min="8975" max="8975" width="10.140625" style="70" customWidth="1"/>
    <col min="8976" max="8976" width="10.28515625" style="70" customWidth="1"/>
    <col min="8977" max="8977" width="13.7109375" style="70" customWidth="1"/>
    <col min="8978" max="8979" width="9.7109375" style="70" customWidth="1"/>
    <col min="8980" max="8980" width="15.7109375" style="70" customWidth="1"/>
    <col min="8981" max="8981" width="16.42578125" style="70" customWidth="1"/>
    <col min="8982" max="8982" width="10.7109375" style="70" customWidth="1"/>
    <col min="8983" max="8983" width="8.42578125" style="70" customWidth="1"/>
    <col min="8984" max="8984" width="6.7109375" style="70"/>
    <col min="8985" max="8986" width="6.85546875" style="70" bestFit="1" customWidth="1"/>
    <col min="8987" max="8991" width="6.7109375" style="70"/>
    <col min="8992" max="8993" width="6.85546875" style="70" bestFit="1" customWidth="1"/>
    <col min="8994" max="8998" width="6.7109375" style="70"/>
    <col min="8999" max="9000" width="6.85546875" style="70" bestFit="1" customWidth="1"/>
    <col min="9001" max="9216" width="6.7109375" style="70"/>
    <col min="9217" max="9217" width="19.140625" style="70" customWidth="1"/>
    <col min="9218" max="9218" width="10.5703125" style="70" customWidth="1"/>
    <col min="9219" max="9219" width="12.85546875" style="70" customWidth="1"/>
    <col min="9220" max="9220" width="10.85546875" style="70" customWidth="1"/>
    <col min="9221" max="9221" width="10.28515625" style="70" customWidth="1"/>
    <col min="9222" max="9222" width="16" style="70" customWidth="1"/>
    <col min="9223" max="9223" width="15.85546875" style="70" customWidth="1"/>
    <col min="9224" max="9224" width="10.5703125" style="70" customWidth="1"/>
    <col min="9225" max="9225" width="10.7109375" style="70" customWidth="1"/>
    <col min="9226" max="9226" width="13.7109375" style="70" customWidth="1"/>
    <col min="9227" max="9227" width="10.140625" style="70" customWidth="1"/>
    <col min="9228" max="9228" width="9.28515625" style="70" customWidth="1"/>
    <col min="9229" max="9229" width="14.28515625" style="70" customWidth="1"/>
    <col min="9230" max="9230" width="16.5703125" style="70" customWidth="1"/>
    <col min="9231" max="9231" width="10.140625" style="70" customWidth="1"/>
    <col min="9232" max="9232" width="10.28515625" style="70" customWidth="1"/>
    <col min="9233" max="9233" width="13.7109375" style="70" customWidth="1"/>
    <col min="9234" max="9235" width="9.7109375" style="70" customWidth="1"/>
    <col min="9236" max="9236" width="15.7109375" style="70" customWidth="1"/>
    <col min="9237" max="9237" width="16.42578125" style="70" customWidth="1"/>
    <col min="9238" max="9238" width="10.7109375" style="70" customWidth="1"/>
    <col min="9239" max="9239" width="8.42578125" style="70" customWidth="1"/>
    <col min="9240" max="9240" width="6.7109375" style="70"/>
    <col min="9241" max="9242" width="6.85546875" style="70" bestFit="1" customWidth="1"/>
    <col min="9243" max="9247" width="6.7109375" style="70"/>
    <col min="9248" max="9249" width="6.85546875" style="70" bestFit="1" customWidth="1"/>
    <col min="9250" max="9254" width="6.7109375" style="70"/>
    <col min="9255" max="9256" width="6.85546875" style="70" bestFit="1" customWidth="1"/>
    <col min="9257" max="9472" width="6.7109375" style="70"/>
    <col min="9473" max="9473" width="19.140625" style="70" customWidth="1"/>
    <col min="9474" max="9474" width="10.5703125" style="70" customWidth="1"/>
    <col min="9475" max="9475" width="12.85546875" style="70" customWidth="1"/>
    <col min="9476" max="9476" width="10.85546875" style="70" customWidth="1"/>
    <col min="9477" max="9477" width="10.28515625" style="70" customWidth="1"/>
    <col min="9478" max="9478" width="16" style="70" customWidth="1"/>
    <col min="9479" max="9479" width="15.85546875" style="70" customWidth="1"/>
    <col min="9480" max="9480" width="10.5703125" style="70" customWidth="1"/>
    <col min="9481" max="9481" width="10.7109375" style="70" customWidth="1"/>
    <col min="9482" max="9482" width="13.7109375" style="70" customWidth="1"/>
    <col min="9483" max="9483" width="10.140625" style="70" customWidth="1"/>
    <col min="9484" max="9484" width="9.28515625" style="70" customWidth="1"/>
    <col min="9485" max="9485" width="14.28515625" style="70" customWidth="1"/>
    <col min="9486" max="9486" width="16.5703125" style="70" customWidth="1"/>
    <col min="9487" max="9487" width="10.140625" style="70" customWidth="1"/>
    <col min="9488" max="9488" width="10.28515625" style="70" customWidth="1"/>
    <col min="9489" max="9489" width="13.7109375" style="70" customWidth="1"/>
    <col min="9490" max="9491" width="9.7109375" style="70" customWidth="1"/>
    <col min="9492" max="9492" width="15.7109375" style="70" customWidth="1"/>
    <col min="9493" max="9493" width="16.42578125" style="70" customWidth="1"/>
    <col min="9494" max="9494" width="10.7109375" style="70" customWidth="1"/>
    <col min="9495" max="9495" width="8.42578125" style="70" customWidth="1"/>
    <col min="9496" max="9496" width="6.7109375" style="70"/>
    <col min="9497" max="9498" width="6.85546875" style="70" bestFit="1" customWidth="1"/>
    <col min="9499" max="9503" width="6.7109375" style="70"/>
    <col min="9504" max="9505" width="6.85546875" style="70" bestFit="1" customWidth="1"/>
    <col min="9506" max="9510" width="6.7109375" style="70"/>
    <col min="9511" max="9512" width="6.85546875" style="70" bestFit="1" customWidth="1"/>
    <col min="9513" max="9728" width="6.7109375" style="70"/>
    <col min="9729" max="9729" width="19.140625" style="70" customWidth="1"/>
    <col min="9730" max="9730" width="10.5703125" style="70" customWidth="1"/>
    <col min="9731" max="9731" width="12.85546875" style="70" customWidth="1"/>
    <col min="9732" max="9732" width="10.85546875" style="70" customWidth="1"/>
    <col min="9733" max="9733" width="10.28515625" style="70" customWidth="1"/>
    <col min="9734" max="9734" width="16" style="70" customWidth="1"/>
    <col min="9735" max="9735" width="15.85546875" style="70" customWidth="1"/>
    <col min="9736" max="9736" width="10.5703125" style="70" customWidth="1"/>
    <col min="9737" max="9737" width="10.7109375" style="70" customWidth="1"/>
    <col min="9738" max="9738" width="13.7109375" style="70" customWidth="1"/>
    <col min="9739" max="9739" width="10.140625" style="70" customWidth="1"/>
    <col min="9740" max="9740" width="9.28515625" style="70" customWidth="1"/>
    <col min="9741" max="9741" width="14.28515625" style="70" customWidth="1"/>
    <col min="9742" max="9742" width="16.5703125" style="70" customWidth="1"/>
    <col min="9743" max="9743" width="10.140625" style="70" customWidth="1"/>
    <col min="9744" max="9744" width="10.28515625" style="70" customWidth="1"/>
    <col min="9745" max="9745" width="13.7109375" style="70" customWidth="1"/>
    <col min="9746" max="9747" width="9.7109375" style="70" customWidth="1"/>
    <col min="9748" max="9748" width="15.7109375" style="70" customWidth="1"/>
    <col min="9749" max="9749" width="16.42578125" style="70" customWidth="1"/>
    <col min="9750" max="9750" width="10.7109375" style="70" customWidth="1"/>
    <col min="9751" max="9751" width="8.42578125" style="70" customWidth="1"/>
    <col min="9752" max="9752" width="6.7109375" style="70"/>
    <col min="9753" max="9754" width="6.85546875" style="70" bestFit="1" customWidth="1"/>
    <col min="9755" max="9759" width="6.7109375" style="70"/>
    <col min="9760" max="9761" width="6.85546875" style="70" bestFit="1" customWidth="1"/>
    <col min="9762" max="9766" width="6.7109375" style="70"/>
    <col min="9767" max="9768" width="6.85546875" style="70" bestFit="1" customWidth="1"/>
    <col min="9769" max="9984" width="6.7109375" style="70"/>
    <col min="9985" max="9985" width="19.140625" style="70" customWidth="1"/>
    <col min="9986" max="9986" width="10.5703125" style="70" customWidth="1"/>
    <col min="9987" max="9987" width="12.85546875" style="70" customWidth="1"/>
    <col min="9988" max="9988" width="10.85546875" style="70" customWidth="1"/>
    <col min="9989" max="9989" width="10.28515625" style="70" customWidth="1"/>
    <col min="9990" max="9990" width="16" style="70" customWidth="1"/>
    <col min="9991" max="9991" width="15.85546875" style="70" customWidth="1"/>
    <col min="9992" max="9992" width="10.5703125" style="70" customWidth="1"/>
    <col min="9993" max="9993" width="10.7109375" style="70" customWidth="1"/>
    <col min="9994" max="9994" width="13.7109375" style="70" customWidth="1"/>
    <col min="9995" max="9995" width="10.140625" style="70" customWidth="1"/>
    <col min="9996" max="9996" width="9.28515625" style="70" customWidth="1"/>
    <col min="9997" max="9997" width="14.28515625" style="70" customWidth="1"/>
    <col min="9998" max="9998" width="16.5703125" style="70" customWidth="1"/>
    <col min="9999" max="9999" width="10.140625" style="70" customWidth="1"/>
    <col min="10000" max="10000" width="10.28515625" style="70" customWidth="1"/>
    <col min="10001" max="10001" width="13.7109375" style="70" customWidth="1"/>
    <col min="10002" max="10003" width="9.7109375" style="70" customWidth="1"/>
    <col min="10004" max="10004" width="15.7109375" style="70" customWidth="1"/>
    <col min="10005" max="10005" width="16.42578125" style="70" customWidth="1"/>
    <col min="10006" max="10006" width="10.7109375" style="70" customWidth="1"/>
    <col min="10007" max="10007" width="8.42578125" style="70" customWidth="1"/>
    <col min="10008" max="10008" width="6.7109375" style="70"/>
    <col min="10009" max="10010" width="6.85546875" style="70" bestFit="1" customWidth="1"/>
    <col min="10011" max="10015" width="6.7109375" style="70"/>
    <col min="10016" max="10017" width="6.85546875" style="70" bestFit="1" customWidth="1"/>
    <col min="10018" max="10022" width="6.7109375" style="70"/>
    <col min="10023" max="10024" width="6.85546875" style="70" bestFit="1" customWidth="1"/>
    <col min="10025" max="10240" width="6.7109375" style="70"/>
    <col min="10241" max="10241" width="19.140625" style="70" customWidth="1"/>
    <col min="10242" max="10242" width="10.5703125" style="70" customWidth="1"/>
    <col min="10243" max="10243" width="12.85546875" style="70" customWidth="1"/>
    <col min="10244" max="10244" width="10.85546875" style="70" customWidth="1"/>
    <col min="10245" max="10245" width="10.28515625" style="70" customWidth="1"/>
    <col min="10246" max="10246" width="16" style="70" customWidth="1"/>
    <col min="10247" max="10247" width="15.85546875" style="70" customWidth="1"/>
    <col min="10248" max="10248" width="10.5703125" style="70" customWidth="1"/>
    <col min="10249" max="10249" width="10.7109375" style="70" customWidth="1"/>
    <col min="10250" max="10250" width="13.7109375" style="70" customWidth="1"/>
    <col min="10251" max="10251" width="10.140625" style="70" customWidth="1"/>
    <col min="10252" max="10252" width="9.28515625" style="70" customWidth="1"/>
    <col min="10253" max="10253" width="14.28515625" style="70" customWidth="1"/>
    <col min="10254" max="10254" width="16.5703125" style="70" customWidth="1"/>
    <col min="10255" max="10255" width="10.140625" style="70" customWidth="1"/>
    <col min="10256" max="10256" width="10.28515625" style="70" customWidth="1"/>
    <col min="10257" max="10257" width="13.7109375" style="70" customWidth="1"/>
    <col min="10258" max="10259" width="9.7109375" style="70" customWidth="1"/>
    <col min="10260" max="10260" width="15.7109375" style="70" customWidth="1"/>
    <col min="10261" max="10261" width="16.42578125" style="70" customWidth="1"/>
    <col min="10262" max="10262" width="10.7109375" style="70" customWidth="1"/>
    <col min="10263" max="10263" width="8.42578125" style="70" customWidth="1"/>
    <col min="10264" max="10264" width="6.7109375" style="70"/>
    <col min="10265" max="10266" width="6.85546875" style="70" bestFit="1" customWidth="1"/>
    <col min="10267" max="10271" width="6.7109375" style="70"/>
    <col min="10272" max="10273" width="6.85546875" style="70" bestFit="1" customWidth="1"/>
    <col min="10274" max="10278" width="6.7109375" style="70"/>
    <col min="10279" max="10280" width="6.85546875" style="70" bestFit="1" customWidth="1"/>
    <col min="10281" max="10496" width="6.7109375" style="70"/>
    <col min="10497" max="10497" width="19.140625" style="70" customWidth="1"/>
    <col min="10498" max="10498" width="10.5703125" style="70" customWidth="1"/>
    <col min="10499" max="10499" width="12.85546875" style="70" customWidth="1"/>
    <col min="10500" max="10500" width="10.85546875" style="70" customWidth="1"/>
    <col min="10501" max="10501" width="10.28515625" style="70" customWidth="1"/>
    <col min="10502" max="10502" width="16" style="70" customWidth="1"/>
    <col min="10503" max="10503" width="15.85546875" style="70" customWidth="1"/>
    <col min="10504" max="10504" width="10.5703125" style="70" customWidth="1"/>
    <col min="10505" max="10505" width="10.7109375" style="70" customWidth="1"/>
    <col min="10506" max="10506" width="13.7109375" style="70" customWidth="1"/>
    <col min="10507" max="10507" width="10.140625" style="70" customWidth="1"/>
    <col min="10508" max="10508" width="9.28515625" style="70" customWidth="1"/>
    <col min="10509" max="10509" width="14.28515625" style="70" customWidth="1"/>
    <col min="10510" max="10510" width="16.5703125" style="70" customWidth="1"/>
    <col min="10511" max="10511" width="10.140625" style="70" customWidth="1"/>
    <col min="10512" max="10512" width="10.28515625" style="70" customWidth="1"/>
    <col min="10513" max="10513" width="13.7109375" style="70" customWidth="1"/>
    <col min="10514" max="10515" width="9.7109375" style="70" customWidth="1"/>
    <col min="10516" max="10516" width="15.7109375" style="70" customWidth="1"/>
    <col min="10517" max="10517" width="16.42578125" style="70" customWidth="1"/>
    <col min="10518" max="10518" width="10.7109375" style="70" customWidth="1"/>
    <col min="10519" max="10519" width="8.42578125" style="70" customWidth="1"/>
    <col min="10520" max="10520" width="6.7109375" style="70"/>
    <col min="10521" max="10522" width="6.85546875" style="70" bestFit="1" customWidth="1"/>
    <col min="10523" max="10527" width="6.7109375" style="70"/>
    <col min="10528" max="10529" width="6.85546875" style="70" bestFit="1" customWidth="1"/>
    <col min="10530" max="10534" width="6.7109375" style="70"/>
    <col min="10535" max="10536" width="6.85546875" style="70" bestFit="1" customWidth="1"/>
    <col min="10537" max="10752" width="6.7109375" style="70"/>
    <col min="10753" max="10753" width="19.140625" style="70" customWidth="1"/>
    <col min="10754" max="10754" width="10.5703125" style="70" customWidth="1"/>
    <col min="10755" max="10755" width="12.85546875" style="70" customWidth="1"/>
    <col min="10756" max="10756" width="10.85546875" style="70" customWidth="1"/>
    <col min="10757" max="10757" width="10.28515625" style="70" customWidth="1"/>
    <col min="10758" max="10758" width="16" style="70" customWidth="1"/>
    <col min="10759" max="10759" width="15.85546875" style="70" customWidth="1"/>
    <col min="10760" max="10760" width="10.5703125" style="70" customWidth="1"/>
    <col min="10761" max="10761" width="10.7109375" style="70" customWidth="1"/>
    <col min="10762" max="10762" width="13.7109375" style="70" customWidth="1"/>
    <col min="10763" max="10763" width="10.140625" style="70" customWidth="1"/>
    <col min="10764" max="10764" width="9.28515625" style="70" customWidth="1"/>
    <col min="10765" max="10765" width="14.28515625" style="70" customWidth="1"/>
    <col min="10766" max="10766" width="16.5703125" style="70" customWidth="1"/>
    <col min="10767" max="10767" width="10.140625" style="70" customWidth="1"/>
    <col min="10768" max="10768" width="10.28515625" style="70" customWidth="1"/>
    <col min="10769" max="10769" width="13.7109375" style="70" customWidth="1"/>
    <col min="10770" max="10771" width="9.7109375" style="70" customWidth="1"/>
    <col min="10772" max="10772" width="15.7109375" style="70" customWidth="1"/>
    <col min="10773" max="10773" width="16.42578125" style="70" customWidth="1"/>
    <col min="10774" max="10774" width="10.7109375" style="70" customWidth="1"/>
    <col min="10775" max="10775" width="8.42578125" style="70" customWidth="1"/>
    <col min="10776" max="10776" width="6.7109375" style="70"/>
    <col min="10777" max="10778" width="6.85546875" style="70" bestFit="1" customWidth="1"/>
    <col min="10779" max="10783" width="6.7109375" style="70"/>
    <col min="10784" max="10785" width="6.85546875" style="70" bestFit="1" customWidth="1"/>
    <col min="10786" max="10790" width="6.7109375" style="70"/>
    <col min="10791" max="10792" width="6.85546875" style="70" bestFit="1" customWidth="1"/>
    <col min="10793" max="11008" width="6.7109375" style="70"/>
    <col min="11009" max="11009" width="19.140625" style="70" customWidth="1"/>
    <col min="11010" max="11010" width="10.5703125" style="70" customWidth="1"/>
    <col min="11011" max="11011" width="12.85546875" style="70" customWidth="1"/>
    <col min="11012" max="11012" width="10.85546875" style="70" customWidth="1"/>
    <col min="11013" max="11013" width="10.28515625" style="70" customWidth="1"/>
    <col min="11014" max="11014" width="16" style="70" customWidth="1"/>
    <col min="11015" max="11015" width="15.85546875" style="70" customWidth="1"/>
    <col min="11016" max="11016" width="10.5703125" style="70" customWidth="1"/>
    <col min="11017" max="11017" width="10.7109375" style="70" customWidth="1"/>
    <col min="11018" max="11018" width="13.7109375" style="70" customWidth="1"/>
    <col min="11019" max="11019" width="10.140625" style="70" customWidth="1"/>
    <col min="11020" max="11020" width="9.28515625" style="70" customWidth="1"/>
    <col min="11021" max="11021" width="14.28515625" style="70" customWidth="1"/>
    <col min="11022" max="11022" width="16.5703125" style="70" customWidth="1"/>
    <col min="11023" max="11023" width="10.140625" style="70" customWidth="1"/>
    <col min="11024" max="11024" width="10.28515625" style="70" customWidth="1"/>
    <col min="11025" max="11025" width="13.7109375" style="70" customWidth="1"/>
    <col min="11026" max="11027" width="9.7109375" style="70" customWidth="1"/>
    <col min="11028" max="11028" width="15.7109375" style="70" customWidth="1"/>
    <col min="11029" max="11029" width="16.42578125" style="70" customWidth="1"/>
    <col min="11030" max="11030" width="10.7109375" style="70" customWidth="1"/>
    <col min="11031" max="11031" width="8.42578125" style="70" customWidth="1"/>
    <col min="11032" max="11032" width="6.7109375" style="70"/>
    <col min="11033" max="11034" width="6.85546875" style="70" bestFit="1" customWidth="1"/>
    <col min="11035" max="11039" width="6.7109375" style="70"/>
    <col min="11040" max="11041" width="6.85546875" style="70" bestFit="1" customWidth="1"/>
    <col min="11042" max="11046" width="6.7109375" style="70"/>
    <col min="11047" max="11048" width="6.85546875" style="70" bestFit="1" customWidth="1"/>
    <col min="11049" max="11264" width="6.7109375" style="70"/>
    <col min="11265" max="11265" width="19.140625" style="70" customWidth="1"/>
    <col min="11266" max="11266" width="10.5703125" style="70" customWidth="1"/>
    <col min="11267" max="11267" width="12.85546875" style="70" customWidth="1"/>
    <col min="11268" max="11268" width="10.85546875" style="70" customWidth="1"/>
    <col min="11269" max="11269" width="10.28515625" style="70" customWidth="1"/>
    <col min="11270" max="11270" width="16" style="70" customWidth="1"/>
    <col min="11271" max="11271" width="15.85546875" style="70" customWidth="1"/>
    <col min="11272" max="11272" width="10.5703125" style="70" customWidth="1"/>
    <col min="11273" max="11273" width="10.7109375" style="70" customWidth="1"/>
    <col min="11274" max="11274" width="13.7109375" style="70" customWidth="1"/>
    <col min="11275" max="11275" width="10.140625" style="70" customWidth="1"/>
    <col min="11276" max="11276" width="9.28515625" style="70" customWidth="1"/>
    <col min="11277" max="11277" width="14.28515625" style="70" customWidth="1"/>
    <col min="11278" max="11278" width="16.5703125" style="70" customWidth="1"/>
    <col min="11279" max="11279" width="10.140625" style="70" customWidth="1"/>
    <col min="11280" max="11280" width="10.28515625" style="70" customWidth="1"/>
    <col min="11281" max="11281" width="13.7109375" style="70" customWidth="1"/>
    <col min="11282" max="11283" width="9.7109375" style="70" customWidth="1"/>
    <col min="11284" max="11284" width="15.7109375" style="70" customWidth="1"/>
    <col min="11285" max="11285" width="16.42578125" style="70" customWidth="1"/>
    <col min="11286" max="11286" width="10.7109375" style="70" customWidth="1"/>
    <col min="11287" max="11287" width="8.42578125" style="70" customWidth="1"/>
    <col min="11288" max="11288" width="6.7109375" style="70"/>
    <col min="11289" max="11290" width="6.85546875" style="70" bestFit="1" customWidth="1"/>
    <col min="11291" max="11295" width="6.7109375" style="70"/>
    <col min="11296" max="11297" width="6.85546875" style="70" bestFit="1" customWidth="1"/>
    <col min="11298" max="11302" width="6.7109375" style="70"/>
    <col min="11303" max="11304" width="6.85546875" style="70" bestFit="1" customWidth="1"/>
    <col min="11305" max="11520" width="6.7109375" style="70"/>
    <col min="11521" max="11521" width="19.140625" style="70" customWidth="1"/>
    <col min="11522" max="11522" width="10.5703125" style="70" customWidth="1"/>
    <col min="11523" max="11523" width="12.85546875" style="70" customWidth="1"/>
    <col min="11524" max="11524" width="10.85546875" style="70" customWidth="1"/>
    <col min="11525" max="11525" width="10.28515625" style="70" customWidth="1"/>
    <col min="11526" max="11526" width="16" style="70" customWidth="1"/>
    <col min="11527" max="11527" width="15.85546875" style="70" customWidth="1"/>
    <col min="11528" max="11528" width="10.5703125" style="70" customWidth="1"/>
    <col min="11529" max="11529" width="10.7109375" style="70" customWidth="1"/>
    <col min="11530" max="11530" width="13.7109375" style="70" customWidth="1"/>
    <col min="11531" max="11531" width="10.140625" style="70" customWidth="1"/>
    <col min="11532" max="11532" width="9.28515625" style="70" customWidth="1"/>
    <col min="11533" max="11533" width="14.28515625" style="70" customWidth="1"/>
    <col min="11534" max="11534" width="16.5703125" style="70" customWidth="1"/>
    <col min="11535" max="11535" width="10.140625" style="70" customWidth="1"/>
    <col min="11536" max="11536" width="10.28515625" style="70" customWidth="1"/>
    <col min="11537" max="11537" width="13.7109375" style="70" customWidth="1"/>
    <col min="11538" max="11539" width="9.7109375" style="70" customWidth="1"/>
    <col min="11540" max="11540" width="15.7109375" style="70" customWidth="1"/>
    <col min="11541" max="11541" width="16.42578125" style="70" customWidth="1"/>
    <col min="11542" max="11542" width="10.7109375" style="70" customWidth="1"/>
    <col min="11543" max="11543" width="8.42578125" style="70" customWidth="1"/>
    <col min="11544" max="11544" width="6.7109375" style="70"/>
    <col min="11545" max="11546" width="6.85546875" style="70" bestFit="1" customWidth="1"/>
    <col min="11547" max="11551" width="6.7109375" style="70"/>
    <col min="11552" max="11553" width="6.85546875" style="70" bestFit="1" customWidth="1"/>
    <col min="11554" max="11558" width="6.7109375" style="70"/>
    <col min="11559" max="11560" width="6.85546875" style="70" bestFit="1" customWidth="1"/>
    <col min="11561" max="11776" width="6.7109375" style="70"/>
    <col min="11777" max="11777" width="19.140625" style="70" customWidth="1"/>
    <col min="11778" max="11778" width="10.5703125" style="70" customWidth="1"/>
    <col min="11779" max="11779" width="12.85546875" style="70" customWidth="1"/>
    <col min="11780" max="11780" width="10.85546875" style="70" customWidth="1"/>
    <col min="11781" max="11781" width="10.28515625" style="70" customWidth="1"/>
    <col min="11782" max="11782" width="16" style="70" customWidth="1"/>
    <col min="11783" max="11783" width="15.85546875" style="70" customWidth="1"/>
    <col min="11784" max="11784" width="10.5703125" style="70" customWidth="1"/>
    <col min="11785" max="11785" width="10.7109375" style="70" customWidth="1"/>
    <col min="11786" max="11786" width="13.7109375" style="70" customWidth="1"/>
    <col min="11787" max="11787" width="10.140625" style="70" customWidth="1"/>
    <col min="11788" max="11788" width="9.28515625" style="70" customWidth="1"/>
    <col min="11789" max="11789" width="14.28515625" style="70" customWidth="1"/>
    <col min="11790" max="11790" width="16.5703125" style="70" customWidth="1"/>
    <col min="11791" max="11791" width="10.140625" style="70" customWidth="1"/>
    <col min="11792" max="11792" width="10.28515625" style="70" customWidth="1"/>
    <col min="11793" max="11793" width="13.7109375" style="70" customWidth="1"/>
    <col min="11794" max="11795" width="9.7109375" style="70" customWidth="1"/>
    <col min="11796" max="11796" width="15.7109375" style="70" customWidth="1"/>
    <col min="11797" max="11797" width="16.42578125" style="70" customWidth="1"/>
    <col min="11798" max="11798" width="10.7109375" style="70" customWidth="1"/>
    <col min="11799" max="11799" width="8.42578125" style="70" customWidth="1"/>
    <col min="11800" max="11800" width="6.7109375" style="70"/>
    <col min="11801" max="11802" width="6.85546875" style="70" bestFit="1" customWidth="1"/>
    <col min="11803" max="11807" width="6.7109375" style="70"/>
    <col min="11808" max="11809" width="6.85546875" style="70" bestFit="1" customWidth="1"/>
    <col min="11810" max="11814" width="6.7109375" style="70"/>
    <col min="11815" max="11816" width="6.85546875" style="70" bestFit="1" customWidth="1"/>
    <col min="11817" max="12032" width="6.7109375" style="70"/>
    <col min="12033" max="12033" width="19.140625" style="70" customWidth="1"/>
    <col min="12034" max="12034" width="10.5703125" style="70" customWidth="1"/>
    <col min="12035" max="12035" width="12.85546875" style="70" customWidth="1"/>
    <col min="12036" max="12036" width="10.85546875" style="70" customWidth="1"/>
    <col min="12037" max="12037" width="10.28515625" style="70" customWidth="1"/>
    <col min="12038" max="12038" width="16" style="70" customWidth="1"/>
    <col min="12039" max="12039" width="15.85546875" style="70" customWidth="1"/>
    <col min="12040" max="12040" width="10.5703125" style="70" customWidth="1"/>
    <col min="12041" max="12041" width="10.7109375" style="70" customWidth="1"/>
    <col min="12042" max="12042" width="13.7109375" style="70" customWidth="1"/>
    <col min="12043" max="12043" width="10.140625" style="70" customWidth="1"/>
    <col min="12044" max="12044" width="9.28515625" style="70" customWidth="1"/>
    <col min="12045" max="12045" width="14.28515625" style="70" customWidth="1"/>
    <col min="12046" max="12046" width="16.5703125" style="70" customWidth="1"/>
    <col min="12047" max="12047" width="10.140625" style="70" customWidth="1"/>
    <col min="12048" max="12048" width="10.28515625" style="70" customWidth="1"/>
    <col min="12049" max="12049" width="13.7109375" style="70" customWidth="1"/>
    <col min="12050" max="12051" width="9.7109375" style="70" customWidth="1"/>
    <col min="12052" max="12052" width="15.7109375" style="70" customWidth="1"/>
    <col min="12053" max="12053" width="16.42578125" style="70" customWidth="1"/>
    <col min="12054" max="12054" width="10.7109375" style="70" customWidth="1"/>
    <col min="12055" max="12055" width="8.42578125" style="70" customWidth="1"/>
    <col min="12056" max="12056" width="6.7109375" style="70"/>
    <col min="12057" max="12058" width="6.85546875" style="70" bestFit="1" customWidth="1"/>
    <col min="12059" max="12063" width="6.7109375" style="70"/>
    <col min="12064" max="12065" width="6.85546875" style="70" bestFit="1" customWidth="1"/>
    <col min="12066" max="12070" width="6.7109375" style="70"/>
    <col min="12071" max="12072" width="6.85546875" style="70" bestFit="1" customWidth="1"/>
    <col min="12073" max="12288" width="6.7109375" style="70"/>
    <col min="12289" max="12289" width="19.140625" style="70" customWidth="1"/>
    <col min="12290" max="12290" width="10.5703125" style="70" customWidth="1"/>
    <col min="12291" max="12291" width="12.85546875" style="70" customWidth="1"/>
    <col min="12292" max="12292" width="10.85546875" style="70" customWidth="1"/>
    <col min="12293" max="12293" width="10.28515625" style="70" customWidth="1"/>
    <col min="12294" max="12294" width="16" style="70" customWidth="1"/>
    <col min="12295" max="12295" width="15.85546875" style="70" customWidth="1"/>
    <col min="12296" max="12296" width="10.5703125" style="70" customWidth="1"/>
    <col min="12297" max="12297" width="10.7109375" style="70" customWidth="1"/>
    <col min="12298" max="12298" width="13.7109375" style="70" customWidth="1"/>
    <col min="12299" max="12299" width="10.140625" style="70" customWidth="1"/>
    <col min="12300" max="12300" width="9.28515625" style="70" customWidth="1"/>
    <col min="12301" max="12301" width="14.28515625" style="70" customWidth="1"/>
    <col min="12302" max="12302" width="16.5703125" style="70" customWidth="1"/>
    <col min="12303" max="12303" width="10.140625" style="70" customWidth="1"/>
    <col min="12304" max="12304" width="10.28515625" style="70" customWidth="1"/>
    <col min="12305" max="12305" width="13.7109375" style="70" customWidth="1"/>
    <col min="12306" max="12307" width="9.7109375" style="70" customWidth="1"/>
    <col min="12308" max="12308" width="15.7109375" style="70" customWidth="1"/>
    <col min="12309" max="12309" width="16.42578125" style="70" customWidth="1"/>
    <col min="12310" max="12310" width="10.7109375" style="70" customWidth="1"/>
    <col min="12311" max="12311" width="8.42578125" style="70" customWidth="1"/>
    <col min="12312" max="12312" width="6.7109375" style="70"/>
    <col min="12313" max="12314" width="6.85546875" style="70" bestFit="1" customWidth="1"/>
    <col min="12315" max="12319" width="6.7109375" style="70"/>
    <col min="12320" max="12321" width="6.85546875" style="70" bestFit="1" customWidth="1"/>
    <col min="12322" max="12326" width="6.7109375" style="70"/>
    <col min="12327" max="12328" width="6.85546875" style="70" bestFit="1" customWidth="1"/>
    <col min="12329" max="12544" width="6.7109375" style="70"/>
    <col min="12545" max="12545" width="19.140625" style="70" customWidth="1"/>
    <col min="12546" max="12546" width="10.5703125" style="70" customWidth="1"/>
    <col min="12547" max="12547" width="12.85546875" style="70" customWidth="1"/>
    <col min="12548" max="12548" width="10.85546875" style="70" customWidth="1"/>
    <col min="12549" max="12549" width="10.28515625" style="70" customWidth="1"/>
    <col min="12550" max="12550" width="16" style="70" customWidth="1"/>
    <col min="12551" max="12551" width="15.85546875" style="70" customWidth="1"/>
    <col min="12552" max="12552" width="10.5703125" style="70" customWidth="1"/>
    <col min="12553" max="12553" width="10.7109375" style="70" customWidth="1"/>
    <col min="12554" max="12554" width="13.7109375" style="70" customWidth="1"/>
    <col min="12555" max="12555" width="10.140625" style="70" customWidth="1"/>
    <col min="12556" max="12556" width="9.28515625" style="70" customWidth="1"/>
    <col min="12557" max="12557" width="14.28515625" style="70" customWidth="1"/>
    <col min="12558" max="12558" width="16.5703125" style="70" customWidth="1"/>
    <col min="12559" max="12559" width="10.140625" style="70" customWidth="1"/>
    <col min="12560" max="12560" width="10.28515625" style="70" customWidth="1"/>
    <col min="12561" max="12561" width="13.7109375" style="70" customWidth="1"/>
    <col min="12562" max="12563" width="9.7109375" style="70" customWidth="1"/>
    <col min="12564" max="12564" width="15.7109375" style="70" customWidth="1"/>
    <col min="12565" max="12565" width="16.42578125" style="70" customWidth="1"/>
    <col min="12566" max="12566" width="10.7109375" style="70" customWidth="1"/>
    <col min="12567" max="12567" width="8.42578125" style="70" customWidth="1"/>
    <col min="12568" max="12568" width="6.7109375" style="70"/>
    <col min="12569" max="12570" width="6.85546875" style="70" bestFit="1" customWidth="1"/>
    <col min="12571" max="12575" width="6.7109375" style="70"/>
    <col min="12576" max="12577" width="6.85546875" style="70" bestFit="1" customWidth="1"/>
    <col min="12578" max="12582" width="6.7109375" style="70"/>
    <col min="12583" max="12584" width="6.85546875" style="70" bestFit="1" customWidth="1"/>
    <col min="12585" max="12800" width="6.7109375" style="70"/>
    <col min="12801" max="12801" width="19.140625" style="70" customWidth="1"/>
    <col min="12802" max="12802" width="10.5703125" style="70" customWidth="1"/>
    <col min="12803" max="12803" width="12.85546875" style="70" customWidth="1"/>
    <col min="12804" max="12804" width="10.85546875" style="70" customWidth="1"/>
    <col min="12805" max="12805" width="10.28515625" style="70" customWidth="1"/>
    <col min="12806" max="12806" width="16" style="70" customWidth="1"/>
    <col min="12807" max="12807" width="15.85546875" style="70" customWidth="1"/>
    <col min="12808" max="12808" width="10.5703125" style="70" customWidth="1"/>
    <col min="12809" max="12809" width="10.7109375" style="70" customWidth="1"/>
    <col min="12810" max="12810" width="13.7109375" style="70" customWidth="1"/>
    <col min="12811" max="12811" width="10.140625" style="70" customWidth="1"/>
    <col min="12812" max="12812" width="9.28515625" style="70" customWidth="1"/>
    <col min="12813" max="12813" width="14.28515625" style="70" customWidth="1"/>
    <col min="12814" max="12814" width="16.5703125" style="70" customWidth="1"/>
    <col min="12815" max="12815" width="10.140625" style="70" customWidth="1"/>
    <col min="12816" max="12816" width="10.28515625" style="70" customWidth="1"/>
    <col min="12817" max="12817" width="13.7109375" style="70" customWidth="1"/>
    <col min="12818" max="12819" width="9.7109375" style="70" customWidth="1"/>
    <col min="12820" max="12820" width="15.7109375" style="70" customWidth="1"/>
    <col min="12821" max="12821" width="16.42578125" style="70" customWidth="1"/>
    <col min="12822" max="12822" width="10.7109375" style="70" customWidth="1"/>
    <col min="12823" max="12823" width="8.42578125" style="70" customWidth="1"/>
    <col min="12824" max="12824" width="6.7109375" style="70"/>
    <col min="12825" max="12826" width="6.85546875" style="70" bestFit="1" customWidth="1"/>
    <col min="12827" max="12831" width="6.7109375" style="70"/>
    <col min="12832" max="12833" width="6.85546875" style="70" bestFit="1" customWidth="1"/>
    <col min="12834" max="12838" width="6.7109375" style="70"/>
    <col min="12839" max="12840" width="6.85546875" style="70" bestFit="1" customWidth="1"/>
    <col min="12841" max="13056" width="6.7109375" style="70"/>
    <col min="13057" max="13057" width="19.140625" style="70" customWidth="1"/>
    <col min="13058" max="13058" width="10.5703125" style="70" customWidth="1"/>
    <col min="13059" max="13059" width="12.85546875" style="70" customWidth="1"/>
    <col min="13060" max="13060" width="10.85546875" style="70" customWidth="1"/>
    <col min="13061" max="13061" width="10.28515625" style="70" customWidth="1"/>
    <col min="13062" max="13062" width="16" style="70" customWidth="1"/>
    <col min="13063" max="13063" width="15.85546875" style="70" customWidth="1"/>
    <col min="13064" max="13064" width="10.5703125" style="70" customWidth="1"/>
    <col min="13065" max="13065" width="10.7109375" style="70" customWidth="1"/>
    <col min="13066" max="13066" width="13.7109375" style="70" customWidth="1"/>
    <col min="13067" max="13067" width="10.140625" style="70" customWidth="1"/>
    <col min="13068" max="13068" width="9.28515625" style="70" customWidth="1"/>
    <col min="13069" max="13069" width="14.28515625" style="70" customWidth="1"/>
    <col min="13070" max="13070" width="16.5703125" style="70" customWidth="1"/>
    <col min="13071" max="13071" width="10.140625" style="70" customWidth="1"/>
    <col min="13072" max="13072" width="10.28515625" style="70" customWidth="1"/>
    <col min="13073" max="13073" width="13.7109375" style="70" customWidth="1"/>
    <col min="13074" max="13075" width="9.7109375" style="70" customWidth="1"/>
    <col min="13076" max="13076" width="15.7109375" style="70" customWidth="1"/>
    <col min="13077" max="13077" width="16.42578125" style="70" customWidth="1"/>
    <col min="13078" max="13078" width="10.7109375" style="70" customWidth="1"/>
    <col min="13079" max="13079" width="8.42578125" style="70" customWidth="1"/>
    <col min="13080" max="13080" width="6.7109375" style="70"/>
    <col min="13081" max="13082" width="6.85546875" style="70" bestFit="1" customWidth="1"/>
    <col min="13083" max="13087" width="6.7109375" style="70"/>
    <col min="13088" max="13089" width="6.85546875" style="70" bestFit="1" customWidth="1"/>
    <col min="13090" max="13094" width="6.7109375" style="70"/>
    <col min="13095" max="13096" width="6.85546875" style="70" bestFit="1" customWidth="1"/>
    <col min="13097" max="13312" width="6.7109375" style="70"/>
    <col min="13313" max="13313" width="19.140625" style="70" customWidth="1"/>
    <col min="13314" max="13314" width="10.5703125" style="70" customWidth="1"/>
    <col min="13315" max="13315" width="12.85546875" style="70" customWidth="1"/>
    <col min="13316" max="13316" width="10.85546875" style="70" customWidth="1"/>
    <col min="13317" max="13317" width="10.28515625" style="70" customWidth="1"/>
    <col min="13318" max="13318" width="16" style="70" customWidth="1"/>
    <col min="13319" max="13319" width="15.85546875" style="70" customWidth="1"/>
    <col min="13320" max="13320" width="10.5703125" style="70" customWidth="1"/>
    <col min="13321" max="13321" width="10.7109375" style="70" customWidth="1"/>
    <col min="13322" max="13322" width="13.7109375" style="70" customWidth="1"/>
    <col min="13323" max="13323" width="10.140625" style="70" customWidth="1"/>
    <col min="13324" max="13324" width="9.28515625" style="70" customWidth="1"/>
    <col min="13325" max="13325" width="14.28515625" style="70" customWidth="1"/>
    <col min="13326" max="13326" width="16.5703125" style="70" customWidth="1"/>
    <col min="13327" max="13327" width="10.140625" style="70" customWidth="1"/>
    <col min="13328" max="13328" width="10.28515625" style="70" customWidth="1"/>
    <col min="13329" max="13329" width="13.7109375" style="70" customWidth="1"/>
    <col min="13330" max="13331" width="9.7109375" style="70" customWidth="1"/>
    <col min="13332" max="13332" width="15.7109375" style="70" customWidth="1"/>
    <col min="13333" max="13333" width="16.42578125" style="70" customWidth="1"/>
    <col min="13334" max="13334" width="10.7109375" style="70" customWidth="1"/>
    <col min="13335" max="13335" width="8.42578125" style="70" customWidth="1"/>
    <col min="13336" max="13336" width="6.7109375" style="70"/>
    <col min="13337" max="13338" width="6.85546875" style="70" bestFit="1" customWidth="1"/>
    <col min="13339" max="13343" width="6.7109375" style="70"/>
    <col min="13344" max="13345" width="6.85546875" style="70" bestFit="1" customWidth="1"/>
    <col min="13346" max="13350" width="6.7109375" style="70"/>
    <col min="13351" max="13352" width="6.85546875" style="70" bestFit="1" customWidth="1"/>
    <col min="13353" max="13568" width="6.7109375" style="70"/>
    <col min="13569" max="13569" width="19.140625" style="70" customWidth="1"/>
    <col min="13570" max="13570" width="10.5703125" style="70" customWidth="1"/>
    <col min="13571" max="13571" width="12.85546875" style="70" customWidth="1"/>
    <col min="13572" max="13572" width="10.85546875" style="70" customWidth="1"/>
    <col min="13573" max="13573" width="10.28515625" style="70" customWidth="1"/>
    <col min="13574" max="13574" width="16" style="70" customWidth="1"/>
    <col min="13575" max="13575" width="15.85546875" style="70" customWidth="1"/>
    <col min="13576" max="13576" width="10.5703125" style="70" customWidth="1"/>
    <col min="13577" max="13577" width="10.7109375" style="70" customWidth="1"/>
    <col min="13578" max="13578" width="13.7109375" style="70" customWidth="1"/>
    <col min="13579" max="13579" width="10.140625" style="70" customWidth="1"/>
    <col min="13580" max="13580" width="9.28515625" style="70" customWidth="1"/>
    <col min="13581" max="13581" width="14.28515625" style="70" customWidth="1"/>
    <col min="13582" max="13582" width="16.5703125" style="70" customWidth="1"/>
    <col min="13583" max="13583" width="10.140625" style="70" customWidth="1"/>
    <col min="13584" max="13584" width="10.28515625" style="70" customWidth="1"/>
    <col min="13585" max="13585" width="13.7109375" style="70" customWidth="1"/>
    <col min="13586" max="13587" width="9.7109375" style="70" customWidth="1"/>
    <col min="13588" max="13588" width="15.7109375" style="70" customWidth="1"/>
    <col min="13589" max="13589" width="16.42578125" style="70" customWidth="1"/>
    <col min="13590" max="13590" width="10.7109375" style="70" customWidth="1"/>
    <col min="13591" max="13591" width="8.42578125" style="70" customWidth="1"/>
    <col min="13592" max="13592" width="6.7109375" style="70"/>
    <col min="13593" max="13594" width="6.85546875" style="70" bestFit="1" customWidth="1"/>
    <col min="13595" max="13599" width="6.7109375" style="70"/>
    <col min="13600" max="13601" width="6.85546875" style="70" bestFit="1" customWidth="1"/>
    <col min="13602" max="13606" width="6.7109375" style="70"/>
    <col min="13607" max="13608" width="6.85546875" style="70" bestFit="1" customWidth="1"/>
    <col min="13609" max="13824" width="6.7109375" style="70"/>
    <col min="13825" max="13825" width="19.140625" style="70" customWidth="1"/>
    <col min="13826" max="13826" width="10.5703125" style="70" customWidth="1"/>
    <col min="13827" max="13827" width="12.85546875" style="70" customWidth="1"/>
    <col min="13828" max="13828" width="10.85546875" style="70" customWidth="1"/>
    <col min="13829" max="13829" width="10.28515625" style="70" customWidth="1"/>
    <col min="13830" max="13830" width="16" style="70" customWidth="1"/>
    <col min="13831" max="13831" width="15.85546875" style="70" customWidth="1"/>
    <col min="13832" max="13832" width="10.5703125" style="70" customWidth="1"/>
    <col min="13833" max="13833" width="10.7109375" style="70" customWidth="1"/>
    <col min="13834" max="13834" width="13.7109375" style="70" customWidth="1"/>
    <col min="13835" max="13835" width="10.140625" style="70" customWidth="1"/>
    <col min="13836" max="13836" width="9.28515625" style="70" customWidth="1"/>
    <col min="13837" max="13837" width="14.28515625" style="70" customWidth="1"/>
    <col min="13838" max="13838" width="16.5703125" style="70" customWidth="1"/>
    <col min="13839" max="13839" width="10.140625" style="70" customWidth="1"/>
    <col min="13840" max="13840" width="10.28515625" style="70" customWidth="1"/>
    <col min="13841" max="13841" width="13.7109375" style="70" customWidth="1"/>
    <col min="13842" max="13843" width="9.7109375" style="70" customWidth="1"/>
    <col min="13844" max="13844" width="15.7109375" style="70" customWidth="1"/>
    <col min="13845" max="13845" width="16.42578125" style="70" customWidth="1"/>
    <col min="13846" max="13846" width="10.7109375" style="70" customWidth="1"/>
    <col min="13847" max="13847" width="8.42578125" style="70" customWidth="1"/>
    <col min="13848" max="13848" width="6.7109375" style="70"/>
    <col min="13849" max="13850" width="6.85546875" style="70" bestFit="1" customWidth="1"/>
    <col min="13851" max="13855" width="6.7109375" style="70"/>
    <col min="13856" max="13857" width="6.85546875" style="70" bestFit="1" customWidth="1"/>
    <col min="13858" max="13862" width="6.7109375" style="70"/>
    <col min="13863" max="13864" width="6.85546875" style="70" bestFit="1" customWidth="1"/>
    <col min="13865" max="14080" width="6.7109375" style="70"/>
    <col min="14081" max="14081" width="19.140625" style="70" customWidth="1"/>
    <col min="14082" max="14082" width="10.5703125" style="70" customWidth="1"/>
    <col min="14083" max="14083" width="12.85546875" style="70" customWidth="1"/>
    <col min="14084" max="14084" width="10.85546875" style="70" customWidth="1"/>
    <col min="14085" max="14085" width="10.28515625" style="70" customWidth="1"/>
    <col min="14086" max="14086" width="16" style="70" customWidth="1"/>
    <col min="14087" max="14087" width="15.85546875" style="70" customWidth="1"/>
    <col min="14088" max="14088" width="10.5703125" style="70" customWidth="1"/>
    <col min="14089" max="14089" width="10.7109375" style="70" customWidth="1"/>
    <col min="14090" max="14090" width="13.7109375" style="70" customWidth="1"/>
    <col min="14091" max="14091" width="10.140625" style="70" customWidth="1"/>
    <col min="14092" max="14092" width="9.28515625" style="70" customWidth="1"/>
    <col min="14093" max="14093" width="14.28515625" style="70" customWidth="1"/>
    <col min="14094" max="14094" width="16.5703125" style="70" customWidth="1"/>
    <col min="14095" max="14095" width="10.140625" style="70" customWidth="1"/>
    <col min="14096" max="14096" width="10.28515625" style="70" customWidth="1"/>
    <col min="14097" max="14097" width="13.7109375" style="70" customWidth="1"/>
    <col min="14098" max="14099" width="9.7109375" style="70" customWidth="1"/>
    <col min="14100" max="14100" width="15.7109375" style="70" customWidth="1"/>
    <col min="14101" max="14101" width="16.42578125" style="70" customWidth="1"/>
    <col min="14102" max="14102" width="10.7109375" style="70" customWidth="1"/>
    <col min="14103" max="14103" width="8.42578125" style="70" customWidth="1"/>
    <col min="14104" max="14104" width="6.7109375" style="70"/>
    <col min="14105" max="14106" width="6.85546875" style="70" bestFit="1" customWidth="1"/>
    <col min="14107" max="14111" width="6.7109375" style="70"/>
    <col min="14112" max="14113" width="6.85546875" style="70" bestFit="1" customWidth="1"/>
    <col min="14114" max="14118" width="6.7109375" style="70"/>
    <col min="14119" max="14120" width="6.85546875" style="70" bestFit="1" customWidth="1"/>
    <col min="14121" max="14336" width="6.7109375" style="70"/>
    <col min="14337" max="14337" width="19.140625" style="70" customWidth="1"/>
    <col min="14338" max="14338" width="10.5703125" style="70" customWidth="1"/>
    <col min="14339" max="14339" width="12.85546875" style="70" customWidth="1"/>
    <col min="14340" max="14340" width="10.85546875" style="70" customWidth="1"/>
    <col min="14341" max="14341" width="10.28515625" style="70" customWidth="1"/>
    <col min="14342" max="14342" width="16" style="70" customWidth="1"/>
    <col min="14343" max="14343" width="15.85546875" style="70" customWidth="1"/>
    <col min="14344" max="14344" width="10.5703125" style="70" customWidth="1"/>
    <col min="14345" max="14345" width="10.7109375" style="70" customWidth="1"/>
    <col min="14346" max="14346" width="13.7109375" style="70" customWidth="1"/>
    <col min="14347" max="14347" width="10.140625" style="70" customWidth="1"/>
    <col min="14348" max="14348" width="9.28515625" style="70" customWidth="1"/>
    <col min="14349" max="14349" width="14.28515625" style="70" customWidth="1"/>
    <col min="14350" max="14350" width="16.5703125" style="70" customWidth="1"/>
    <col min="14351" max="14351" width="10.140625" style="70" customWidth="1"/>
    <col min="14352" max="14352" width="10.28515625" style="70" customWidth="1"/>
    <col min="14353" max="14353" width="13.7109375" style="70" customWidth="1"/>
    <col min="14354" max="14355" width="9.7109375" style="70" customWidth="1"/>
    <col min="14356" max="14356" width="15.7109375" style="70" customWidth="1"/>
    <col min="14357" max="14357" width="16.42578125" style="70" customWidth="1"/>
    <col min="14358" max="14358" width="10.7109375" style="70" customWidth="1"/>
    <col min="14359" max="14359" width="8.42578125" style="70" customWidth="1"/>
    <col min="14360" max="14360" width="6.7109375" style="70"/>
    <col min="14361" max="14362" width="6.85546875" style="70" bestFit="1" customWidth="1"/>
    <col min="14363" max="14367" width="6.7109375" style="70"/>
    <col min="14368" max="14369" width="6.85546875" style="70" bestFit="1" customWidth="1"/>
    <col min="14370" max="14374" width="6.7109375" style="70"/>
    <col min="14375" max="14376" width="6.85546875" style="70" bestFit="1" customWidth="1"/>
    <col min="14377" max="14592" width="6.7109375" style="70"/>
    <col min="14593" max="14593" width="19.140625" style="70" customWidth="1"/>
    <col min="14594" max="14594" width="10.5703125" style="70" customWidth="1"/>
    <col min="14595" max="14595" width="12.85546875" style="70" customWidth="1"/>
    <col min="14596" max="14596" width="10.85546875" style="70" customWidth="1"/>
    <col min="14597" max="14597" width="10.28515625" style="70" customWidth="1"/>
    <col min="14598" max="14598" width="16" style="70" customWidth="1"/>
    <col min="14599" max="14599" width="15.85546875" style="70" customWidth="1"/>
    <col min="14600" max="14600" width="10.5703125" style="70" customWidth="1"/>
    <col min="14601" max="14601" width="10.7109375" style="70" customWidth="1"/>
    <col min="14602" max="14602" width="13.7109375" style="70" customWidth="1"/>
    <col min="14603" max="14603" width="10.140625" style="70" customWidth="1"/>
    <col min="14604" max="14604" width="9.28515625" style="70" customWidth="1"/>
    <col min="14605" max="14605" width="14.28515625" style="70" customWidth="1"/>
    <col min="14606" max="14606" width="16.5703125" style="70" customWidth="1"/>
    <col min="14607" max="14607" width="10.140625" style="70" customWidth="1"/>
    <col min="14608" max="14608" width="10.28515625" style="70" customWidth="1"/>
    <col min="14609" max="14609" width="13.7109375" style="70" customWidth="1"/>
    <col min="14610" max="14611" width="9.7109375" style="70" customWidth="1"/>
    <col min="14612" max="14612" width="15.7109375" style="70" customWidth="1"/>
    <col min="14613" max="14613" width="16.42578125" style="70" customWidth="1"/>
    <col min="14614" max="14614" width="10.7109375" style="70" customWidth="1"/>
    <col min="14615" max="14615" width="8.42578125" style="70" customWidth="1"/>
    <col min="14616" max="14616" width="6.7109375" style="70"/>
    <col min="14617" max="14618" width="6.85546875" style="70" bestFit="1" customWidth="1"/>
    <col min="14619" max="14623" width="6.7109375" style="70"/>
    <col min="14624" max="14625" width="6.85546875" style="70" bestFit="1" customWidth="1"/>
    <col min="14626" max="14630" width="6.7109375" style="70"/>
    <col min="14631" max="14632" width="6.85546875" style="70" bestFit="1" customWidth="1"/>
    <col min="14633" max="14848" width="6.7109375" style="70"/>
    <col min="14849" max="14849" width="19.140625" style="70" customWidth="1"/>
    <col min="14850" max="14850" width="10.5703125" style="70" customWidth="1"/>
    <col min="14851" max="14851" width="12.85546875" style="70" customWidth="1"/>
    <col min="14852" max="14852" width="10.85546875" style="70" customWidth="1"/>
    <col min="14853" max="14853" width="10.28515625" style="70" customWidth="1"/>
    <col min="14854" max="14854" width="16" style="70" customWidth="1"/>
    <col min="14855" max="14855" width="15.85546875" style="70" customWidth="1"/>
    <col min="14856" max="14856" width="10.5703125" style="70" customWidth="1"/>
    <col min="14857" max="14857" width="10.7109375" style="70" customWidth="1"/>
    <col min="14858" max="14858" width="13.7109375" style="70" customWidth="1"/>
    <col min="14859" max="14859" width="10.140625" style="70" customWidth="1"/>
    <col min="14860" max="14860" width="9.28515625" style="70" customWidth="1"/>
    <col min="14861" max="14861" width="14.28515625" style="70" customWidth="1"/>
    <col min="14862" max="14862" width="16.5703125" style="70" customWidth="1"/>
    <col min="14863" max="14863" width="10.140625" style="70" customWidth="1"/>
    <col min="14864" max="14864" width="10.28515625" style="70" customWidth="1"/>
    <col min="14865" max="14865" width="13.7109375" style="70" customWidth="1"/>
    <col min="14866" max="14867" width="9.7109375" style="70" customWidth="1"/>
    <col min="14868" max="14868" width="15.7109375" style="70" customWidth="1"/>
    <col min="14869" max="14869" width="16.42578125" style="70" customWidth="1"/>
    <col min="14870" max="14870" width="10.7109375" style="70" customWidth="1"/>
    <col min="14871" max="14871" width="8.42578125" style="70" customWidth="1"/>
    <col min="14872" max="14872" width="6.7109375" style="70"/>
    <col min="14873" max="14874" width="6.85546875" style="70" bestFit="1" customWidth="1"/>
    <col min="14875" max="14879" width="6.7109375" style="70"/>
    <col min="14880" max="14881" width="6.85546875" style="70" bestFit="1" customWidth="1"/>
    <col min="14882" max="14886" width="6.7109375" style="70"/>
    <col min="14887" max="14888" width="6.85546875" style="70" bestFit="1" customWidth="1"/>
    <col min="14889" max="15104" width="6.7109375" style="70"/>
    <col min="15105" max="15105" width="19.140625" style="70" customWidth="1"/>
    <col min="15106" max="15106" width="10.5703125" style="70" customWidth="1"/>
    <col min="15107" max="15107" width="12.85546875" style="70" customWidth="1"/>
    <col min="15108" max="15108" width="10.85546875" style="70" customWidth="1"/>
    <col min="15109" max="15109" width="10.28515625" style="70" customWidth="1"/>
    <col min="15110" max="15110" width="16" style="70" customWidth="1"/>
    <col min="15111" max="15111" width="15.85546875" style="70" customWidth="1"/>
    <col min="15112" max="15112" width="10.5703125" style="70" customWidth="1"/>
    <col min="15113" max="15113" width="10.7109375" style="70" customWidth="1"/>
    <col min="15114" max="15114" width="13.7109375" style="70" customWidth="1"/>
    <col min="15115" max="15115" width="10.140625" style="70" customWidth="1"/>
    <col min="15116" max="15116" width="9.28515625" style="70" customWidth="1"/>
    <col min="15117" max="15117" width="14.28515625" style="70" customWidth="1"/>
    <col min="15118" max="15118" width="16.5703125" style="70" customWidth="1"/>
    <col min="15119" max="15119" width="10.140625" style="70" customWidth="1"/>
    <col min="15120" max="15120" width="10.28515625" style="70" customWidth="1"/>
    <col min="15121" max="15121" width="13.7109375" style="70" customWidth="1"/>
    <col min="15122" max="15123" width="9.7109375" style="70" customWidth="1"/>
    <col min="15124" max="15124" width="15.7109375" style="70" customWidth="1"/>
    <col min="15125" max="15125" width="16.42578125" style="70" customWidth="1"/>
    <col min="15126" max="15126" width="10.7109375" style="70" customWidth="1"/>
    <col min="15127" max="15127" width="8.42578125" style="70" customWidth="1"/>
    <col min="15128" max="15128" width="6.7109375" style="70"/>
    <col min="15129" max="15130" width="6.85546875" style="70" bestFit="1" customWidth="1"/>
    <col min="15131" max="15135" width="6.7109375" style="70"/>
    <col min="15136" max="15137" width="6.85546875" style="70" bestFit="1" customWidth="1"/>
    <col min="15138" max="15142" width="6.7109375" style="70"/>
    <col min="15143" max="15144" width="6.85546875" style="70" bestFit="1" customWidth="1"/>
    <col min="15145" max="15360" width="6.7109375" style="70"/>
    <col min="15361" max="15361" width="19.140625" style="70" customWidth="1"/>
    <col min="15362" max="15362" width="10.5703125" style="70" customWidth="1"/>
    <col min="15363" max="15363" width="12.85546875" style="70" customWidth="1"/>
    <col min="15364" max="15364" width="10.85546875" style="70" customWidth="1"/>
    <col min="15365" max="15365" width="10.28515625" style="70" customWidth="1"/>
    <col min="15366" max="15366" width="16" style="70" customWidth="1"/>
    <col min="15367" max="15367" width="15.85546875" style="70" customWidth="1"/>
    <col min="15368" max="15368" width="10.5703125" style="70" customWidth="1"/>
    <col min="15369" max="15369" width="10.7109375" style="70" customWidth="1"/>
    <col min="15370" max="15370" width="13.7109375" style="70" customWidth="1"/>
    <col min="15371" max="15371" width="10.140625" style="70" customWidth="1"/>
    <col min="15372" max="15372" width="9.28515625" style="70" customWidth="1"/>
    <col min="15373" max="15373" width="14.28515625" style="70" customWidth="1"/>
    <col min="15374" max="15374" width="16.5703125" style="70" customWidth="1"/>
    <col min="15375" max="15375" width="10.140625" style="70" customWidth="1"/>
    <col min="15376" max="15376" width="10.28515625" style="70" customWidth="1"/>
    <col min="15377" max="15377" width="13.7109375" style="70" customWidth="1"/>
    <col min="15378" max="15379" width="9.7109375" style="70" customWidth="1"/>
    <col min="15380" max="15380" width="15.7109375" style="70" customWidth="1"/>
    <col min="15381" max="15381" width="16.42578125" style="70" customWidth="1"/>
    <col min="15382" max="15382" width="10.7109375" style="70" customWidth="1"/>
    <col min="15383" max="15383" width="8.42578125" style="70" customWidth="1"/>
    <col min="15384" max="15384" width="6.7109375" style="70"/>
    <col min="15385" max="15386" width="6.85546875" style="70" bestFit="1" customWidth="1"/>
    <col min="15387" max="15391" width="6.7109375" style="70"/>
    <col min="15392" max="15393" width="6.85546875" style="70" bestFit="1" customWidth="1"/>
    <col min="15394" max="15398" width="6.7109375" style="70"/>
    <col min="15399" max="15400" width="6.85546875" style="70" bestFit="1" customWidth="1"/>
    <col min="15401" max="15616" width="6.7109375" style="70"/>
    <col min="15617" max="15617" width="19.140625" style="70" customWidth="1"/>
    <col min="15618" max="15618" width="10.5703125" style="70" customWidth="1"/>
    <col min="15619" max="15619" width="12.85546875" style="70" customWidth="1"/>
    <col min="15620" max="15620" width="10.85546875" style="70" customWidth="1"/>
    <col min="15621" max="15621" width="10.28515625" style="70" customWidth="1"/>
    <col min="15622" max="15622" width="16" style="70" customWidth="1"/>
    <col min="15623" max="15623" width="15.85546875" style="70" customWidth="1"/>
    <col min="15624" max="15624" width="10.5703125" style="70" customWidth="1"/>
    <col min="15625" max="15625" width="10.7109375" style="70" customWidth="1"/>
    <col min="15626" max="15626" width="13.7109375" style="70" customWidth="1"/>
    <col min="15627" max="15627" width="10.140625" style="70" customWidth="1"/>
    <col min="15628" max="15628" width="9.28515625" style="70" customWidth="1"/>
    <col min="15629" max="15629" width="14.28515625" style="70" customWidth="1"/>
    <col min="15630" max="15630" width="16.5703125" style="70" customWidth="1"/>
    <col min="15631" max="15631" width="10.140625" style="70" customWidth="1"/>
    <col min="15632" max="15632" width="10.28515625" style="70" customWidth="1"/>
    <col min="15633" max="15633" width="13.7109375" style="70" customWidth="1"/>
    <col min="15634" max="15635" width="9.7109375" style="70" customWidth="1"/>
    <col min="15636" max="15636" width="15.7109375" style="70" customWidth="1"/>
    <col min="15637" max="15637" width="16.42578125" style="70" customWidth="1"/>
    <col min="15638" max="15638" width="10.7109375" style="70" customWidth="1"/>
    <col min="15639" max="15639" width="8.42578125" style="70" customWidth="1"/>
    <col min="15640" max="15640" width="6.7109375" style="70"/>
    <col min="15641" max="15642" width="6.85546875" style="70" bestFit="1" customWidth="1"/>
    <col min="15643" max="15647" width="6.7109375" style="70"/>
    <col min="15648" max="15649" width="6.85546875" style="70" bestFit="1" customWidth="1"/>
    <col min="15650" max="15654" width="6.7109375" style="70"/>
    <col min="15655" max="15656" width="6.85546875" style="70" bestFit="1" customWidth="1"/>
    <col min="15657" max="15872" width="6.7109375" style="70"/>
    <col min="15873" max="15873" width="19.140625" style="70" customWidth="1"/>
    <col min="15874" max="15874" width="10.5703125" style="70" customWidth="1"/>
    <col min="15875" max="15875" width="12.85546875" style="70" customWidth="1"/>
    <col min="15876" max="15876" width="10.85546875" style="70" customWidth="1"/>
    <col min="15877" max="15877" width="10.28515625" style="70" customWidth="1"/>
    <col min="15878" max="15878" width="16" style="70" customWidth="1"/>
    <col min="15879" max="15879" width="15.85546875" style="70" customWidth="1"/>
    <col min="15880" max="15880" width="10.5703125" style="70" customWidth="1"/>
    <col min="15881" max="15881" width="10.7109375" style="70" customWidth="1"/>
    <col min="15882" max="15882" width="13.7109375" style="70" customWidth="1"/>
    <col min="15883" max="15883" width="10.140625" style="70" customWidth="1"/>
    <col min="15884" max="15884" width="9.28515625" style="70" customWidth="1"/>
    <col min="15885" max="15885" width="14.28515625" style="70" customWidth="1"/>
    <col min="15886" max="15886" width="16.5703125" style="70" customWidth="1"/>
    <col min="15887" max="15887" width="10.140625" style="70" customWidth="1"/>
    <col min="15888" max="15888" width="10.28515625" style="70" customWidth="1"/>
    <col min="15889" max="15889" width="13.7109375" style="70" customWidth="1"/>
    <col min="15890" max="15891" width="9.7109375" style="70" customWidth="1"/>
    <col min="15892" max="15892" width="15.7109375" style="70" customWidth="1"/>
    <col min="15893" max="15893" width="16.42578125" style="70" customWidth="1"/>
    <col min="15894" max="15894" width="10.7109375" style="70" customWidth="1"/>
    <col min="15895" max="15895" width="8.42578125" style="70" customWidth="1"/>
    <col min="15896" max="15896" width="6.7109375" style="70"/>
    <col min="15897" max="15898" width="6.85546875" style="70" bestFit="1" customWidth="1"/>
    <col min="15899" max="15903" width="6.7109375" style="70"/>
    <col min="15904" max="15905" width="6.85546875" style="70" bestFit="1" customWidth="1"/>
    <col min="15906" max="15910" width="6.7109375" style="70"/>
    <col min="15911" max="15912" width="6.85546875" style="70" bestFit="1" customWidth="1"/>
    <col min="15913" max="16128" width="6.7109375" style="70"/>
    <col min="16129" max="16129" width="19.140625" style="70" customWidth="1"/>
    <col min="16130" max="16130" width="10.5703125" style="70" customWidth="1"/>
    <col min="16131" max="16131" width="12.85546875" style="70" customWidth="1"/>
    <col min="16132" max="16132" width="10.85546875" style="70" customWidth="1"/>
    <col min="16133" max="16133" width="10.28515625" style="70" customWidth="1"/>
    <col min="16134" max="16134" width="16" style="70" customWidth="1"/>
    <col min="16135" max="16135" width="15.85546875" style="70" customWidth="1"/>
    <col min="16136" max="16136" width="10.5703125" style="70" customWidth="1"/>
    <col min="16137" max="16137" width="10.7109375" style="70" customWidth="1"/>
    <col min="16138" max="16138" width="13.7109375" style="70" customWidth="1"/>
    <col min="16139" max="16139" width="10.140625" style="70" customWidth="1"/>
    <col min="16140" max="16140" width="9.28515625" style="70" customWidth="1"/>
    <col min="16141" max="16141" width="14.28515625" style="70" customWidth="1"/>
    <col min="16142" max="16142" width="16.5703125" style="70" customWidth="1"/>
    <col min="16143" max="16143" width="10.140625" style="70" customWidth="1"/>
    <col min="16144" max="16144" width="10.28515625" style="70" customWidth="1"/>
    <col min="16145" max="16145" width="13.7109375" style="70" customWidth="1"/>
    <col min="16146" max="16147" width="9.7109375" style="70" customWidth="1"/>
    <col min="16148" max="16148" width="15.7109375" style="70" customWidth="1"/>
    <col min="16149" max="16149" width="16.42578125" style="70" customWidth="1"/>
    <col min="16150" max="16150" width="10.7109375" style="70" customWidth="1"/>
    <col min="16151" max="16151" width="8.42578125" style="70" customWidth="1"/>
    <col min="16152" max="16152" width="6.7109375" style="70"/>
    <col min="16153" max="16154" width="6.85546875" style="70" bestFit="1" customWidth="1"/>
    <col min="16155" max="16159" width="6.7109375" style="70"/>
    <col min="16160" max="16161" width="6.85546875" style="70" bestFit="1" customWidth="1"/>
    <col min="16162" max="16166" width="6.7109375" style="70"/>
    <col min="16167" max="16168" width="6.85546875" style="70" bestFit="1" customWidth="1"/>
    <col min="16169" max="16384" width="6.7109375" style="70"/>
  </cols>
  <sheetData>
    <row r="7" spans="1:45" ht="24.95" customHeight="1">
      <c r="A7" s="115" t="s">
        <v>75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</row>
    <row r="8" spans="1:45" ht="19.5">
      <c r="A8" s="71" t="s">
        <v>92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</row>
    <row r="9" spans="1:45" ht="30" customHeight="1"/>
    <row r="10" spans="1:45" ht="20.100000000000001" customHeight="1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V10" s="119" t="s">
        <v>77</v>
      </c>
    </row>
    <row r="11" spans="1:45" ht="20.100000000000001" customHeight="1">
      <c r="A11" s="76" t="s">
        <v>78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120"/>
      <c r="V11" s="119" t="s">
        <v>93</v>
      </c>
    </row>
    <row r="12" spans="1:45" ht="20.100000000000001" customHeight="1">
      <c r="A12" s="78"/>
      <c r="B12" s="121" t="s">
        <v>80</v>
      </c>
      <c r="C12" s="121"/>
      <c r="D12" s="121"/>
      <c r="E12" s="121"/>
      <c r="F12" s="121"/>
      <c r="G12" s="121"/>
      <c r="H12" s="122"/>
      <c r="I12" s="121" t="s">
        <v>81</v>
      </c>
      <c r="J12" s="121"/>
      <c r="K12" s="121"/>
      <c r="L12" s="121"/>
      <c r="M12" s="121"/>
      <c r="N12" s="121"/>
      <c r="O12" s="122"/>
      <c r="P12" s="123" t="s">
        <v>7</v>
      </c>
      <c r="Q12" s="121"/>
      <c r="R12" s="121"/>
      <c r="S12" s="121"/>
      <c r="T12" s="121"/>
      <c r="U12" s="121"/>
      <c r="V12" s="124"/>
    </row>
    <row r="13" spans="1:45" ht="20.100000000000001" customHeight="1">
      <c r="A13" s="83" t="s">
        <v>8</v>
      </c>
      <c r="B13" s="78" t="s">
        <v>82</v>
      </c>
      <c r="C13" s="78" t="s">
        <v>83</v>
      </c>
      <c r="D13" s="78" t="s">
        <v>84</v>
      </c>
      <c r="E13" s="78"/>
      <c r="F13" s="78" t="s">
        <v>85</v>
      </c>
      <c r="G13" s="78" t="s">
        <v>86</v>
      </c>
      <c r="H13" s="125"/>
      <c r="I13" s="126" t="s">
        <v>82</v>
      </c>
      <c r="J13" s="78" t="s">
        <v>83</v>
      </c>
      <c r="K13" s="78" t="s">
        <v>84</v>
      </c>
      <c r="L13" s="78"/>
      <c r="M13" s="78" t="s">
        <v>85</v>
      </c>
      <c r="N13" s="78" t="s">
        <v>86</v>
      </c>
      <c r="O13" s="125"/>
      <c r="P13" s="126" t="s">
        <v>82</v>
      </c>
      <c r="Q13" s="78" t="s">
        <v>83</v>
      </c>
      <c r="R13" s="78" t="s">
        <v>84</v>
      </c>
      <c r="S13" s="78"/>
      <c r="T13" s="78" t="s">
        <v>85</v>
      </c>
      <c r="U13" s="78" t="s">
        <v>86</v>
      </c>
      <c r="V13" s="127"/>
    </row>
    <row r="14" spans="1:45" ht="20.100000000000001" customHeight="1">
      <c r="A14" s="88"/>
      <c r="B14" s="128" t="s">
        <v>87</v>
      </c>
      <c r="C14" s="128" t="s">
        <v>88</v>
      </c>
      <c r="D14" s="128" t="s">
        <v>89</v>
      </c>
      <c r="E14" s="128" t="s">
        <v>90</v>
      </c>
      <c r="F14" s="128" t="s">
        <v>89</v>
      </c>
      <c r="G14" s="128" t="s">
        <v>89</v>
      </c>
      <c r="H14" s="129" t="s">
        <v>15</v>
      </c>
      <c r="I14" s="128" t="s">
        <v>87</v>
      </c>
      <c r="J14" s="128" t="s">
        <v>88</v>
      </c>
      <c r="K14" s="128" t="s">
        <v>89</v>
      </c>
      <c r="L14" s="128" t="s">
        <v>90</v>
      </c>
      <c r="M14" s="128" t="s">
        <v>89</v>
      </c>
      <c r="N14" s="128" t="s">
        <v>89</v>
      </c>
      <c r="O14" s="129" t="s">
        <v>15</v>
      </c>
      <c r="P14" s="128" t="s">
        <v>87</v>
      </c>
      <c r="Q14" s="128" t="s">
        <v>88</v>
      </c>
      <c r="R14" s="128" t="s">
        <v>89</v>
      </c>
      <c r="S14" s="128" t="s">
        <v>90</v>
      </c>
      <c r="T14" s="128" t="s">
        <v>89</v>
      </c>
      <c r="U14" s="128" t="s">
        <v>89</v>
      </c>
      <c r="V14" s="128" t="s">
        <v>15</v>
      </c>
    </row>
    <row r="15" spans="1:45" s="245" customFormat="1" ht="20.100000000000001" customHeight="1">
      <c r="A15" s="240" t="s">
        <v>252</v>
      </c>
      <c r="B15" s="241" t="s">
        <v>253</v>
      </c>
      <c r="C15" s="241" t="s">
        <v>254</v>
      </c>
      <c r="D15" s="241" t="s">
        <v>255</v>
      </c>
      <c r="E15" s="241" t="s">
        <v>256</v>
      </c>
      <c r="F15" s="241" t="s">
        <v>257</v>
      </c>
      <c r="G15" s="241" t="s">
        <v>258</v>
      </c>
      <c r="H15" s="241" t="s">
        <v>259</v>
      </c>
      <c r="I15" s="241" t="s">
        <v>260</v>
      </c>
      <c r="J15" s="241" t="s">
        <v>261</v>
      </c>
      <c r="K15" s="241" t="s">
        <v>262</v>
      </c>
      <c r="L15" s="241" t="s">
        <v>263</v>
      </c>
      <c r="M15" s="241" t="s">
        <v>264</v>
      </c>
      <c r="N15" s="241" t="s">
        <v>265</v>
      </c>
      <c r="O15" s="241" t="s">
        <v>266</v>
      </c>
      <c r="P15" s="241" t="s">
        <v>267</v>
      </c>
      <c r="Q15" s="241" t="s">
        <v>268</v>
      </c>
      <c r="R15" s="241" t="s">
        <v>269</v>
      </c>
      <c r="S15" s="241" t="s">
        <v>270</v>
      </c>
      <c r="T15" s="241" t="s">
        <v>271</v>
      </c>
      <c r="U15" s="241" t="s">
        <v>272</v>
      </c>
      <c r="V15" s="241" t="s">
        <v>273</v>
      </c>
      <c r="W15" s="242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  <c r="AN15" s="243"/>
      <c r="AO15" s="243"/>
      <c r="AP15" s="243"/>
      <c r="AQ15" s="243"/>
      <c r="AR15" s="243"/>
      <c r="AS15" s="244"/>
    </row>
    <row r="16" spans="1:45" ht="14.1" customHeight="1">
      <c r="A16" s="91" t="s">
        <v>19</v>
      </c>
      <c r="B16" s="92">
        <v>0.41</v>
      </c>
      <c r="C16" s="92">
        <v>70.44</v>
      </c>
      <c r="D16" s="92">
        <v>15.59</v>
      </c>
      <c r="E16" s="92">
        <v>0.5</v>
      </c>
      <c r="F16" s="92">
        <v>3.82</v>
      </c>
      <c r="G16" s="92">
        <v>9.24</v>
      </c>
      <c r="H16" s="93">
        <v>99.999999999999986</v>
      </c>
      <c r="I16" s="94">
        <v>0.77</v>
      </c>
      <c r="J16" s="94">
        <v>73.55</v>
      </c>
      <c r="K16" s="94">
        <v>19.649999999999999</v>
      </c>
      <c r="L16" s="94">
        <v>0.3</v>
      </c>
      <c r="M16" s="94">
        <v>2.1800000000000002</v>
      </c>
      <c r="N16" s="94">
        <v>3.55</v>
      </c>
      <c r="O16" s="95">
        <v>100</v>
      </c>
      <c r="P16" s="94">
        <v>1.04</v>
      </c>
      <c r="Q16" s="94">
        <v>70.989999999999995</v>
      </c>
      <c r="R16" s="94">
        <v>21.73</v>
      </c>
      <c r="S16" s="94">
        <v>0.42</v>
      </c>
      <c r="T16" s="94">
        <v>3.17</v>
      </c>
      <c r="U16" s="94">
        <v>2.65</v>
      </c>
      <c r="V16" s="94">
        <v>100.00000000000001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130"/>
    </row>
    <row r="17" spans="1:44" ht="14.1" customHeight="1">
      <c r="A17" s="91" t="s">
        <v>20</v>
      </c>
      <c r="B17" s="92">
        <v>0.46</v>
      </c>
      <c r="C17" s="92">
        <v>62.45</v>
      </c>
      <c r="D17" s="92">
        <v>29.28</v>
      </c>
      <c r="E17" s="92">
        <v>0.36</v>
      </c>
      <c r="F17" s="92">
        <v>5.54</v>
      </c>
      <c r="G17" s="92">
        <v>1.91</v>
      </c>
      <c r="H17" s="97">
        <v>100</v>
      </c>
      <c r="I17" s="94">
        <v>0.15</v>
      </c>
      <c r="J17" s="94">
        <v>65.42</v>
      </c>
      <c r="K17" s="94">
        <v>29.11</v>
      </c>
      <c r="L17" s="94">
        <v>0.22</v>
      </c>
      <c r="M17" s="94">
        <v>4.12</v>
      </c>
      <c r="N17" s="94">
        <v>0.98</v>
      </c>
      <c r="O17" s="98">
        <v>100.00000000000001</v>
      </c>
      <c r="P17" s="94">
        <v>0.26</v>
      </c>
      <c r="Q17" s="94">
        <v>60.59</v>
      </c>
      <c r="R17" s="94">
        <v>32.369999999999997</v>
      </c>
      <c r="S17" s="94">
        <v>0.25</v>
      </c>
      <c r="T17" s="94">
        <v>5.33</v>
      </c>
      <c r="U17" s="94">
        <v>1.2</v>
      </c>
      <c r="V17" s="94">
        <v>100</v>
      </c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131"/>
    </row>
    <row r="18" spans="1:44" ht="14.1" customHeight="1">
      <c r="A18" s="91" t="s">
        <v>21</v>
      </c>
      <c r="B18" s="92">
        <v>1.01</v>
      </c>
      <c r="C18" s="92">
        <v>77.25</v>
      </c>
      <c r="D18" s="92">
        <v>13.69</v>
      </c>
      <c r="E18" s="92">
        <v>0.52</v>
      </c>
      <c r="F18" s="92">
        <v>2.75</v>
      </c>
      <c r="G18" s="92">
        <v>4.78</v>
      </c>
      <c r="H18" s="97">
        <v>100</v>
      </c>
      <c r="I18" s="94">
        <v>0.52</v>
      </c>
      <c r="J18" s="94">
        <v>68.930000000000007</v>
      </c>
      <c r="K18" s="94">
        <v>21.89</v>
      </c>
      <c r="L18" s="94">
        <v>0.56999999999999995</v>
      </c>
      <c r="M18" s="94">
        <v>4.42</v>
      </c>
      <c r="N18" s="94">
        <v>3.67</v>
      </c>
      <c r="O18" s="98">
        <v>100</v>
      </c>
      <c r="P18" s="94">
        <v>0.57999999999999996</v>
      </c>
      <c r="Q18" s="94">
        <v>68.87</v>
      </c>
      <c r="R18" s="94">
        <v>21.43</v>
      </c>
      <c r="S18" s="94">
        <v>0.6</v>
      </c>
      <c r="T18" s="94">
        <v>4.12</v>
      </c>
      <c r="U18" s="94">
        <v>4.4000000000000004</v>
      </c>
      <c r="V18" s="94">
        <v>100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131"/>
    </row>
    <row r="19" spans="1:44" ht="14.1" customHeight="1">
      <c r="A19" s="99" t="s">
        <v>22</v>
      </c>
      <c r="B19" s="100">
        <v>0.35</v>
      </c>
      <c r="C19" s="100">
        <v>45.61</v>
      </c>
      <c r="D19" s="100">
        <v>25.74</v>
      </c>
      <c r="E19" s="100">
        <v>0.89</v>
      </c>
      <c r="F19" s="100">
        <v>4</v>
      </c>
      <c r="G19" s="100">
        <v>23.41</v>
      </c>
      <c r="H19" s="101">
        <v>100</v>
      </c>
      <c r="I19" s="102">
        <v>0.43</v>
      </c>
      <c r="J19" s="102">
        <v>63.7</v>
      </c>
      <c r="K19" s="102">
        <v>29.9</v>
      </c>
      <c r="L19" s="102">
        <v>0.46</v>
      </c>
      <c r="M19" s="102">
        <v>2.0699999999999998</v>
      </c>
      <c r="N19" s="102">
        <v>3.44</v>
      </c>
      <c r="O19" s="103">
        <v>99.999999999999986</v>
      </c>
      <c r="P19" s="102">
        <v>0.61</v>
      </c>
      <c r="Q19" s="102">
        <v>64.37</v>
      </c>
      <c r="R19" s="102">
        <v>30.14</v>
      </c>
      <c r="S19" s="102">
        <v>0.77</v>
      </c>
      <c r="T19" s="102">
        <v>2.39</v>
      </c>
      <c r="U19" s="102">
        <v>1.72</v>
      </c>
      <c r="V19" s="102">
        <v>100</v>
      </c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131"/>
    </row>
    <row r="20" spans="1:44" ht="14.1" customHeight="1">
      <c r="A20" s="91" t="s">
        <v>23</v>
      </c>
      <c r="B20" s="92">
        <v>0.92</v>
      </c>
      <c r="C20" s="92">
        <v>72.37</v>
      </c>
      <c r="D20" s="92">
        <v>18.559999999999999</v>
      </c>
      <c r="E20" s="92">
        <v>0.28999999999999998</v>
      </c>
      <c r="F20" s="92">
        <v>3.23</v>
      </c>
      <c r="G20" s="92">
        <v>4.63</v>
      </c>
      <c r="H20" s="97">
        <v>100.00000000000001</v>
      </c>
      <c r="I20" s="94">
        <v>1.1499999999999999</v>
      </c>
      <c r="J20" s="94">
        <v>73.63</v>
      </c>
      <c r="K20" s="94">
        <v>19.600000000000001</v>
      </c>
      <c r="L20" s="94">
        <v>0.62</v>
      </c>
      <c r="M20" s="94">
        <v>3.09</v>
      </c>
      <c r="N20" s="94">
        <v>1.91</v>
      </c>
      <c r="O20" s="98">
        <v>100</v>
      </c>
      <c r="P20" s="94">
        <v>1.18</v>
      </c>
      <c r="Q20" s="94">
        <v>73.12</v>
      </c>
      <c r="R20" s="94">
        <v>21.53</v>
      </c>
      <c r="S20" s="94">
        <v>0.49</v>
      </c>
      <c r="T20" s="94">
        <v>2.16</v>
      </c>
      <c r="U20" s="94">
        <v>1.52</v>
      </c>
      <c r="V20" s="94">
        <v>100</v>
      </c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131"/>
    </row>
    <row r="21" spans="1:44" ht="14.1" customHeight="1">
      <c r="A21" s="91" t="s">
        <v>24</v>
      </c>
      <c r="B21" s="92">
        <v>0.31</v>
      </c>
      <c r="C21" s="92">
        <v>70.98</v>
      </c>
      <c r="D21" s="92">
        <v>20.12</v>
      </c>
      <c r="E21" s="92">
        <v>0.1</v>
      </c>
      <c r="F21" s="92">
        <v>3.14</v>
      </c>
      <c r="G21" s="92">
        <v>5.35</v>
      </c>
      <c r="H21" s="97">
        <v>100</v>
      </c>
      <c r="I21" s="94">
        <v>0.68</v>
      </c>
      <c r="J21" s="94">
        <v>73.36</v>
      </c>
      <c r="K21" s="94">
        <v>22.28</v>
      </c>
      <c r="L21" s="94">
        <v>0.47</v>
      </c>
      <c r="M21" s="94">
        <v>1.69</v>
      </c>
      <c r="N21" s="94">
        <v>1.52</v>
      </c>
      <c r="O21" s="98">
        <v>100</v>
      </c>
      <c r="P21" s="94">
        <v>1.02</v>
      </c>
      <c r="Q21" s="94">
        <v>71.040000000000006</v>
      </c>
      <c r="R21" s="94">
        <v>25.12</v>
      </c>
      <c r="S21" s="94">
        <v>0.59</v>
      </c>
      <c r="T21" s="94">
        <v>1.49</v>
      </c>
      <c r="U21" s="94">
        <v>0.74</v>
      </c>
      <c r="V21" s="94">
        <v>100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131"/>
    </row>
    <row r="22" spans="1:44" ht="14.1" customHeight="1">
      <c r="A22" s="91" t="s">
        <v>25</v>
      </c>
      <c r="B22" s="92">
        <v>0.42</v>
      </c>
      <c r="C22" s="92">
        <v>74.98</v>
      </c>
      <c r="D22" s="92">
        <v>11.74</v>
      </c>
      <c r="E22" s="92">
        <v>1.34</v>
      </c>
      <c r="F22" s="92">
        <v>3.74</v>
      </c>
      <c r="G22" s="92">
        <v>7.78</v>
      </c>
      <c r="H22" s="97">
        <v>100</v>
      </c>
      <c r="I22" s="94">
        <v>0.99</v>
      </c>
      <c r="J22" s="94">
        <v>76.459999999999994</v>
      </c>
      <c r="K22" s="94">
        <v>15.15</v>
      </c>
      <c r="L22" s="94">
        <v>0.8</v>
      </c>
      <c r="M22" s="94">
        <v>5.1100000000000003</v>
      </c>
      <c r="N22" s="94">
        <v>1.49</v>
      </c>
      <c r="O22" s="98">
        <v>99.999999999999986</v>
      </c>
      <c r="P22" s="94">
        <v>1.26</v>
      </c>
      <c r="Q22" s="94">
        <v>74.36</v>
      </c>
      <c r="R22" s="94">
        <v>16.850000000000001</v>
      </c>
      <c r="S22" s="94">
        <v>0.67</v>
      </c>
      <c r="T22" s="94">
        <v>5.71</v>
      </c>
      <c r="U22" s="94">
        <v>1.1499999999999999</v>
      </c>
      <c r="V22" s="94">
        <v>100</v>
      </c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131"/>
    </row>
    <row r="23" spans="1:44" ht="14.1" customHeight="1">
      <c r="A23" s="99" t="s">
        <v>26</v>
      </c>
      <c r="B23" s="100">
        <v>0.94</v>
      </c>
      <c r="C23" s="100">
        <v>72.819999999999993</v>
      </c>
      <c r="D23" s="100">
        <v>12.54</v>
      </c>
      <c r="E23" s="100">
        <v>1.42</v>
      </c>
      <c r="F23" s="100">
        <v>4.9000000000000004</v>
      </c>
      <c r="G23" s="100">
        <v>7.38</v>
      </c>
      <c r="H23" s="101">
        <v>99.999999999999986</v>
      </c>
      <c r="I23" s="102">
        <v>0.76</v>
      </c>
      <c r="J23" s="102">
        <v>75.64</v>
      </c>
      <c r="K23" s="102">
        <v>15.17</v>
      </c>
      <c r="L23" s="102">
        <v>1.27</v>
      </c>
      <c r="M23" s="102">
        <v>4.6100000000000003</v>
      </c>
      <c r="N23" s="102">
        <v>2.5499999999999998</v>
      </c>
      <c r="O23" s="103">
        <v>100</v>
      </c>
      <c r="P23" s="102">
        <v>0.5</v>
      </c>
      <c r="Q23" s="102">
        <v>79.48</v>
      </c>
      <c r="R23" s="102">
        <v>15.1</v>
      </c>
      <c r="S23" s="102">
        <v>0.7</v>
      </c>
      <c r="T23" s="102">
        <v>3.26</v>
      </c>
      <c r="U23" s="102">
        <v>0.96</v>
      </c>
      <c r="V23" s="102">
        <v>100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131"/>
    </row>
    <row r="24" spans="1:44" ht="14.1" customHeight="1">
      <c r="A24" s="91" t="s">
        <v>27</v>
      </c>
      <c r="B24" s="92">
        <v>0.18</v>
      </c>
      <c r="C24" s="92">
        <v>88.76</v>
      </c>
      <c r="D24" s="92">
        <v>8.51</v>
      </c>
      <c r="E24" s="92">
        <v>0.51</v>
      </c>
      <c r="F24" s="92">
        <v>1.67</v>
      </c>
      <c r="G24" s="92">
        <v>0.37</v>
      </c>
      <c r="H24" s="97">
        <v>100.00000000000003</v>
      </c>
      <c r="I24" s="94">
        <v>0.43</v>
      </c>
      <c r="J24" s="94">
        <v>86.98</v>
      </c>
      <c r="K24" s="94">
        <v>8.9</v>
      </c>
      <c r="L24" s="94">
        <v>1.07</v>
      </c>
      <c r="M24" s="94">
        <v>2.13</v>
      </c>
      <c r="N24" s="94">
        <v>0.49</v>
      </c>
      <c r="O24" s="98">
        <v>100</v>
      </c>
      <c r="P24" s="94">
        <v>0.69</v>
      </c>
      <c r="Q24" s="94">
        <v>84.95</v>
      </c>
      <c r="R24" s="94">
        <v>10.45</v>
      </c>
      <c r="S24" s="94">
        <v>1</v>
      </c>
      <c r="T24" s="94">
        <v>2.48</v>
      </c>
      <c r="U24" s="94">
        <v>0.43</v>
      </c>
      <c r="V24" s="94">
        <v>100.00000000000001</v>
      </c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131"/>
    </row>
    <row r="25" spans="1:44" ht="14.1" customHeight="1">
      <c r="A25" s="91" t="s">
        <v>28</v>
      </c>
      <c r="B25" s="92">
        <v>0.25</v>
      </c>
      <c r="C25" s="92">
        <v>70.489999999999995</v>
      </c>
      <c r="D25" s="92">
        <v>18.88</v>
      </c>
      <c r="E25" s="92">
        <v>0.42</v>
      </c>
      <c r="F25" s="92">
        <v>3.59</v>
      </c>
      <c r="G25" s="92">
        <v>6.37</v>
      </c>
      <c r="H25" s="97">
        <v>100</v>
      </c>
      <c r="I25" s="94">
        <v>0.5</v>
      </c>
      <c r="J25" s="94">
        <v>76.58</v>
      </c>
      <c r="K25" s="94">
        <v>17.09</v>
      </c>
      <c r="L25" s="94">
        <v>0.54</v>
      </c>
      <c r="M25" s="94">
        <v>3.27</v>
      </c>
      <c r="N25" s="94">
        <v>2.02</v>
      </c>
      <c r="O25" s="98">
        <v>100</v>
      </c>
      <c r="P25" s="94">
        <v>0.66</v>
      </c>
      <c r="Q25" s="94">
        <v>75.739999999999995</v>
      </c>
      <c r="R25" s="94">
        <v>18.350000000000001</v>
      </c>
      <c r="S25" s="94">
        <v>0.56999999999999995</v>
      </c>
      <c r="T25" s="94">
        <v>3.2</v>
      </c>
      <c r="U25" s="94">
        <v>1.48</v>
      </c>
      <c r="V25" s="94">
        <v>100</v>
      </c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131"/>
    </row>
    <row r="26" spans="1:44" ht="14.1" customHeight="1">
      <c r="A26" s="91" t="s">
        <v>29</v>
      </c>
      <c r="B26" s="92">
        <v>0.26</v>
      </c>
      <c r="C26" s="92">
        <v>71.099999999999994</v>
      </c>
      <c r="D26" s="92">
        <v>17.36</v>
      </c>
      <c r="E26" s="92">
        <v>0.62</v>
      </c>
      <c r="F26" s="92">
        <v>2.88</v>
      </c>
      <c r="G26" s="92">
        <v>7.78</v>
      </c>
      <c r="H26" s="97">
        <v>100</v>
      </c>
      <c r="I26" s="94">
        <v>0.3</v>
      </c>
      <c r="J26" s="94">
        <v>76.56</v>
      </c>
      <c r="K26" s="94">
        <v>17.36</v>
      </c>
      <c r="L26" s="94">
        <v>0.54</v>
      </c>
      <c r="M26" s="94">
        <v>3.04</v>
      </c>
      <c r="N26" s="94">
        <v>2.2000000000000002</v>
      </c>
      <c r="O26" s="98">
        <v>100.00000000000001</v>
      </c>
      <c r="P26" s="94">
        <v>0.33</v>
      </c>
      <c r="Q26" s="94">
        <v>76.599999999999994</v>
      </c>
      <c r="R26" s="94">
        <v>18.18</v>
      </c>
      <c r="S26" s="94">
        <v>0.57999999999999996</v>
      </c>
      <c r="T26" s="94">
        <v>2.88</v>
      </c>
      <c r="U26" s="94">
        <v>1.43</v>
      </c>
      <c r="V26" s="94">
        <v>99.999999999999986</v>
      </c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131"/>
    </row>
    <row r="27" spans="1:44" ht="14.1" customHeight="1">
      <c r="A27" s="99" t="s">
        <v>30</v>
      </c>
      <c r="B27" s="100">
        <v>0.33</v>
      </c>
      <c r="C27" s="100">
        <v>62.14</v>
      </c>
      <c r="D27" s="100">
        <v>32.229999999999997</v>
      </c>
      <c r="E27" s="100">
        <v>0.45</v>
      </c>
      <c r="F27" s="100">
        <v>4.34</v>
      </c>
      <c r="G27" s="100">
        <v>0.51</v>
      </c>
      <c r="H27" s="101">
        <v>100</v>
      </c>
      <c r="I27" s="102">
        <v>1.1299999999999999</v>
      </c>
      <c r="J27" s="102">
        <v>71.69</v>
      </c>
      <c r="K27" s="102">
        <v>21.24</v>
      </c>
      <c r="L27" s="102">
        <v>1.59</v>
      </c>
      <c r="M27" s="102">
        <v>2.97</v>
      </c>
      <c r="N27" s="102">
        <v>1.38</v>
      </c>
      <c r="O27" s="103">
        <v>99.999999999999986</v>
      </c>
      <c r="P27" s="102">
        <v>1.1000000000000001</v>
      </c>
      <c r="Q27" s="102">
        <v>72.349999999999994</v>
      </c>
      <c r="R27" s="102">
        <v>24.22</v>
      </c>
      <c r="S27" s="102">
        <v>0.6</v>
      </c>
      <c r="T27" s="102">
        <v>1.26</v>
      </c>
      <c r="U27" s="102">
        <v>0.47</v>
      </c>
      <c r="V27" s="102">
        <v>99.999999999999986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131"/>
    </row>
    <row r="28" spans="1:44" ht="14.1" customHeight="1">
      <c r="A28" s="91" t="s">
        <v>31</v>
      </c>
      <c r="B28" s="92">
        <v>0.2</v>
      </c>
      <c r="C28" s="92">
        <v>72.040000000000006</v>
      </c>
      <c r="D28" s="92">
        <v>17.03</v>
      </c>
      <c r="E28" s="92">
        <v>0.56999999999999995</v>
      </c>
      <c r="F28" s="92">
        <v>3.84</v>
      </c>
      <c r="G28" s="92">
        <v>6.32</v>
      </c>
      <c r="H28" s="97">
        <v>100</v>
      </c>
      <c r="I28" s="94">
        <v>0.49</v>
      </c>
      <c r="J28" s="94">
        <v>71.55</v>
      </c>
      <c r="K28" s="94">
        <v>23.27</v>
      </c>
      <c r="L28" s="94">
        <v>0.45</v>
      </c>
      <c r="M28" s="94">
        <v>2.67</v>
      </c>
      <c r="N28" s="94">
        <v>1.57</v>
      </c>
      <c r="O28" s="98">
        <v>99.999999999999986</v>
      </c>
      <c r="P28" s="94">
        <v>0.64</v>
      </c>
      <c r="Q28" s="94">
        <v>62.41</v>
      </c>
      <c r="R28" s="94">
        <v>31.19</v>
      </c>
      <c r="S28" s="94">
        <v>0.6</v>
      </c>
      <c r="T28" s="94">
        <v>4.3600000000000003</v>
      </c>
      <c r="U28" s="94">
        <v>0.8</v>
      </c>
      <c r="V28" s="94">
        <v>99.999999999999986</v>
      </c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131"/>
    </row>
    <row r="29" spans="1:44" s="148" customFormat="1" ht="14.1" customHeight="1">
      <c r="A29" s="141" t="s">
        <v>32</v>
      </c>
      <c r="B29" s="142">
        <v>0.68</v>
      </c>
      <c r="C29" s="142">
        <v>70.19</v>
      </c>
      <c r="D29" s="142">
        <v>15.56</v>
      </c>
      <c r="E29" s="142">
        <v>0.8</v>
      </c>
      <c r="F29" s="142">
        <v>2.34</v>
      </c>
      <c r="G29" s="142">
        <v>10.43</v>
      </c>
      <c r="H29" s="143">
        <v>100</v>
      </c>
      <c r="I29" s="144">
        <v>0.74</v>
      </c>
      <c r="J29" s="144">
        <v>82.66</v>
      </c>
      <c r="K29" s="144">
        <v>8.25</v>
      </c>
      <c r="L29" s="144">
        <v>0.82</v>
      </c>
      <c r="M29" s="144">
        <v>4.26</v>
      </c>
      <c r="N29" s="144">
        <v>3.27</v>
      </c>
      <c r="O29" s="145">
        <v>99.999999999999986</v>
      </c>
      <c r="P29" s="144">
        <v>0.81</v>
      </c>
      <c r="Q29" s="144">
        <v>83.06</v>
      </c>
      <c r="R29" s="144">
        <v>8.2899999999999991</v>
      </c>
      <c r="S29" s="144">
        <v>0.35</v>
      </c>
      <c r="T29" s="144">
        <v>5.07</v>
      </c>
      <c r="U29" s="144">
        <v>2.42</v>
      </c>
      <c r="V29" s="144">
        <v>99.999999999999986</v>
      </c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7"/>
    </row>
    <row r="30" spans="1:44" ht="14.1" customHeight="1">
      <c r="A30" s="91" t="s">
        <v>33</v>
      </c>
      <c r="B30" s="92">
        <v>0.4</v>
      </c>
      <c r="C30" s="92">
        <v>69.14</v>
      </c>
      <c r="D30" s="92">
        <v>17.23</v>
      </c>
      <c r="E30" s="92">
        <v>0.21</v>
      </c>
      <c r="F30" s="92">
        <v>2.75</v>
      </c>
      <c r="G30" s="92">
        <v>10.27</v>
      </c>
      <c r="H30" s="97">
        <v>100</v>
      </c>
      <c r="I30" s="94">
        <v>0.72</v>
      </c>
      <c r="J30" s="94">
        <v>68.760000000000005</v>
      </c>
      <c r="K30" s="94">
        <v>21.68</v>
      </c>
      <c r="L30" s="94">
        <v>0.78</v>
      </c>
      <c r="M30" s="94">
        <v>4.3899999999999997</v>
      </c>
      <c r="N30" s="94">
        <v>3.67</v>
      </c>
      <c r="O30" s="98">
        <v>100</v>
      </c>
      <c r="P30" s="94">
        <v>0.89</v>
      </c>
      <c r="Q30" s="94">
        <v>68.94</v>
      </c>
      <c r="R30" s="94">
        <v>24.03</v>
      </c>
      <c r="S30" s="94">
        <v>0.63</v>
      </c>
      <c r="T30" s="94">
        <v>4.41</v>
      </c>
      <c r="U30" s="94">
        <v>1.1000000000000001</v>
      </c>
      <c r="V30" s="94">
        <v>99.999999999999986</v>
      </c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131"/>
    </row>
    <row r="31" spans="1:44" ht="14.1" customHeight="1">
      <c r="A31" s="99" t="s">
        <v>34</v>
      </c>
      <c r="B31" s="100">
        <v>0.27</v>
      </c>
      <c r="C31" s="100">
        <v>68.459999999999994</v>
      </c>
      <c r="D31" s="100">
        <v>15.62</v>
      </c>
      <c r="E31" s="100">
        <v>0.56000000000000005</v>
      </c>
      <c r="F31" s="100">
        <v>3.12</v>
      </c>
      <c r="G31" s="100">
        <v>11.97</v>
      </c>
      <c r="H31" s="101">
        <v>100</v>
      </c>
      <c r="I31" s="102">
        <v>0.24</v>
      </c>
      <c r="J31" s="102">
        <v>80.260000000000005</v>
      </c>
      <c r="K31" s="102">
        <v>13.73</v>
      </c>
      <c r="L31" s="102">
        <v>0.27</v>
      </c>
      <c r="M31" s="102">
        <v>2.42</v>
      </c>
      <c r="N31" s="102">
        <v>3.08</v>
      </c>
      <c r="O31" s="103">
        <v>100</v>
      </c>
      <c r="P31" s="102">
        <v>0</v>
      </c>
      <c r="Q31" s="102">
        <v>98.93</v>
      </c>
      <c r="R31" s="102">
        <v>0.03</v>
      </c>
      <c r="S31" s="102">
        <v>0</v>
      </c>
      <c r="T31" s="102">
        <v>0.71</v>
      </c>
      <c r="U31" s="102">
        <v>0.33</v>
      </c>
      <c r="V31" s="102">
        <v>100</v>
      </c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131"/>
    </row>
    <row r="32" spans="1:44" ht="14.1" customHeight="1">
      <c r="A32" s="91" t="s">
        <v>35</v>
      </c>
      <c r="B32" s="92">
        <v>0.45</v>
      </c>
      <c r="C32" s="92">
        <v>63.5</v>
      </c>
      <c r="D32" s="92">
        <v>18.5</v>
      </c>
      <c r="E32" s="92">
        <v>0.1</v>
      </c>
      <c r="F32" s="92">
        <v>2.4</v>
      </c>
      <c r="G32" s="92">
        <v>15.05</v>
      </c>
      <c r="H32" s="97">
        <v>100</v>
      </c>
      <c r="I32" s="94">
        <v>0.7</v>
      </c>
      <c r="J32" s="94">
        <v>66.099999999999994</v>
      </c>
      <c r="K32" s="94">
        <v>24.3</v>
      </c>
      <c r="L32" s="94">
        <v>0.2</v>
      </c>
      <c r="M32" s="94">
        <v>2.6</v>
      </c>
      <c r="N32" s="94">
        <v>6.1</v>
      </c>
      <c r="O32" s="98">
        <v>99.999999999999986</v>
      </c>
      <c r="P32" s="94">
        <v>0.8</v>
      </c>
      <c r="Q32" s="94">
        <v>69.45</v>
      </c>
      <c r="R32" s="94">
        <v>26.5</v>
      </c>
      <c r="S32" s="94">
        <v>0.05</v>
      </c>
      <c r="T32" s="94">
        <v>1.7</v>
      </c>
      <c r="U32" s="94">
        <v>1.5</v>
      </c>
      <c r="V32" s="94">
        <v>100</v>
      </c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131"/>
    </row>
    <row r="33" spans="1:44" ht="14.1" customHeight="1">
      <c r="A33" s="99" t="s">
        <v>36</v>
      </c>
      <c r="B33" s="92">
        <v>0.6</v>
      </c>
      <c r="C33" s="92">
        <v>70.2</v>
      </c>
      <c r="D33" s="92">
        <v>15</v>
      </c>
      <c r="E33" s="92">
        <v>0.9</v>
      </c>
      <c r="F33" s="92">
        <v>3.3</v>
      </c>
      <c r="G33" s="92">
        <v>10</v>
      </c>
      <c r="H33" s="97">
        <v>100</v>
      </c>
      <c r="I33" s="94">
        <v>0.6</v>
      </c>
      <c r="J33" s="94">
        <v>69.8</v>
      </c>
      <c r="K33" s="94">
        <v>19.399999999999999</v>
      </c>
      <c r="L33" s="94">
        <v>0.8</v>
      </c>
      <c r="M33" s="94">
        <v>4.0999999999999996</v>
      </c>
      <c r="N33" s="94">
        <v>5.3</v>
      </c>
      <c r="O33" s="98">
        <v>99.999999999999972</v>
      </c>
      <c r="P33" s="94">
        <v>0.7</v>
      </c>
      <c r="Q33" s="94">
        <v>67</v>
      </c>
      <c r="R33" s="94">
        <v>21.4</v>
      </c>
      <c r="S33" s="94">
        <v>1</v>
      </c>
      <c r="T33" s="94">
        <v>5.5</v>
      </c>
      <c r="U33" s="94">
        <v>4.4000000000000004</v>
      </c>
      <c r="V33" s="94">
        <v>100</v>
      </c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131"/>
    </row>
    <row r="34" spans="1:44" ht="14.1" customHeight="1">
      <c r="A34" s="91" t="s">
        <v>37</v>
      </c>
      <c r="B34" s="92">
        <v>0.43</v>
      </c>
      <c r="C34" s="92">
        <v>53.44</v>
      </c>
      <c r="D34" s="92">
        <v>26.85</v>
      </c>
      <c r="E34" s="92">
        <v>0.82</v>
      </c>
      <c r="F34" s="92">
        <v>6.09</v>
      </c>
      <c r="G34" s="92">
        <v>12.37</v>
      </c>
      <c r="H34" s="97">
        <v>100</v>
      </c>
      <c r="I34" s="94">
        <v>0.48</v>
      </c>
      <c r="J34" s="94">
        <v>61.73</v>
      </c>
      <c r="K34" s="94">
        <v>27.81</v>
      </c>
      <c r="L34" s="94">
        <v>0.64</v>
      </c>
      <c r="M34" s="94">
        <v>5.69</v>
      </c>
      <c r="N34" s="94">
        <v>3.65</v>
      </c>
      <c r="O34" s="98">
        <v>100</v>
      </c>
      <c r="P34" s="94">
        <v>0.35</v>
      </c>
      <c r="Q34" s="94">
        <v>58.96</v>
      </c>
      <c r="R34" s="94">
        <v>29.75</v>
      </c>
      <c r="S34" s="94">
        <v>0.82</v>
      </c>
      <c r="T34" s="94">
        <v>6.6</v>
      </c>
      <c r="U34" s="94">
        <v>3.52</v>
      </c>
      <c r="V34" s="94">
        <v>99.999999999999986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131"/>
    </row>
    <row r="35" spans="1:44" ht="14.1" customHeight="1">
      <c r="A35" s="99" t="s">
        <v>38</v>
      </c>
      <c r="B35" s="100">
        <v>0.24</v>
      </c>
      <c r="C35" s="100">
        <v>62.51</v>
      </c>
      <c r="D35" s="100">
        <v>17.09</v>
      </c>
      <c r="E35" s="100">
        <v>0.79</v>
      </c>
      <c r="F35" s="100">
        <v>3.29</v>
      </c>
      <c r="G35" s="100">
        <v>16.079999999999998</v>
      </c>
      <c r="H35" s="101">
        <v>100.00000000000001</v>
      </c>
      <c r="I35" s="102">
        <v>1.32</v>
      </c>
      <c r="J35" s="102">
        <v>75.459999999999994</v>
      </c>
      <c r="K35" s="102">
        <v>17.559999999999999</v>
      </c>
      <c r="L35" s="102">
        <v>0.68</v>
      </c>
      <c r="M35" s="102">
        <v>3.09</v>
      </c>
      <c r="N35" s="102">
        <v>1.89</v>
      </c>
      <c r="O35" s="103">
        <v>100</v>
      </c>
      <c r="P35" s="102">
        <v>1.89</v>
      </c>
      <c r="Q35" s="102">
        <v>76.7</v>
      </c>
      <c r="R35" s="102">
        <v>16.68</v>
      </c>
      <c r="S35" s="102">
        <v>0.64</v>
      </c>
      <c r="T35" s="102">
        <v>3.24</v>
      </c>
      <c r="U35" s="102">
        <v>0.85</v>
      </c>
      <c r="V35" s="102">
        <v>100</v>
      </c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131"/>
    </row>
    <row r="36" spans="1:44" ht="14.1" customHeight="1">
      <c r="A36" s="91" t="s">
        <v>39</v>
      </c>
      <c r="B36" s="92">
        <v>0.19</v>
      </c>
      <c r="C36" s="92">
        <v>78.47</v>
      </c>
      <c r="D36" s="92">
        <v>12.31</v>
      </c>
      <c r="E36" s="92">
        <v>0.87</v>
      </c>
      <c r="F36" s="92">
        <v>3.42</v>
      </c>
      <c r="G36" s="92">
        <v>4.74</v>
      </c>
      <c r="H36" s="97">
        <v>100</v>
      </c>
      <c r="I36" s="94">
        <v>0.27</v>
      </c>
      <c r="J36" s="94">
        <v>82.45</v>
      </c>
      <c r="K36" s="94">
        <v>12.56</v>
      </c>
      <c r="L36" s="94">
        <v>0.63</v>
      </c>
      <c r="M36" s="94">
        <v>2.94</v>
      </c>
      <c r="N36" s="94">
        <v>1.1499999999999999</v>
      </c>
      <c r="O36" s="98">
        <v>100</v>
      </c>
      <c r="P36" s="94">
        <v>0.98</v>
      </c>
      <c r="Q36" s="94">
        <v>79.37</v>
      </c>
      <c r="R36" s="94">
        <v>14.85</v>
      </c>
      <c r="S36" s="94">
        <v>0.44</v>
      </c>
      <c r="T36" s="94">
        <v>3.66</v>
      </c>
      <c r="U36" s="94">
        <v>0.7</v>
      </c>
      <c r="V36" s="94">
        <v>100</v>
      </c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131"/>
    </row>
    <row r="37" spans="1:44" ht="14.1" customHeight="1">
      <c r="A37" s="91" t="s">
        <v>40</v>
      </c>
      <c r="B37" s="92">
        <v>0.41</v>
      </c>
      <c r="C37" s="92">
        <v>80.959999999999994</v>
      </c>
      <c r="D37" s="92">
        <v>11.7</v>
      </c>
      <c r="E37" s="92">
        <v>0.31</v>
      </c>
      <c r="F37" s="92">
        <v>2.04</v>
      </c>
      <c r="G37" s="92">
        <v>4.58</v>
      </c>
      <c r="H37" s="97">
        <v>100</v>
      </c>
      <c r="I37" s="94">
        <v>1.02</v>
      </c>
      <c r="J37" s="94">
        <v>78.81</v>
      </c>
      <c r="K37" s="94">
        <v>15.79</v>
      </c>
      <c r="L37" s="94">
        <v>0.51</v>
      </c>
      <c r="M37" s="94">
        <v>3.05</v>
      </c>
      <c r="N37" s="94">
        <v>0.82</v>
      </c>
      <c r="O37" s="98">
        <v>100</v>
      </c>
      <c r="P37" s="94">
        <v>1.05</v>
      </c>
      <c r="Q37" s="94">
        <v>76.489999999999995</v>
      </c>
      <c r="R37" s="94">
        <v>17.23</v>
      </c>
      <c r="S37" s="94">
        <v>0.56999999999999995</v>
      </c>
      <c r="T37" s="94">
        <v>4.03</v>
      </c>
      <c r="U37" s="94">
        <v>0.63</v>
      </c>
      <c r="V37" s="94">
        <v>99.999999999999986</v>
      </c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131"/>
    </row>
    <row r="38" spans="1:44" ht="14.1" customHeight="1">
      <c r="A38" s="91" t="s">
        <v>41</v>
      </c>
      <c r="B38" s="92">
        <v>0.74</v>
      </c>
      <c r="C38" s="92">
        <v>62.06</v>
      </c>
      <c r="D38" s="92">
        <v>25.82</v>
      </c>
      <c r="E38" s="92">
        <v>0.15</v>
      </c>
      <c r="F38" s="92">
        <v>2.0499999999999998</v>
      </c>
      <c r="G38" s="92">
        <v>9.18</v>
      </c>
      <c r="H38" s="97">
        <v>100</v>
      </c>
      <c r="I38" s="94">
        <v>0.87</v>
      </c>
      <c r="J38" s="94">
        <v>69.5</v>
      </c>
      <c r="K38" s="94">
        <v>24.17</v>
      </c>
      <c r="L38" s="94">
        <v>0.13</v>
      </c>
      <c r="M38" s="94">
        <v>1.82</v>
      </c>
      <c r="N38" s="94">
        <v>3.51</v>
      </c>
      <c r="O38" s="98">
        <v>100</v>
      </c>
      <c r="P38" s="94">
        <v>1.01</v>
      </c>
      <c r="Q38" s="94">
        <v>73.11</v>
      </c>
      <c r="R38" s="94">
        <v>22.98</v>
      </c>
      <c r="S38" s="94">
        <v>0.08</v>
      </c>
      <c r="T38" s="94">
        <v>1.49</v>
      </c>
      <c r="U38" s="94">
        <v>1.33</v>
      </c>
      <c r="V38" s="94">
        <v>100</v>
      </c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131"/>
    </row>
    <row r="39" spans="1:44" ht="14.1" customHeight="1">
      <c r="A39" s="99" t="s">
        <v>42</v>
      </c>
      <c r="B39" s="100">
        <v>0.82</v>
      </c>
      <c r="C39" s="100">
        <v>57.49</v>
      </c>
      <c r="D39" s="100">
        <v>24.04</v>
      </c>
      <c r="E39" s="100">
        <v>1.0900000000000001</v>
      </c>
      <c r="F39" s="100">
        <v>6.85</v>
      </c>
      <c r="G39" s="100">
        <v>9.7100000000000009</v>
      </c>
      <c r="H39" s="101">
        <v>100</v>
      </c>
      <c r="I39" s="102">
        <v>0.93</v>
      </c>
      <c r="J39" s="102">
        <v>64.69</v>
      </c>
      <c r="K39" s="102">
        <v>27.07</v>
      </c>
      <c r="L39" s="102">
        <v>1.38</v>
      </c>
      <c r="M39" s="102">
        <v>2.6</v>
      </c>
      <c r="N39" s="102">
        <v>3.33</v>
      </c>
      <c r="O39" s="103">
        <v>99.999999999999986</v>
      </c>
      <c r="P39" s="102">
        <v>0.89</v>
      </c>
      <c r="Q39" s="102">
        <v>62.23</v>
      </c>
      <c r="R39" s="102">
        <v>26.03</v>
      </c>
      <c r="S39" s="102">
        <v>0.78</v>
      </c>
      <c r="T39" s="102">
        <v>3.51</v>
      </c>
      <c r="U39" s="102">
        <v>6.56</v>
      </c>
      <c r="V39" s="102">
        <v>100.00000000000001</v>
      </c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131"/>
    </row>
    <row r="40" spans="1:44" ht="14.1" customHeight="1">
      <c r="A40" s="91" t="s">
        <v>43</v>
      </c>
      <c r="B40" s="92">
        <v>0.16</v>
      </c>
      <c r="C40" s="92">
        <v>65.209999999999994</v>
      </c>
      <c r="D40" s="92">
        <v>18.920000000000002</v>
      </c>
      <c r="E40" s="92">
        <v>0.56999999999999995</v>
      </c>
      <c r="F40" s="92">
        <v>3.63</v>
      </c>
      <c r="G40" s="92">
        <v>11.51</v>
      </c>
      <c r="H40" s="97">
        <v>99.999999999999986</v>
      </c>
      <c r="I40" s="94">
        <v>0.27</v>
      </c>
      <c r="J40" s="94">
        <v>71.62</v>
      </c>
      <c r="K40" s="94">
        <v>21.06</v>
      </c>
      <c r="L40" s="94">
        <v>0.41</v>
      </c>
      <c r="M40" s="94">
        <v>3.49</v>
      </c>
      <c r="N40" s="94">
        <v>3.15</v>
      </c>
      <c r="O40" s="98">
        <v>100</v>
      </c>
      <c r="P40" s="94">
        <v>0.35</v>
      </c>
      <c r="Q40" s="94">
        <v>73.94</v>
      </c>
      <c r="R40" s="94">
        <v>21.07</v>
      </c>
      <c r="S40" s="94">
        <v>0.55000000000000004</v>
      </c>
      <c r="T40" s="94">
        <v>2.97</v>
      </c>
      <c r="U40" s="94">
        <v>1.1200000000000001</v>
      </c>
      <c r="V40" s="94">
        <v>99.999999999999986</v>
      </c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131"/>
    </row>
    <row r="41" spans="1:44" ht="14.1" customHeight="1">
      <c r="A41" s="91" t="s">
        <v>44</v>
      </c>
      <c r="B41" s="92">
        <v>1.25</v>
      </c>
      <c r="C41" s="92">
        <v>62.25</v>
      </c>
      <c r="D41" s="92">
        <v>19.61</v>
      </c>
      <c r="E41" s="92">
        <v>0.62</v>
      </c>
      <c r="F41" s="92">
        <v>3.64</v>
      </c>
      <c r="G41" s="92">
        <v>12.63</v>
      </c>
      <c r="H41" s="97">
        <v>100</v>
      </c>
      <c r="I41" s="94">
        <v>0.73</v>
      </c>
      <c r="J41" s="94">
        <v>66.27</v>
      </c>
      <c r="K41" s="94">
        <v>25.27</v>
      </c>
      <c r="L41" s="94">
        <v>0.39</v>
      </c>
      <c r="M41" s="94">
        <v>3.79</v>
      </c>
      <c r="N41" s="94">
        <v>3.55</v>
      </c>
      <c r="O41" s="98">
        <v>100</v>
      </c>
      <c r="P41" s="94">
        <v>0.72</v>
      </c>
      <c r="Q41" s="94">
        <v>64.44</v>
      </c>
      <c r="R41" s="94">
        <v>28.53</v>
      </c>
      <c r="S41" s="94">
        <v>0.31</v>
      </c>
      <c r="T41" s="94">
        <v>4.1100000000000003</v>
      </c>
      <c r="U41" s="94">
        <v>1.89</v>
      </c>
      <c r="V41" s="94">
        <v>100</v>
      </c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131"/>
    </row>
    <row r="42" spans="1:44" ht="14.1" customHeight="1">
      <c r="A42" s="91" t="s">
        <v>45</v>
      </c>
      <c r="B42" s="92">
        <v>0.44</v>
      </c>
      <c r="C42" s="92">
        <v>51.42</v>
      </c>
      <c r="D42" s="92">
        <v>33.619999999999997</v>
      </c>
      <c r="E42" s="92">
        <v>0.52</v>
      </c>
      <c r="F42" s="92">
        <v>3.3</v>
      </c>
      <c r="G42" s="92">
        <v>10.7</v>
      </c>
      <c r="H42" s="97">
        <v>99.999999999999986</v>
      </c>
      <c r="I42" s="94">
        <v>0.35</v>
      </c>
      <c r="J42" s="94">
        <v>68.64</v>
      </c>
      <c r="K42" s="94">
        <v>27.84</v>
      </c>
      <c r="L42" s="94">
        <v>0.55000000000000004</v>
      </c>
      <c r="M42" s="94">
        <v>1.61</v>
      </c>
      <c r="N42" s="94">
        <v>1.01</v>
      </c>
      <c r="O42" s="98">
        <v>100</v>
      </c>
      <c r="P42" s="94">
        <v>0.36</v>
      </c>
      <c r="Q42" s="94">
        <v>74.12</v>
      </c>
      <c r="R42" s="94">
        <v>23.64</v>
      </c>
      <c r="S42" s="94">
        <v>0.28000000000000003</v>
      </c>
      <c r="T42" s="94">
        <v>1.08</v>
      </c>
      <c r="U42" s="94">
        <v>0.52</v>
      </c>
      <c r="V42" s="94">
        <v>100</v>
      </c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131"/>
    </row>
    <row r="43" spans="1:44" ht="14.1" customHeight="1">
      <c r="A43" s="99" t="s">
        <v>46</v>
      </c>
      <c r="B43" s="100">
        <v>0.24</v>
      </c>
      <c r="C43" s="100">
        <v>73.400000000000006</v>
      </c>
      <c r="D43" s="100">
        <v>22.75</v>
      </c>
      <c r="E43" s="100">
        <v>0.11</v>
      </c>
      <c r="F43" s="100">
        <v>1.53</v>
      </c>
      <c r="G43" s="100">
        <v>1.97</v>
      </c>
      <c r="H43" s="101">
        <v>100</v>
      </c>
      <c r="I43" s="102">
        <v>0.34</v>
      </c>
      <c r="J43" s="102">
        <v>69.42</v>
      </c>
      <c r="K43" s="102">
        <v>26.34</v>
      </c>
      <c r="L43" s="102">
        <v>0.15</v>
      </c>
      <c r="M43" s="102">
        <v>1.83</v>
      </c>
      <c r="N43" s="102">
        <v>1.92</v>
      </c>
      <c r="O43" s="103">
        <v>100.00000000000001</v>
      </c>
      <c r="P43" s="102">
        <v>0.18</v>
      </c>
      <c r="Q43" s="102">
        <v>75.599999999999994</v>
      </c>
      <c r="R43" s="102">
        <v>22.11</v>
      </c>
      <c r="S43" s="102">
        <v>0.34</v>
      </c>
      <c r="T43" s="102">
        <v>1.35</v>
      </c>
      <c r="U43" s="102">
        <v>0.42</v>
      </c>
      <c r="V43" s="102">
        <v>100</v>
      </c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131"/>
    </row>
    <row r="44" spans="1:44" ht="14.1" customHeight="1">
      <c r="A44" s="91" t="s">
        <v>47</v>
      </c>
      <c r="B44" s="92">
        <v>0.15</v>
      </c>
      <c r="C44" s="92">
        <v>78.52</v>
      </c>
      <c r="D44" s="92">
        <v>11.74</v>
      </c>
      <c r="E44" s="92">
        <v>0.48</v>
      </c>
      <c r="F44" s="92">
        <v>2.1800000000000002</v>
      </c>
      <c r="G44" s="92">
        <v>6.93</v>
      </c>
      <c r="H44" s="97">
        <v>100</v>
      </c>
      <c r="I44" s="94">
        <v>0.6</v>
      </c>
      <c r="J44" s="94">
        <v>85.93</v>
      </c>
      <c r="K44" s="94">
        <v>10.71</v>
      </c>
      <c r="L44" s="94">
        <v>0.38</v>
      </c>
      <c r="M44" s="94">
        <v>1.37</v>
      </c>
      <c r="N44" s="94">
        <v>1.01</v>
      </c>
      <c r="O44" s="98">
        <v>100.00000000000001</v>
      </c>
      <c r="P44" s="94">
        <v>0.35</v>
      </c>
      <c r="Q44" s="94">
        <v>81.62</v>
      </c>
      <c r="R44" s="94">
        <v>15.56</v>
      </c>
      <c r="S44" s="94">
        <v>0.13</v>
      </c>
      <c r="T44" s="94">
        <v>1.1200000000000001</v>
      </c>
      <c r="U44" s="94">
        <v>1.22</v>
      </c>
      <c r="V44" s="94">
        <v>100</v>
      </c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131"/>
    </row>
    <row r="45" spans="1:44" ht="14.1" customHeight="1">
      <c r="A45" s="91" t="s">
        <v>48</v>
      </c>
      <c r="B45" s="92">
        <v>0.64</v>
      </c>
      <c r="C45" s="92">
        <v>76.91</v>
      </c>
      <c r="D45" s="92">
        <v>16.690000000000001</v>
      </c>
      <c r="E45" s="92">
        <v>0.61</v>
      </c>
      <c r="F45" s="92">
        <v>2.52</v>
      </c>
      <c r="G45" s="92">
        <v>2.63</v>
      </c>
      <c r="H45" s="97">
        <v>99.999999999999986</v>
      </c>
      <c r="I45" s="94">
        <v>0.72</v>
      </c>
      <c r="J45" s="94">
        <v>75.78</v>
      </c>
      <c r="K45" s="94">
        <v>19.53</v>
      </c>
      <c r="L45" s="94">
        <v>0.47</v>
      </c>
      <c r="M45" s="94">
        <v>2.08</v>
      </c>
      <c r="N45" s="94">
        <v>1.42</v>
      </c>
      <c r="O45" s="98">
        <v>100</v>
      </c>
      <c r="P45" s="94">
        <v>1.22</v>
      </c>
      <c r="Q45" s="94">
        <v>73.39</v>
      </c>
      <c r="R45" s="94">
        <v>19.11</v>
      </c>
      <c r="S45" s="94">
        <v>0.69</v>
      </c>
      <c r="T45" s="94">
        <v>4.6100000000000003</v>
      </c>
      <c r="U45" s="94">
        <v>0.98</v>
      </c>
      <c r="V45" s="94">
        <v>100</v>
      </c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131"/>
    </row>
    <row r="46" spans="1:44" ht="14.1" customHeight="1">
      <c r="A46" s="91" t="s">
        <v>49</v>
      </c>
      <c r="B46" s="92">
        <v>0.09</v>
      </c>
      <c r="C46" s="92">
        <v>77.599999999999994</v>
      </c>
      <c r="D46" s="92">
        <v>15.81</v>
      </c>
      <c r="E46" s="92">
        <v>0.3</v>
      </c>
      <c r="F46" s="92">
        <v>2.42</v>
      </c>
      <c r="G46" s="92">
        <v>3.78</v>
      </c>
      <c r="H46" s="97">
        <v>100</v>
      </c>
      <c r="I46" s="94">
        <v>0.09</v>
      </c>
      <c r="J46" s="94">
        <v>77.209999999999994</v>
      </c>
      <c r="K46" s="94">
        <v>17.59</v>
      </c>
      <c r="L46" s="94">
        <v>0.26</v>
      </c>
      <c r="M46" s="94">
        <v>2.9</v>
      </c>
      <c r="N46" s="94">
        <v>1.95</v>
      </c>
      <c r="O46" s="98">
        <v>100.00000000000001</v>
      </c>
      <c r="P46" s="94">
        <v>0.17</v>
      </c>
      <c r="Q46" s="94">
        <v>76.42</v>
      </c>
      <c r="R46" s="94">
        <v>19.12</v>
      </c>
      <c r="S46" s="94">
        <v>0.1</v>
      </c>
      <c r="T46" s="94">
        <v>2.92</v>
      </c>
      <c r="U46" s="94">
        <v>1.27</v>
      </c>
      <c r="V46" s="94">
        <v>100</v>
      </c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131"/>
    </row>
    <row r="47" spans="1:44" ht="14.1" customHeight="1">
      <c r="A47" s="99" t="s">
        <v>50</v>
      </c>
      <c r="B47" s="100">
        <v>0.52</v>
      </c>
      <c r="C47" s="100">
        <v>59.2</v>
      </c>
      <c r="D47" s="100">
        <v>20.78</v>
      </c>
      <c r="E47" s="100">
        <v>0.9</v>
      </c>
      <c r="F47" s="100">
        <v>6.77</v>
      </c>
      <c r="G47" s="100">
        <v>11.83</v>
      </c>
      <c r="H47" s="101">
        <v>100</v>
      </c>
      <c r="I47" s="102">
        <v>1.9</v>
      </c>
      <c r="J47" s="102">
        <v>72.14</v>
      </c>
      <c r="K47" s="102">
        <v>18.899999999999999</v>
      </c>
      <c r="L47" s="102">
        <v>0.51</v>
      </c>
      <c r="M47" s="102">
        <v>3.54</v>
      </c>
      <c r="N47" s="102">
        <v>3.01</v>
      </c>
      <c r="O47" s="103">
        <v>100.00000000000001</v>
      </c>
      <c r="P47" s="102">
        <v>1.97</v>
      </c>
      <c r="Q47" s="102">
        <v>84.04</v>
      </c>
      <c r="R47" s="102">
        <v>11.82</v>
      </c>
      <c r="S47" s="102">
        <v>0.21</v>
      </c>
      <c r="T47" s="102">
        <v>1.26</v>
      </c>
      <c r="U47" s="102">
        <v>0.7</v>
      </c>
      <c r="V47" s="102">
        <v>100.00000000000001</v>
      </c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131"/>
    </row>
    <row r="48" spans="1:44" ht="14.1" customHeight="1">
      <c r="A48" s="91" t="s">
        <v>51</v>
      </c>
      <c r="B48" s="92">
        <v>0.22</v>
      </c>
      <c r="C48" s="92">
        <v>81.39</v>
      </c>
      <c r="D48" s="92">
        <v>8.19</v>
      </c>
      <c r="E48" s="92">
        <v>0.78</v>
      </c>
      <c r="F48" s="92">
        <v>3.93</v>
      </c>
      <c r="G48" s="92">
        <v>5.49</v>
      </c>
      <c r="H48" s="97">
        <v>100</v>
      </c>
      <c r="I48" s="94">
        <v>0.41</v>
      </c>
      <c r="J48" s="94">
        <v>82.89</v>
      </c>
      <c r="K48" s="94">
        <v>12.34</v>
      </c>
      <c r="L48" s="94">
        <v>0.77</v>
      </c>
      <c r="M48" s="94">
        <v>2.57</v>
      </c>
      <c r="N48" s="94">
        <v>1.02</v>
      </c>
      <c r="O48" s="98">
        <v>99.999999999999986</v>
      </c>
      <c r="P48" s="94">
        <v>0.63</v>
      </c>
      <c r="Q48" s="94">
        <v>79.64</v>
      </c>
      <c r="R48" s="94">
        <v>15.61</v>
      </c>
      <c r="S48" s="94">
        <v>0.69</v>
      </c>
      <c r="T48" s="94">
        <v>2.85</v>
      </c>
      <c r="U48" s="94">
        <v>0.57999999999999996</v>
      </c>
      <c r="V48" s="94">
        <v>99.999999999999986</v>
      </c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131"/>
    </row>
    <row r="49" spans="1:44" ht="14.1" customHeight="1">
      <c r="A49" s="91" t="s">
        <v>52</v>
      </c>
      <c r="B49" s="92">
        <v>0.41</v>
      </c>
      <c r="C49" s="92">
        <v>74.78</v>
      </c>
      <c r="D49" s="92">
        <v>15.44</v>
      </c>
      <c r="E49" s="92">
        <v>0.48</v>
      </c>
      <c r="F49" s="92">
        <v>2.36</v>
      </c>
      <c r="G49" s="92">
        <v>6.53</v>
      </c>
      <c r="H49" s="97">
        <v>100</v>
      </c>
      <c r="I49" s="94">
        <v>0.49</v>
      </c>
      <c r="J49" s="94">
        <v>76.44</v>
      </c>
      <c r="K49" s="94">
        <v>17.440000000000001</v>
      </c>
      <c r="L49" s="94">
        <v>0.53</v>
      </c>
      <c r="M49" s="94">
        <v>2.92</v>
      </c>
      <c r="N49" s="94">
        <v>2.1800000000000002</v>
      </c>
      <c r="O49" s="98">
        <v>100</v>
      </c>
      <c r="P49" s="94">
        <v>0.59</v>
      </c>
      <c r="Q49" s="94">
        <v>77.290000000000006</v>
      </c>
      <c r="R49" s="94">
        <v>16.809999999999999</v>
      </c>
      <c r="S49" s="94">
        <v>0.89</v>
      </c>
      <c r="T49" s="94">
        <v>2.98</v>
      </c>
      <c r="U49" s="94">
        <v>1.44</v>
      </c>
      <c r="V49" s="94">
        <v>100.00000000000001</v>
      </c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131"/>
    </row>
    <row r="50" spans="1:44" ht="14.1" customHeight="1">
      <c r="A50" s="91" t="s">
        <v>53</v>
      </c>
      <c r="B50" s="92">
        <v>0.17</v>
      </c>
      <c r="C50" s="92">
        <v>67.78</v>
      </c>
      <c r="D50" s="92">
        <v>19.670000000000002</v>
      </c>
      <c r="E50" s="92">
        <v>0.28000000000000003</v>
      </c>
      <c r="F50" s="92">
        <v>2.7</v>
      </c>
      <c r="G50" s="92">
        <v>9.4</v>
      </c>
      <c r="H50" s="97">
        <v>100.00000000000001</v>
      </c>
      <c r="I50" s="94">
        <v>0.56000000000000005</v>
      </c>
      <c r="J50" s="94">
        <v>57.9</v>
      </c>
      <c r="K50" s="94">
        <v>33.85</v>
      </c>
      <c r="L50" s="94">
        <v>0.36</v>
      </c>
      <c r="M50" s="94">
        <v>5.26</v>
      </c>
      <c r="N50" s="94">
        <v>2.0699999999999998</v>
      </c>
      <c r="O50" s="98">
        <v>100</v>
      </c>
      <c r="P50" s="94">
        <v>0.6</v>
      </c>
      <c r="Q50" s="94">
        <v>56.55</v>
      </c>
      <c r="R50" s="94">
        <v>38.31</v>
      </c>
      <c r="S50" s="94">
        <v>0.41</v>
      </c>
      <c r="T50" s="94">
        <v>2.8</v>
      </c>
      <c r="U50" s="94">
        <v>1.33</v>
      </c>
      <c r="V50" s="94">
        <v>100</v>
      </c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131"/>
    </row>
    <row r="51" spans="1:44" ht="14.1" customHeight="1">
      <c r="A51" s="99" t="s">
        <v>54</v>
      </c>
      <c r="B51" s="100">
        <v>0.3</v>
      </c>
      <c r="C51" s="100">
        <v>73.599999999999994</v>
      </c>
      <c r="D51" s="100">
        <v>12.3</v>
      </c>
      <c r="E51" s="100">
        <v>0.1</v>
      </c>
      <c r="F51" s="100">
        <v>3</v>
      </c>
      <c r="G51" s="100">
        <v>10.7</v>
      </c>
      <c r="H51" s="101">
        <v>99.999999999999986</v>
      </c>
      <c r="I51" s="102">
        <v>0.4</v>
      </c>
      <c r="J51" s="102">
        <v>76.7</v>
      </c>
      <c r="K51" s="102">
        <v>15.5</v>
      </c>
      <c r="L51" s="102">
        <v>0.4</v>
      </c>
      <c r="M51" s="102">
        <v>3.1</v>
      </c>
      <c r="N51" s="102">
        <v>3.9</v>
      </c>
      <c r="O51" s="103">
        <v>100.00000000000001</v>
      </c>
      <c r="P51" s="102">
        <v>0.6</v>
      </c>
      <c r="Q51" s="102">
        <v>76.099999999999994</v>
      </c>
      <c r="R51" s="102">
        <v>17.3</v>
      </c>
      <c r="S51" s="102">
        <v>0.4</v>
      </c>
      <c r="T51" s="102">
        <v>3.2</v>
      </c>
      <c r="U51" s="102">
        <v>2.4</v>
      </c>
      <c r="V51" s="102">
        <v>100</v>
      </c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131"/>
    </row>
    <row r="52" spans="1:44" ht="14.1" customHeight="1">
      <c r="A52" s="91" t="s">
        <v>55</v>
      </c>
      <c r="B52" s="92">
        <v>0.52</v>
      </c>
      <c r="C52" s="92">
        <v>62.51</v>
      </c>
      <c r="D52" s="92">
        <v>25.29</v>
      </c>
      <c r="E52" s="92">
        <v>0.51</v>
      </c>
      <c r="F52" s="92">
        <v>4.32</v>
      </c>
      <c r="G52" s="92">
        <v>6.85</v>
      </c>
      <c r="H52" s="97">
        <v>100</v>
      </c>
      <c r="I52" s="94">
        <v>0.62</v>
      </c>
      <c r="J52" s="94">
        <v>64.59</v>
      </c>
      <c r="K52" s="94">
        <v>26.39</v>
      </c>
      <c r="L52" s="94">
        <v>0.44</v>
      </c>
      <c r="M52" s="94">
        <v>5.55</v>
      </c>
      <c r="N52" s="94">
        <v>2.41</v>
      </c>
      <c r="O52" s="98">
        <v>100</v>
      </c>
      <c r="P52" s="94">
        <v>0.47</v>
      </c>
      <c r="Q52" s="94">
        <v>68.44</v>
      </c>
      <c r="R52" s="94">
        <v>25.24</v>
      </c>
      <c r="S52" s="94">
        <v>0.37</v>
      </c>
      <c r="T52" s="94">
        <v>4.17</v>
      </c>
      <c r="U52" s="94">
        <v>1.31</v>
      </c>
      <c r="V52" s="94">
        <v>100</v>
      </c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131"/>
    </row>
    <row r="53" spans="1:44" ht="14.1" customHeight="1">
      <c r="A53" s="91" t="s">
        <v>56</v>
      </c>
      <c r="B53" s="92">
        <v>0.25</v>
      </c>
      <c r="C53" s="92">
        <v>68.91</v>
      </c>
      <c r="D53" s="92">
        <v>16.68</v>
      </c>
      <c r="E53" s="92">
        <v>0.33</v>
      </c>
      <c r="F53" s="92">
        <v>3.53</v>
      </c>
      <c r="G53" s="92">
        <v>10.3</v>
      </c>
      <c r="H53" s="97">
        <v>100</v>
      </c>
      <c r="I53" s="94">
        <v>0.78</v>
      </c>
      <c r="J53" s="94">
        <v>70.66</v>
      </c>
      <c r="K53" s="94">
        <v>19.940000000000001</v>
      </c>
      <c r="L53" s="94">
        <v>1.84</v>
      </c>
      <c r="M53" s="94">
        <v>4.3</v>
      </c>
      <c r="N53" s="94">
        <v>2.48</v>
      </c>
      <c r="O53" s="98">
        <v>100</v>
      </c>
      <c r="P53" s="94">
        <v>0.78</v>
      </c>
      <c r="Q53" s="94">
        <v>68.069999999999993</v>
      </c>
      <c r="R53" s="94">
        <v>19.62</v>
      </c>
      <c r="S53" s="94">
        <v>1.68</v>
      </c>
      <c r="T53" s="94">
        <v>6.8</v>
      </c>
      <c r="U53" s="94">
        <v>3.05</v>
      </c>
      <c r="V53" s="94">
        <v>100</v>
      </c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131"/>
    </row>
    <row r="54" spans="1:44" ht="14.1" customHeight="1">
      <c r="A54" s="91" t="s">
        <v>57</v>
      </c>
      <c r="B54" s="92">
        <v>0.41</v>
      </c>
      <c r="C54" s="92">
        <v>70.39</v>
      </c>
      <c r="D54" s="92">
        <v>15.95</v>
      </c>
      <c r="E54" s="92">
        <v>0.87</v>
      </c>
      <c r="F54" s="92">
        <v>4.13</v>
      </c>
      <c r="G54" s="92">
        <v>8.25</v>
      </c>
      <c r="H54" s="97">
        <v>100</v>
      </c>
      <c r="I54" s="94">
        <v>0.85</v>
      </c>
      <c r="J54" s="94">
        <v>76.14</v>
      </c>
      <c r="K54" s="94">
        <v>16.93</v>
      </c>
      <c r="L54" s="94">
        <v>0.61</v>
      </c>
      <c r="M54" s="94">
        <v>3.59</v>
      </c>
      <c r="N54" s="94">
        <v>1.88</v>
      </c>
      <c r="O54" s="98">
        <v>99.999999999999986</v>
      </c>
      <c r="P54" s="94">
        <v>1.08</v>
      </c>
      <c r="Q54" s="94">
        <v>76.3</v>
      </c>
      <c r="R54" s="94">
        <v>17.53</v>
      </c>
      <c r="S54" s="94">
        <v>0.45</v>
      </c>
      <c r="T54" s="94">
        <v>3.76</v>
      </c>
      <c r="U54" s="94">
        <v>0.88</v>
      </c>
      <c r="V54" s="94">
        <v>100</v>
      </c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131"/>
    </row>
    <row r="55" spans="1:44" ht="14.1" customHeight="1">
      <c r="A55" s="99" t="s">
        <v>58</v>
      </c>
      <c r="B55" s="100">
        <v>0.01</v>
      </c>
      <c r="C55" s="100">
        <v>84.36</v>
      </c>
      <c r="D55" s="100">
        <v>10.52</v>
      </c>
      <c r="E55" s="100">
        <v>0.13</v>
      </c>
      <c r="F55" s="100">
        <v>2.5</v>
      </c>
      <c r="G55" s="100">
        <v>2.48</v>
      </c>
      <c r="H55" s="101">
        <v>100</v>
      </c>
      <c r="I55" s="102">
        <v>0.3</v>
      </c>
      <c r="J55" s="102">
        <v>75.8</v>
      </c>
      <c r="K55" s="102">
        <v>16.45</v>
      </c>
      <c r="L55" s="102">
        <v>1.05</v>
      </c>
      <c r="M55" s="102">
        <v>4.93</v>
      </c>
      <c r="N55" s="102">
        <v>1.47</v>
      </c>
      <c r="O55" s="103">
        <v>100</v>
      </c>
      <c r="P55" s="102">
        <v>0.7</v>
      </c>
      <c r="Q55" s="102">
        <v>76.55</v>
      </c>
      <c r="R55" s="102">
        <v>15.19</v>
      </c>
      <c r="S55" s="102">
        <v>0.84</v>
      </c>
      <c r="T55" s="102">
        <v>6.03</v>
      </c>
      <c r="U55" s="102">
        <v>0.69</v>
      </c>
      <c r="V55" s="102">
        <v>100</v>
      </c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131"/>
    </row>
    <row r="56" spans="1:44" ht="14.1" customHeight="1">
      <c r="A56" s="91" t="s">
        <v>59</v>
      </c>
      <c r="B56" s="92">
        <v>0.2</v>
      </c>
      <c r="C56" s="92">
        <v>74.400000000000006</v>
      </c>
      <c r="D56" s="92">
        <v>16.3</v>
      </c>
      <c r="E56" s="92">
        <v>0.5</v>
      </c>
      <c r="F56" s="92">
        <v>2.6</v>
      </c>
      <c r="G56" s="92">
        <v>6</v>
      </c>
      <c r="H56" s="97">
        <v>100</v>
      </c>
      <c r="I56" s="94">
        <v>0.6</v>
      </c>
      <c r="J56" s="94">
        <v>75.7</v>
      </c>
      <c r="K56" s="94">
        <v>13.9</v>
      </c>
      <c r="L56" s="94">
        <v>0.6</v>
      </c>
      <c r="M56" s="94">
        <v>3.7</v>
      </c>
      <c r="N56" s="94">
        <v>5.5</v>
      </c>
      <c r="O56" s="98">
        <v>100</v>
      </c>
      <c r="P56" s="94">
        <v>0.5</v>
      </c>
      <c r="Q56" s="94">
        <v>75.5</v>
      </c>
      <c r="R56" s="94">
        <v>15.6</v>
      </c>
      <c r="S56" s="94">
        <v>0.6</v>
      </c>
      <c r="T56" s="94">
        <v>3.9</v>
      </c>
      <c r="U56" s="94">
        <v>3.9</v>
      </c>
      <c r="V56" s="94">
        <v>100</v>
      </c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131"/>
    </row>
    <row r="57" spans="1:44" ht="14.1" customHeight="1">
      <c r="A57" s="91" t="s">
        <v>60</v>
      </c>
      <c r="B57" s="92">
        <v>0.9</v>
      </c>
      <c r="C57" s="92">
        <v>61.7</v>
      </c>
      <c r="D57" s="92">
        <v>24.8</v>
      </c>
      <c r="E57" s="92">
        <v>0.3</v>
      </c>
      <c r="F57" s="92">
        <v>2.2999999999999998</v>
      </c>
      <c r="G57" s="92">
        <v>10</v>
      </c>
      <c r="H57" s="97">
        <v>100</v>
      </c>
      <c r="I57" s="94">
        <v>1.9</v>
      </c>
      <c r="J57" s="94">
        <v>63.7</v>
      </c>
      <c r="K57" s="94">
        <v>29.7</v>
      </c>
      <c r="L57" s="94">
        <v>0</v>
      </c>
      <c r="M57" s="94">
        <v>1.8</v>
      </c>
      <c r="N57" s="94">
        <v>2.9</v>
      </c>
      <c r="O57" s="98">
        <v>100.00000000000001</v>
      </c>
      <c r="P57" s="94">
        <v>3.5</v>
      </c>
      <c r="Q57" s="94">
        <v>62.5</v>
      </c>
      <c r="R57" s="94">
        <v>28.7</v>
      </c>
      <c r="S57" s="94">
        <v>0</v>
      </c>
      <c r="T57" s="94">
        <v>2.4</v>
      </c>
      <c r="U57" s="94">
        <v>2.9</v>
      </c>
      <c r="V57" s="94">
        <v>100.00000000000001</v>
      </c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131"/>
    </row>
    <row r="58" spans="1:44" ht="14.1" customHeight="1">
      <c r="A58" s="91" t="s">
        <v>61</v>
      </c>
      <c r="B58" s="92">
        <v>0</v>
      </c>
      <c r="C58" s="92">
        <v>74.42</v>
      </c>
      <c r="D58" s="92">
        <v>13.95</v>
      </c>
      <c r="E58" s="92">
        <v>0</v>
      </c>
      <c r="F58" s="92">
        <v>4.6500000000000004</v>
      </c>
      <c r="G58" s="92">
        <v>6.98</v>
      </c>
      <c r="H58" s="97">
        <v>100.00000000000001</v>
      </c>
      <c r="I58" s="94">
        <v>1.08</v>
      </c>
      <c r="J58" s="94">
        <v>69.040000000000006</v>
      </c>
      <c r="K58" s="94">
        <v>21.27</v>
      </c>
      <c r="L58" s="94">
        <v>0.13</v>
      </c>
      <c r="M58" s="94">
        <v>2.56</v>
      </c>
      <c r="N58" s="94">
        <v>5.92</v>
      </c>
      <c r="O58" s="98">
        <v>100</v>
      </c>
      <c r="P58" s="94">
        <v>1</v>
      </c>
      <c r="Q58" s="94">
        <v>74.7</v>
      </c>
      <c r="R58" s="94">
        <v>20.8</v>
      </c>
      <c r="S58" s="94">
        <v>0</v>
      </c>
      <c r="T58" s="94">
        <v>1.5</v>
      </c>
      <c r="U58" s="94">
        <v>2</v>
      </c>
      <c r="V58" s="94">
        <v>100</v>
      </c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131"/>
    </row>
    <row r="59" spans="1:44" ht="14.1" customHeight="1">
      <c r="A59" s="99" t="s">
        <v>62</v>
      </c>
      <c r="B59" s="100">
        <v>0.15</v>
      </c>
      <c r="C59" s="100">
        <v>67.83</v>
      </c>
      <c r="D59" s="100">
        <v>20.45</v>
      </c>
      <c r="E59" s="100">
        <v>0.18</v>
      </c>
      <c r="F59" s="100">
        <v>2.96</v>
      </c>
      <c r="G59" s="100">
        <v>8.43</v>
      </c>
      <c r="H59" s="101">
        <v>100</v>
      </c>
      <c r="I59" s="102">
        <v>0.23</v>
      </c>
      <c r="J59" s="102">
        <v>68.099999999999994</v>
      </c>
      <c r="K59" s="102">
        <v>24.27</v>
      </c>
      <c r="L59" s="102">
        <v>0.21</v>
      </c>
      <c r="M59" s="102">
        <v>2.84</v>
      </c>
      <c r="N59" s="102">
        <v>4.3499999999999996</v>
      </c>
      <c r="O59" s="103">
        <v>99.999999999999986</v>
      </c>
      <c r="P59" s="102">
        <v>0.32</v>
      </c>
      <c r="Q59" s="102">
        <v>64.349999999999994</v>
      </c>
      <c r="R59" s="102">
        <v>28.13</v>
      </c>
      <c r="S59" s="102">
        <v>0.35</v>
      </c>
      <c r="T59" s="102">
        <v>3.4</v>
      </c>
      <c r="U59" s="102">
        <v>3.45</v>
      </c>
      <c r="V59" s="102">
        <v>99.999999999999986</v>
      </c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131"/>
    </row>
    <row r="60" spans="1:44" ht="14.1" customHeight="1">
      <c r="A60" s="91" t="s">
        <v>63</v>
      </c>
      <c r="B60" s="92">
        <v>1.5</v>
      </c>
      <c r="C60" s="92">
        <v>51.13</v>
      </c>
      <c r="D60" s="92">
        <v>29.9</v>
      </c>
      <c r="E60" s="92">
        <v>0.28000000000000003</v>
      </c>
      <c r="F60" s="92">
        <v>9.34</v>
      </c>
      <c r="G60" s="92">
        <v>7.85</v>
      </c>
      <c r="H60" s="97">
        <v>100</v>
      </c>
      <c r="I60" s="94">
        <v>0.65</v>
      </c>
      <c r="J60" s="94">
        <v>57.18</v>
      </c>
      <c r="K60" s="94">
        <v>24.82</v>
      </c>
      <c r="L60" s="94">
        <v>0.43</v>
      </c>
      <c r="M60" s="94">
        <v>11.04</v>
      </c>
      <c r="N60" s="94">
        <v>5.88</v>
      </c>
      <c r="O60" s="98">
        <v>100</v>
      </c>
      <c r="P60" s="94">
        <v>0.8</v>
      </c>
      <c r="Q60" s="94">
        <v>57.9</v>
      </c>
      <c r="R60" s="94">
        <v>22.75</v>
      </c>
      <c r="S60" s="94">
        <v>0.64</v>
      </c>
      <c r="T60" s="94">
        <v>9.11</v>
      </c>
      <c r="U60" s="94">
        <v>8.8000000000000007</v>
      </c>
      <c r="V60" s="94">
        <v>99.999999999999986</v>
      </c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131"/>
    </row>
    <row r="61" spans="1:44" ht="14.1" customHeight="1">
      <c r="A61" s="91" t="s">
        <v>64</v>
      </c>
      <c r="B61" s="92">
        <v>0.92</v>
      </c>
      <c r="C61" s="92">
        <v>72.84</v>
      </c>
      <c r="D61" s="92">
        <v>16.38</v>
      </c>
      <c r="E61" s="92">
        <v>1.02</v>
      </c>
      <c r="F61" s="92">
        <v>5.46</v>
      </c>
      <c r="G61" s="92">
        <v>3.38</v>
      </c>
      <c r="H61" s="97">
        <v>99.999999999999986</v>
      </c>
      <c r="I61" s="94">
        <v>1.31</v>
      </c>
      <c r="J61" s="94">
        <v>75.180000000000007</v>
      </c>
      <c r="K61" s="94">
        <v>17.21</v>
      </c>
      <c r="L61" s="94">
        <v>0.64</v>
      </c>
      <c r="M61" s="94">
        <v>4.22</v>
      </c>
      <c r="N61" s="94">
        <v>1.44</v>
      </c>
      <c r="O61" s="98">
        <v>100.00000000000001</v>
      </c>
      <c r="P61" s="94">
        <v>1.04</v>
      </c>
      <c r="Q61" s="94">
        <v>73.510000000000005</v>
      </c>
      <c r="R61" s="94">
        <v>19.22</v>
      </c>
      <c r="S61" s="94">
        <v>0.69</v>
      </c>
      <c r="T61" s="94">
        <v>4.93</v>
      </c>
      <c r="U61" s="94">
        <v>0.61</v>
      </c>
      <c r="V61" s="94">
        <v>100.00000000000001</v>
      </c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131"/>
    </row>
    <row r="62" spans="1:44" ht="14.1" customHeight="1">
      <c r="A62" s="91" t="s">
        <v>65</v>
      </c>
      <c r="B62" s="92">
        <v>0.28000000000000003</v>
      </c>
      <c r="C62" s="92">
        <v>75.66</v>
      </c>
      <c r="D62" s="92">
        <v>15.6</v>
      </c>
      <c r="E62" s="92">
        <v>0.6</v>
      </c>
      <c r="F62" s="92">
        <v>1.31</v>
      </c>
      <c r="G62" s="92">
        <v>6.55</v>
      </c>
      <c r="H62" s="97">
        <v>99.999999999999986</v>
      </c>
      <c r="I62" s="94">
        <v>0.27</v>
      </c>
      <c r="J62" s="94">
        <v>79.099999999999994</v>
      </c>
      <c r="K62" s="94">
        <v>16.68</v>
      </c>
      <c r="L62" s="94">
        <v>0.53</v>
      </c>
      <c r="M62" s="94">
        <v>1.31</v>
      </c>
      <c r="N62" s="94">
        <v>2.11</v>
      </c>
      <c r="O62" s="98">
        <v>99.999999999999986</v>
      </c>
      <c r="P62" s="94">
        <v>0.28000000000000003</v>
      </c>
      <c r="Q62" s="94">
        <v>80.650000000000006</v>
      </c>
      <c r="R62" s="94">
        <v>16.53</v>
      </c>
      <c r="S62" s="94">
        <v>0.67</v>
      </c>
      <c r="T62" s="94">
        <v>1.27</v>
      </c>
      <c r="U62" s="94">
        <v>0.6</v>
      </c>
      <c r="V62" s="94">
        <v>100</v>
      </c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131"/>
    </row>
    <row r="63" spans="1:44" ht="14.1" customHeight="1">
      <c r="A63" s="99" t="s">
        <v>66</v>
      </c>
      <c r="B63" s="100">
        <v>0.19</v>
      </c>
      <c r="C63" s="100">
        <v>65.849999999999994</v>
      </c>
      <c r="D63" s="100">
        <v>25.91</v>
      </c>
      <c r="E63" s="100">
        <v>0.35</v>
      </c>
      <c r="F63" s="100">
        <v>2.4500000000000002</v>
      </c>
      <c r="G63" s="100">
        <v>5.25</v>
      </c>
      <c r="H63" s="101">
        <v>99.999999999999986</v>
      </c>
      <c r="I63" s="102">
        <v>0.27</v>
      </c>
      <c r="J63" s="102">
        <v>60.4</v>
      </c>
      <c r="K63" s="102">
        <v>32.18</v>
      </c>
      <c r="L63" s="102">
        <v>0.32</v>
      </c>
      <c r="M63" s="102">
        <v>3.97</v>
      </c>
      <c r="N63" s="102">
        <v>2.86</v>
      </c>
      <c r="O63" s="103">
        <v>99.999999999999986</v>
      </c>
      <c r="P63" s="102">
        <v>0.28999999999999998</v>
      </c>
      <c r="Q63" s="102">
        <v>56.45</v>
      </c>
      <c r="R63" s="102">
        <v>36.29</v>
      </c>
      <c r="S63" s="102">
        <v>0.25</v>
      </c>
      <c r="T63" s="102">
        <v>4.22</v>
      </c>
      <c r="U63" s="102">
        <v>2.5</v>
      </c>
      <c r="V63" s="102">
        <v>100</v>
      </c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131"/>
    </row>
    <row r="64" spans="1:44" ht="14.1" customHeight="1">
      <c r="A64" s="91" t="s">
        <v>67</v>
      </c>
      <c r="B64" s="92">
        <v>0.69</v>
      </c>
      <c r="C64" s="92">
        <v>71.91</v>
      </c>
      <c r="D64" s="92">
        <v>20.23</v>
      </c>
      <c r="E64" s="92">
        <v>0.56999999999999995</v>
      </c>
      <c r="F64" s="92">
        <v>4.29</v>
      </c>
      <c r="G64" s="92">
        <v>2.31</v>
      </c>
      <c r="H64" s="97">
        <v>100</v>
      </c>
      <c r="I64" s="94">
        <v>0.79</v>
      </c>
      <c r="J64" s="94">
        <v>63.67</v>
      </c>
      <c r="K64" s="94">
        <v>26.86</v>
      </c>
      <c r="L64" s="94">
        <v>0.93</v>
      </c>
      <c r="M64" s="94">
        <v>5.83</v>
      </c>
      <c r="N64" s="94">
        <v>1.92</v>
      </c>
      <c r="O64" s="98">
        <v>100.00000000000001</v>
      </c>
      <c r="P64" s="94">
        <v>0.81</v>
      </c>
      <c r="Q64" s="94">
        <v>72.41</v>
      </c>
      <c r="R64" s="94">
        <v>20.74</v>
      </c>
      <c r="S64" s="94">
        <v>0.56999999999999995</v>
      </c>
      <c r="T64" s="94">
        <v>4.4000000000000004</v>
      </c>
      <c r="U64" s="94">
        <v>1.07</v>
      </c>
      <c r="V64" s="94">
        <v>99.999999999999986</v>
      </c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131"/>
    </row>
    <row r="65" spans="1:44" ht="14.1" customHeight="1">
      <c r="A65" s="91" t="s">
        <v>68</v>
      </c>
      <c r="B65" s="92">
        <v>0.2</v>
      </c>
      <c r="C65" s="92">
        <v>68.849999999999994</v>
      </c>
      <c r="D65" s="92">
        <v>14.49</v>
      </c>
      <c r="E65" s="92">
        <v>0.73</v>
      </c>
      <c r="F65" s="92">
        <v>2.91</v>
      </c>
      <c r="G65" s="92">
        <v>12.82</v>
      </c>
      <c r="H65" s="97">
        <v>100</v>
      </c>
      <c r="I65" s="94">
        <v>0.37</v>
      </c>
      <c r="J65" s="94">
        <v>74.400000000000006</v>
      </c>
      <c r="K65" s="94">
        <v>17.64</v>
      </c>
      <c r="L65" s="94">
        <v>0.62</v>
      </c>
      <c r="M65" s="94">
        <v>3.06</v>
      </c>
      <c r="N65" s="94">
        <v>3.91</v>
      </c>
      <c r="O65" s="98">
        <v>100.00000000000001</v>
      </c>
      <c r="P65" s="94">
        <v>0.5</v>
      </c>
      <c r="Q65" s="94">
        <v>71.12</v>
      </c>
      <c r="R65" s="94">
        <v>20.02</v>
      </c>
      <c r="S65" s="94">
        <v>0.53</v>
      </c>
      <c r="T65" s="94">
        <v>3.8</v>
      </c>
      <c r="U65" s="94">
        <v>4.03</v>
      </c>
      <c r="V65" s="94">
        <v>100</v>
      </c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131"/>
    </row>
    <row r="66" spans="1:44" ht="14.1" customHeight="1" thickBot="1">
      <c r="A66" s="105" t="s">
        <v>69</v>
      </c>
      <c r="B66" s="106">
        <v>0.2</v>
      </c>
      <c r="C66" s="106">
        <v>37.19</v>
      </c>
      <c r="D66" s="106">
        <v>30.62</v>
      </c>
      <c r="E66" s="106">
        <v>0.38</v>
      </c>
      <c r="F66" s="106">
        <v>2.23</v>
      </c>
      <c r="G66" s="106">
        <v>29.38</v>
      </c>
      <c r="H66" s="107">
        <v>100</v>
      </c>
      <c r="I66" s="108">
        <v>0.2</v>
      </c>
      <c r="J66" s="108">
        <v>48.82</v>
      </c>
      <c r="K66" s="108">
        <v>47.41</v>
      </c>
      <c r="L66" s="108">
        <v>0.14000000000000001</v>
      </c>
      <c r="M66" s="108">
        <v>1.76</v>
      </c>
      <c r="N66" s="108">
        <v>1.67</v>
      </c>
      <c r="O66" s="109">
        <v>100.00000000000001</v>
      </c>
      <c r="P66" s="108">
        <v>2.37</v>
      </c>
      <c r="Q66" s="108">
        <v>47.99</v>
      </c>
      <c r="R66" s="108">
        <v>48.62</v>
      </c>
      <c r="S66" s="108">
        <v>0.02</v>
      </c>
      <c r="T66" s="108">
        <v>0.52</v>
      </c>
      <c r="U66" s="108">
        <v>0.48</v>
      </c>
      <c r="V66" s="108">
        <v>99.999999999999986</v>
      </c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131"/>
    </row>
    <row r="67" spans="1:44" ht="14.1" customHeight="1" thickTop="1">
      <c r="A67" s="99" t="s">
        <v>71</v>
      </c>
      <c r="B67" s="100">
        <v>1</v>
      </c>
      <c r="C67" s="100">
        <v>83.88</v>
      </c>
      <c r="D67" s="100">
        <v>8.1</v>
      </c>
      <c r="E67" s="100">
        <v>0.5</v>
      </c>
      <c r="F67" s="100">
        <v>5.14</v>
      </c>
      <c r="G67" s="100">
        <v>1.38</v>
      </c>
      <c r="H67" s="101">
        <v>99.999999999999986</v>
      </c>
      <c r="I67" s="102">
        <v>2.54</v>
      </c>
      <c r="J67" s="102">
        <v>84.72</v>
      </c>
      <c r="K67" s="102">
        <v>9.6300000000000008</v>
      </c>
      <c r="L67" s="102">
        <v>0.38</v>
      </c>
      <c r="M67" s="102">
        <v>2.21</v>
      </c>
      <c r="N67" s="102">
        <v>0.52</v>
      </c>
      <c r="O67" s="103">
        <v>99.999999999999986</v>
      </c>
      <c r="P67" s="102">
        <v>2.0499999999999998</v>
      </c>
      <c r="Q67" s="102">
        <v>88.4</v>
      </c>
      <c r="R67" s="102">
        <v>7.28</v>
      </c>
      <c r="S67" s="102">
        <v>0.14000000000000001</v>
      </c>
      <c r="T67" s="102">
        <v>1.64</v>
      </c>
      <c r="U67" s="102">
        <v>0.49</v>
      </c>
      <c r="V67" s="102">
        <v>100</v>
      </c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131"/>
    </row>
    <row r="68" spans="1:44" ht="15" customHeight="1">
      <c r="A68" s="110" t="s">
        <v>91</v>
      </c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3"/>
      <c r="N68" s="132"/>
      <c r="O68" s="132"/>
      <c r="P68" s="132"/>
      <c r="Q68" s="132"/>
      <c r="R68" s="132"/>
      <c r="S68" s="132"/>
      <c r="T68" s="133"/>
      <c r="U68" s="133"/>
      <c r="V68" s="134"/>
    </row>
  </sheetData>
  <pageMargins left="0.6" right="0.6" top="0.75" bottom="0.5" header="0.5" footer="0.5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7:W67"/>
  <sheetViews>
    <sheetView showGridLines="0" defaultGridColor="0" colorId="22" zoomScaleNormal="100" workbookViewId="0">
      <selection activeCell="A28" sqref="A28:XFD28"/>
    </sheetView>
  </sheetViews>
  <sheetFormatPr defaultColWidth="6.7109375" defaultRowHeight="12.75"/>
  <cols>
    <col min="1" max="1" width="21.42578125" style="70" customWidth="1"/>
    <col min="2" max="2" width="10.85546875" style="72" customWidth="1"/>
    <col min="3" max="3" width="13.140625" style="72" customWidth="1"/>
    <col min="4" max="5" width="9.28515625" style="72" bestFit="1" customWidth="1"/>
    <col min="6" max="6" width="14.5703125" style="72" customWidth="1"/>
    <col min="7" max="7" width="15.85546875" style="72" customWidth="1"/>
    <col min="8" max="8" width="10.140625" style="72" customWidth="1"/>
    <col min="9" max="9" width="10.85546875" style="72" customWidth="1"/>
    <col min="10" max="10" width="13.5703125" style="72" customWidth="1"/>
    <col min="11" max="11" width="10.42578125" style="72" customWidth="1"/>
    <col min="12" max="12" width="9.7109375" style="72" customWidth="1"/>
    <col min="13" max="13" width="15.140625" style="72" customWidth="1"/>
    <col min="14" max="14" width="15.28515625" style="72" customWidth="1"/>
    <col min="15" max="15" width="12.28515625" style="72" customWidth="1"/>
    <col min="16" max="16" width="12.140625" style="72" customWidth="1"/>
    <col min="17" max="17" width="13.5703125" style="72" customWidth="1"/>
    <col min="18" max="18" width="12" style="72" customWidth="1"/>
    <col min="19" max="19" width="9.28515625" style="72" bestFit="1" customWidth="1"/>
    <col min="20" max="20" width="15.28515625" style="72" customWidth="1"/>
    <col min="21" max="21" width="16.42578125" style="72" customWidth="1"/>
    <col min="22" max="22" width="11.42578125" style="72" customWidth="1"/>
    <col min="23" max="23" width="11.5703125" style="69" customWidth="1"/>
    <col min="24" max="256" width="6.7109375" style="70"/>
    <col min="257" max="257" width="21.42578125" style="70" customWidth="1"/>
    <col min="258" max="258" width="10.85546875" style="70" customWidth="1"/>
    <col min="259" max="259" width="13.140625" style="70" customWidth="1"/>
    <col min="260" max="261" width="9.28515625" style="70" bestFit="1" customWidth="1"/>
    <col min="262" max="262" width="14.5703125" style="70" customWidth="1"/>
    <col min="263" max="263" width="15.85546875" style="70" customWidth="1"/>
    <col min="264" max="264" width="10.140625" style="70" customWidth="1"/>
    <col min="265" max="265" width="10.85546875" style="70" customWidth="1"/>
    <col min="266" max="266" width="13.5703125" style="70" customWidth="1"/>
    <col min="267" max="267" width="10.42578125" style="70" customWidth="1"/>
    <col min="268" max="268" width="9.7109375" style="70" customWidth="1"/>
    <col min="269" max="269" width="15.140625" style="70" customWidth="1"/>
    <col min="270" max="270" width="15.28515625" style="70" customWidth="1"/>
    <col min="271" max="271" width="12.28515625" style="70" customWidth="1"/>
    <col min="272" max="272" width="12.140625" style="70" customWidth="1"/>
    <col min="273" max="273" width="13.5703125" style="70" customWidth="1"/>
    <col min="274" max="274" width="12" style="70" customWidth="1"/>
    <col min="275" max="275" width="9.28515625" style="70" bestFit="1" customWidth="1"/>
    <col min="276" max="276" width="15.28515625" style="70" customWidth="1"/>
    <col min="277" max="277" width="16.42578125" style="70" customWidth="1"/>
    <col min="278" max="278" width="11.42578125" style="70" customWidth="1"/>
    <col min="279" max="279" width="11.5703125" style="70" customWidth="1"/>
    <col min="280" max="512" width="6.7109375" style="70"/>
    <col min="513" max="513" width="21.42578125" style="70" customWidth="1"/>
    <col min="514" max="514" width="10.85546875" style="70" customWidth="1"/>
    <col min="515" max="515" width="13.140625" style="70" customWidth="1"/>
    <col min="516" max="517" width="9.28515625" style="70" bestFit="1" customWidth="1"/>
    <col min="518" max="518" width="14.5703125" style="70" customWidth="1"/>
    <col min="519" max="519" width="15.85546875" style="70" customWidth="1"/>
    <col min="520" max="520" width="10.140625" style="70" customWidth="1"/>
    <col min="521" max="521" width="10.85546875" style="70" customWidth="1"/>
    <col min="522" max="522" width="13.5703125" style="70" customWidth="1"/>
    <col min="523" max="523" width="10.42578125" style="70" customWidth="1"/>
    <col min="524" max="524" width="9.7109375" style="70" customWidth="1"/>
    <col min="525" max="525" width="15.140625" style="70" customWidth="1"/>
    <col min="526" max="526" width="15.28515625" style="70" customWidth="1"/>
    <col min="527" max="527" width="12.28515625" style="70" customWidth="1"/>
    <col min="528" max="528" width="12.140625" style="70" customWidth="1"/>
    <col min="529" max="529" width="13.5703125" style="70" customWidth="1"/>
    <col min="530" max="530" width="12" style="70" customWidth="1"/>
    <col min="531" max="531" width="9.28515625" style="70" bestFit="1" customWidth="1"/>
    <col min="532" max="532" width="15.28515625" style="70" customWidth="1"/>
    <col min="533" max="533" width="16.42578125" style="70" customWidth="1"/>
    <col min="534" max="534" width="11.42578125" style="70" customWidth="1"/>
    <col min="535" max="535" width="11.5703125" style="70" customWidth="1"/>
    <col min="536" max="768" width="6.7109375" style="70"/>
    <col min="769" max="769" width="21.42578125" style="70" customWidth="1"/>
    <col min="770" max="770" width="10.85546875" style="70" customWidth="1"/>
    <col min="771" max="771" width="13.140625" style="70" customWidth="1"/>
    <col min="772" max="773" width="9.28515625" style="70" bestFit="1" customWidth="1"/>
    <col min="774" max="774" width="14.5703125" style="70" customWidth="1"/>
    <col min="775" max="775" width="15.85546875" style="70" customWidth="1"/>
    <col min="776" max="776" width="10.140625" style="70" customWidth="1"/>
    <col min="777" max="777" width="10.85546875" style="70" customWidth="1"/>
    <col min="778" max="778" width="13.5703125" style="70" customWidth="1"/>
    <col min="779" max="779" width="10.42578125" style="70" customWidth="1"/>
    <col min="780" max="780" width="9.7109375" style="70" customWidth="1"/>
    <col min="781" max="781" width="15.140625" style="70" customWidth="1"/>
    <col min="782" max="782" width="15.28515625" style="70" customWidth="1"/>
    <col min="783" max="783" width="12.28515625" style="70" customWidth="1"/>
    <col min="784" max="784" width="12.140625" style="70" customWidth="1"/>
    <col min="785" max="785" width="13.5703125" style="70" customWidth="1"/>
    <col min="786" max="786" width="12" style="70" customWidth="1"/>
    <col min="787" max="787" width="9.28515625" style="70" bestFit="1" customWidth="1"/>
    <col min="788" max="788" width="15.28515625" style="70" customWidth="1"/>
    <col min="789" max="789" width="16.42578125" style="70" customWidth="1"/>
    <col min="790" max="790" width="11.42578125" style="70" customWidth="1"/>
    <col min="791" max="791" width="11.5703125" style="70" customWidth="1"/>
    <col min="792" max="1024" width="6.7109375" style="70"/>
    <col min="1025" max="1025" width="21.42578125" style="70" customWidth="1"/>
    <col min="1026" max="1026" width="10.85546875" style="70" customWidth="1"/>
    <col min="1027" max="1027" width="13.140625" style="70" customWidth="1"/>
    <col min="1028" max="1029" width="9.28515625" style="70" bestFit="1" customWidth="1"/>
    <col min="1030" max="1030" width="14.5703125" style="70" customWidth="1"/>
    <col min="1031" max="1031" width="15.85546875" style="70" customWidth="1"/>
    <col min="1032" max="1032" width="10.140625" style="70" customWidth="1"/>
    <col min="1033" max="1033" width="10.85546875" style="70" customWidth="1"/>
    <col min="1034" max="1034" width="13.5703125" style="70" customWidth="1"/>
    <col min="1035" max="1035" width="10.42578125" style="70" customWidth="1"/>
    <col min="1036" max="1036" width="9.7109375" style="70" customWidth="1"/>
    <col min="1037" max="1037" width="15.140625" style="70" customWidth="1"/>
    <col min="1038" max="1038" width="15.28515625" style="70" customWidth="1"/>
    <col min="1039" max="1039" width="12.28515625" style="70" customWidth="1"/>
    <col min="1040" max="1040" width="12.140625" style="70" customWidth="1"/>
    <col min="1041" max="1041" width="13.5703125" style="70" customWidth="1"/>
    <col min="1042" max="1042" width="12" style="70" customWidth="1"/>
    <col min="1043" max="1043" width="9.28515625" style="70" bestFit="1" customWidth="1"/>
    <col min="1044" max="1044" width="15.28515625" style="70" customWidth="1"/>
    <col min="1045" max="1045" width="16.42578125" style="70" customWidth="1"/>
    <col min="1046" max="1046" width="11.42578125" style="70" customWidth="1"/>
    <col min="1047" max="1047" width="11.5703125" style="70" customWidth="1"/>
    <col min="1048" max="1280" width="6.7109375" style="70"/>
    <col min="1281" max="1281" width="21.42578125" style="70" customWidth="1"/>
    <col min="1282" max="1282" width="10.85546875" style="70" customWidth="1"/>
    <col min="1283" max="1283" width="13.140625" style="70" customWidth="1"/>
    <col min="1284" max="1285" width="9.28515625" style="70" bestFit="1" customWidth="1"/>
    <col min="1286" max="1286" width="14.5703125" style="70" customWidth="1"/>
    <col min="1287" max="1287" width="15.85546875" style="70" customWidth="1"/>
    <col min="1288" max="1288" width="10.140625" style="70" customWidth="1"/>
    <col min="1289" max="1289" width="10.85546875" style="70" customWidth="1"/>
    <col min="1290" max="1290" width="13.5703125" style="70" customWidth="1"/>
    <col min="1291" max="1291" width="10.42578125" style="70" customWidth="1"/>
    <col min="1292" max="1292" width="9.7109375" style="70" customWidth="1"/>
    <col min="1293" max="1293" width="15.140625" style="70" customWidth="1"/>
    <col min="1294" max="1294" width="15.28515625" style="70" customWidth="1"/>
    <col min="1295" max="1295" width="12.28515625" style="70" customWidth="1"/>
    <col min="1296" max="1296" width="12.140625" style="70" customWidth="1"/>
    <col min="1297" max="1297" width="13.5703125" style="70" customWidth="1"/>
    <col min="1298" max="1298" width="12" style="70" customWidth="1"/>
    <col min="1299" max="1299" width="9.28515625" style="70" bestFit="1" customWidth="1"/>
    <col min="1300" max="1300" width="15.28515625" style="70" customWidth="1"/>
    <col min="1301" max="1301" width="16.42578125" style="70" customWidth="1"/>
    <col min="1302" max="1302" width="11.42578125" style="70" customWidth="1"/>
    <col min="1303" max="1303" width="11.5703125" style="70" customWidth="1"/>
    <col min="1304" max="1536" width="6.7109375" style="70"/>
    <col min="1537" max="1537" width="21.42578125" style="70" customWidth="1"/>
    <col min="1538" max="1538" width="10.85546875" style="70" customWidth="1"/>
    <col min="1539" max="1539" width="13.140625" style="70" customWidth="1"/>
    <col min="1540" max="1541" width="9.28515625" style="70" bestFit="1" customWidth="1"/>
    <col min="1542" max="1542" width="14.5703125" style="70" customWidth="1"/>
    <col min="1543" max="1543" width="15.85546875" style="70" customWidth="1"/>
    <col min="1544" max="1544" width="10.140625" style="70" customWidth="1"/>
    <col min="1545" max="1545" width="10.85546875" style="70" customWidth="1"/>
    <col min="1546" max="1546" width="13.5703125" style="70" customWidth="1"/>
    <col min="1547" max="1547" width="10.42578125" style="70" customWidth="1"/>
    <col min="1548" max="1548" width="9.7109375" style="70" customWidth="1"/>
    <col min="1549" max="1549" width="15.140625" style="70" customWidth="1"/>
    <col min="1550" max="1550" width="15.28515625" style="70" customWidth="1"/>
    <col min="1551" max="1551" width="12.28515625" style="70" customWidth="1"/>
    <col min="1552" max="1552" width="12.140625" style="70" customWidth="1"/>
    <col min="1553" max="1553" width="13.5703125" style="70" customWidth="1"/>
    <col min="1554" max="1554" width="12" style="70" customWidth="1"/>
    <col min="1555" max="1555" width="9.28515625" style="70" bestFit="1" customWidth="1"/>
    <col min="1556" max="1556" width="15.28515625" style="70" customWidth="1"/>
    <col min="1557" max="1557" width="16.42578125" style="70" customWidth="1"/>
    <col min="1558" max="1558" width="11.42578125" style="70" customWidth="1"/>
    <col min="1559" max="1559" width="11.5703125" style="70" customWidth="1"/>
    <col min="1560" max="1792" width="6.7109375" style="70"/>
    <col min="1793" max="1793" width="21.42578125" style="70" customWidth="1"/>
    <col min="1794" max="1794" width="10.85546875" style="70" customWidth="1"/>
    <col min="1795" max="1795" width="13.140625" style="70" customWidth="1"/>
    <col min="1796" max="1797" width="9.28515625" style="70" bestFit="1" customWidth="1"/>
    <col min="1798" max="1798" width="14.5703125" style="70" customWidth="1"/>
    <col min="1799" max="1799" width="15.85546875" style="70" customWidth="1"/>
    <col min="1800" max="1800" width="10.140625" style="70" customWidth="1"/>
    <col min="1801" max="1801" width="10.85546875" style="70" customWidth="1"/>
    <col min="1802" max="1802" width="13.5703125" style="70" customWidth="1"/>
    <col min="1803" max="1803" width="10.42578125" style="70" customWidth="1"/>
    <col min="1804" max="1804" width="9.7109375" style="70" customWidth="1"/>
    <col min="1805" max="1805" width="15.140625" style="70" customWidth="1"/>
    <col min="1806" max="1806" width="15.28515625" style="70" customWidth="1"/>
    <col min="1807" max="1807" width="12.28515625" style="70" customWidth="1"/>
    <col min="1808" max="1808" width="12.140625" style="70" customWidth="1"/>
    <col min="1809" max="1809" width="13.5703125" style="70" customWidth="1"/>
    <col min="1810" max="1810" width="12" style="70" customWidth="1"/>
    <col min="1811" max="1811" width="9.28515625" style="70" bestFit="1" customWidth="1"/>
    <col min="1812" max="1812" width="15.28515625" style="70" customWidth="1"/>
    <col min="1813" max="1813" width="16.42578125" style="70" customWidth="1"/>
    <col min="1814" max="1814" width="11.42578125" style="70" customWidth="1"/>
    <col min="1815" max="1815" width="11.5703125" style="70" customWidth="1"/>
    <col min="1816" max="2048" width="6.7109375" style="70"/>
    <col min="2049" max="2049" width="21.42578125" style="70" customWidth="1"/>
    <col min="2050" max="2050" width="10.85546875" style="70" customWidth="1"/>
    <col min="2051" max="2051" width="13.140625" style="70" customWidth="1"/>
    <col min="2052" max="2053" width="9.28515625" style="70" bestFit="1" customWidth="1"/>
    <col min="2054" max="2054" width="14.5703125" style="70" customWidth="1"/>
    <col min="2055" max="2055" width="15.85546875" style="70" customWidth="1"/>
    <col min="2056" max="2056" width="10.140625" style="70" customWidth="1"/>
    <col min="2057" max="2057" width="10.85546875" style="70" customWidth="1"/>
    <col min="2058" max="2058" width="13.5703125" style="70" customWidth="1"/>
    <col min="2059" max="2059" width="10.42578125" style="70" customWidth="1"/>
    <col min="2060" max="2060" width="9.7109375" style="70" customWidth="1"/>
    <col min="2061" max="2061" width="15.140625" style="70" customWidth="1"/>
    <col min="2062" max="2062" width="15.28515625" style="70" customWidth="1"/>
    <col min="2063" max="2063" width="12.28515625" style="70" customWidth="1"/>
    <col min="2064" max="2064" width="12.140625" style="70" customWidth="1"/>
    <col min="2065" max="2065" width="13.5703125" style="70" customWidth="1"/>
    <col min="2066" max="2066" width="12" style="70" customWidth="1"/>
    <col min="2067" max="2067" width="9.28515625" style="70" bestFit="1" customWidth="1"/>
    <col min="2068" max="2068" width="15.28515625" style="70" customWidth="1"/>
    <col min="2069" max="2069" width="16.42578125" style="70" customWidth="1"/>
    <col min="2070" max="2070" width="11.42578125" style="70" customWidth="1"/>
    <col min="2071" max="2071" width="11.5703125" style="70" customWidth="1"/>
    <col min="2072" max="2304" width="6.7109375" style="70"/>
    <col min="2305" max="2305" width="21.42578125" style="70" customWidth="1"/>
    <col min="2306" max="2306" width="10.85546875" style="70" customWidth="1"/>
    <col min="2307" max="2307" width="13.140625" style="70" customWidth="1"/>
    <col min="2308" max="2309" width="9.28515625" style="70" bestFit="1" customWidth="1"/>
    <col min="2310" max="2310" width="14.5703125" style="70" customWidth="1"/>
    <col min="2311" max="2311" width="15.85546875" style="70" customWidth="1"/>
    <col min="2312" max="2312" width="10.140625" style="70" customWidth="1"/>
    <col min="2313" max="2313" width="10.85546875" style="70" customWidth="1"/>
    <col min="2314" max="2314" width="13.5703125" style="70" customWidth="1"/>
    <col min="2315" max="2315" width="10.42578125" style="70" customWidth="1"/>
    <col min="2316" max="2316" width="9.7109375" style="70" customWidth="1"/>
    <col min="2317" max="2317" width="15.140625" style="70" customWidth="1"/>
    <col min="2318" max="2318" width="15.28515625" style="70" customWidth="1"/>
    <col min="2319" max="2319" width="12.28515625" style="70" customWidth="1"/>
    <col min="2320" max="2320" width="12.140625" style="70" customWidth="1"/>
    <col min="2321" max="2321" width="13.5703125" style="70" customWidth="1"/>
    <col min="2322" max="2322" width="12" style="70" customWidth="1"/>
    <col min="2323" max="2323" width="9.28515625" style="70" bestFit="1" customWidth="1"/>
    <col min="2324" max="2324" width="15.28515625" style="70" customWidth="1"/>
    <col min="2325" max="2325" width="16.42578125" style="70" customWidth="1"/>
    <col min="2326" max="2326" width="11.42578125" style="70" customWidth="1"/>
    <col min="2327" max="2327" width="11.5703125" style="70" customWidth="1"/>
    <col min="2328" max="2560" width="6.7109375" style="70"/>
    <col min="2561" max="2561" width="21.42578125" style="70" customWidth="1"/>
    <col min="2562" max="2562" width="10.85546875" style="70" customWidth="1"/>
    <col min="2563" max="2563" width="13.140625" style="70" customWidth="1"/>
    <col min="2564" max="2565" width="9.28515625" style="70" bestFit="1" customWidth="1"/>
    <col min="2566" max="2566" width="14.5703125" style="70" customWidth="1"/>
    <col min="2567" max="2567" width="15.85546875" style="70" customWidth="1"/>
    <col min="2568" max="2568" width="10.140625" style="70" customWidth="1"/>
    <col min="2569" max="2569" width="10.85546875" style="70" customWidth="1"/>
    <col min="2570" max="2570" width="13.5703125" style="70" customWidth="1"/>
    <col min="2571" max="2571" width="10.42578125" style="70" customWidth="1"/>
    <col min="2572" max="2572" width="9.7109375" style="70" customWidth="1"/>
    <col min="2573" max="2573" width="15.140625" style="70" customWidth="1"/>
    <col min="2574" max="2574" width="15.28515625" style="70" customWidth="1"/>
    <col min="2575" max="2575" width="12.28515625" style="70" customWidth="1"/>
    <col min="2576" max="2576" width="12.140625" style="70" customWidth="1"/>
    <col min="2577" max="2577" width="13.5703125" style="70" customWidth="1"/>
    <col min="2578" max="2578" width="12" style="70" customWidth="1"/>
    <col min="2579" max="2579" width="9.28515625" style="70" bestFit="1" customWidth="1"/>
    <col min="2580" max="2580" width="15.28515625" style="70" customWidth="1"/>
    <col min="2581" max="2581" width="16.42578125" style="70" customWidth="1"/>
    <col min="2582" max="2582" width="11.42578125" style="70" customWidth="1"/>
    <col min="2583" max="2583" width="11.5703125" style="70" customWidth="1"/>
    <col min="2584" max="2816" width="6.7109375" style="70"/>
    <col min="2817" max="2817" width="21.42578125" style="70" customWidth="1"/>
    <col min="2818" max="2818" width="10.85546875" style="70" customWidth="1"/>
    <col min="2819" max="2819" width="13.140625" style="70" customWidth="1"/>
    <col min="2820" max="2821" width="9.28515625" style="70" bestFit="1" customWidth="1"/>
    <col min="2822" max="2822" width="14.5703125" style="70" customWidth="1"/>
    <col min="2823" max="2823" width="15.85546875" style="70" customWidth="1"/>
    <col min="2824" max="2824" width="10.140625" style="70" customWidth="1"/>
    <col min="2825" max="2825" width="10.85546875" style="70" customWidth="1"/>
    <col min="2826" max="2826" width="13.5703125" style="70" customWidth="1"/>
    <col min="2827" max="2827" width="10.42578125" style="70" customWidth="1"/>
    <col min="2828" max="2828" width="9.7109375" style="70" customWidth="1"/>
    <col min="2829" max="2829" width="15.140625" style="70" customWidth="1"/>
    <col min="2830" max="2830" width="15.28515625" style="70" customWidth="1"/>
    <col min="2831" max="2831" width="12.28515625" style="70" customWidth="1"/>
    <col min="2832" max="2832" width="12.140625" style="70" customWidth="1"/>
    <col min="2833" max="2833" width="13.5703125" style="70" customWidth="1"/>
    <col min="2834" max="2834" width="12" style="70" customWidth="1"/>
    <col min="2835" max="2835" width="9.28515625" style="70" bestFit="1" customWidth="1"/>
    <col min="2836" max="2836" width="15.28515625" style="70" customWidth="1"/>
    <col min="2837" max="2837" width="16.42578125" style="70" customWidth="1"/>
    <col min="2838" max="2838" width="11.42578125" style="70" customWidth="1"/>
    <col min="2839" max="2839" width="11.5703125" style="70" customWidth="1"/>
    <col min="2840" max="3072" width="6.7109375" style="70"/>
    <col min="3073" max="3073" width="21.42578125" style="70" customWidth="1"/>
    <col min="3074" max="3074" width="10.85546875" style="70" customWidth="1"/>
    <col min="3075" max="3075" width="13.140625" style="70" customWidth="1"/>
    <col min="3076" max="3077" width="9.28515625" style="70" bestFit="1" customWidth="1"/>
    <col min="3078" max="3078" width="14.5703125" style="70" customWidth="1"/>
    <col min="3079" max="3079" width="15.85546875" style="70" customWidth="1"/>
    <col min="3080" max="3080" width="10.140625" style="70" customWidth="1"/>
    <col min="3081" max="3081" width="10.85546875" style="70" customWidth="1"/>
    <col min="3082" max="3082" width="13.5703125" style="70" customWidth="1"/>
    <col min="3083" max="3083" width="10.42578125" style="70" customWidth="1"/>
    <col min="3084" max="3084" width="9.7109375" style="70" customWidth="1"/>
    <col min="3085" max="3085" width="15.140625" style="70" customWidth="1"/>
    <col min="3086" max="3086" width="15.28515625" style="70" customWidth="1"/>
    <col min="3087" max="3087" width="12.28515625" style="70" customWidth="1"/>
    <col min="3088" max="3088" width="12.140625" style="70" customWidth="1"/>
    <col min="3089" max="3089" width="13.5703125" style="70" customWidth="1"/>
    <col min="3090" max="3090" width="12" style="70" customWidth="1"/>
    <col min="3091" max="3091" width="9.28515625" style="70" bestFit="1" customWidth="1"/>
    <col min="3092" max="3092" width="15.28515625" style="70" customWidth="1"/>
    <col min="3093" max="3093" width="16.42578125" style="70" customWidth="1"/>
    <col min="3094" max="3094" width="11.42578125" style="70" customWidth="1"/>
    <col min="3095" max="3095" width="11.5703125" style="70" customWidth="1"/>
    <col min="3096" max="3328" width="6.7109375" style="70"/>
    <col min="3329" max="3329" width="21.42578125" style="70" customWidth="1"/>
    <col min="3330" max="3330" width="10.85546875" style="70" customWidth="1"/>
    <col min="3331" max="3331" width="13.140625" style="70" customWidth="1"/>
    <col min="3332" max="3333" width="9.28515625" style="70" bestFit="1" customWidth="1"/>
    <col min="3334" max="3334" width="14.5703125" style="70" customWidth="1"/>
    <col min="3335" max="3335" width="15.85546875" style="70" customWidth="1"/>
    <col min="3336" max="3336" width="10.140625" style="70" customWidth="1"/>
    <col min="3337" max="3337" width="10.85546875" style="70" customWidth="1"/>
    <col min="3338" max="3338" width="13.5703125" style="70" customWidth="1"/>
    <col min="3339" max="3339" width="10.42578125" style="70" customWidth="1"/>
    <col min="3340" max="3340" width="9.7109375" style="70" customWidth="1"/>
    <col min="3341" max="3341" width="15.140625" style="70" customWidth="1"/>
    <col min="3342" max="3342" width="15.28515625" style="70" customWidth="1"/>
    <col min="3343" max="3343" width="12.28515625" style="70" customWidth="1"/>
    <col min="3344" max="3344" width="12.140625" style="70" customWidth="1"/>
    <col min="3345" max="3345" width="13.5703125" style="70" customWidth="1"/>
    <col min="3346" max="3346" width="12" style="70" customWidth="1"/>
    <col min="3347" max="3347" width="9.28515625" style="70" bestFit="1" customWidth="1"/>
    <col min="3348" max="3348" width="15.28515625" style="70" customWidth="1"/>
    <col min="3349" max="3349" width="16.42578125" style="70" customWidth="1"/>
    <col min="3350" max="3350" width="11.42578125" style="70" customWidth="1"/>
    <col min="3351" max="3351" width="11.5703125" style="70" customWidth="1"/>
    <col min="3352" max="3584" width="6.7109375" style="70"/>
    <col min="3585" max="3585" width="21.42578125" style="70" customWidth="1"/>
    <col min="3586" max="3586" width="10.85546875" style="70" customWidth="1"/>
    <col min="3587" max="3587" width="13.140625" style="70" customWidth="1"/>
    <col min="3588" max="3589" width="9.28515625" style="70" bestFit="1" customWidth="1"/>
    <col min="3590" max="3590" width="14.5703125" style="70" customWidth="1"/>
    <col min="3591" max="3591" width="15.85546875" style="70" customWidth="1"/>
    <col min="3592" max="3592" width="10.140625" style="70" customWidth="1"/>
    <col min="3593" max="3593" width="10.85546875" style="70" customWidth="1"/>
    <col min="3594" max="3594" width="13.5703125" style="70" customWidth="1"/>
    <col min="3595" max="3595" width="10.42578125" style="70" customWidth="1"/>
    <col min="3596" max="3596" width="9.7109375" style="70" customWidth="1"/>
    <col min="3597" max="3597" width="15.140625" style="70" customWidth="1"/>
    <col min="3598" max="3598" width="15.28515625" style="70" customWidth="1"/>
    <col min="3599" max="3599" width="12.28515625" style="70" customWidth="1"/>
    <col min="3600" max="3600" width="12.140625" style="70" customWidth="1"/>
    <col min="3601" max="3601" width="13.5703125" style="70" customWidth="1"/>
    <col min="3602" max="3602" width="12" style="70" customWidth="1"/>
    <col min="3603" max="3603" width="9.28515625" style="70" bestFit="1" customWidth="1"/>
    <col min="3604" max="3604" width="15.28515625" style="70" customWidth="1"/>
    <col min="3605" max="3605" width="16.42578125" style="70" customWidth="1"/>
    <col min="3606" max="3606" width="11.42578125" style="70" customWidth="1"/>
    <col min="3607" max="3607" width="11.5703125" style="70" customWidth="1"/>
    <col min="3608" max="3840" width="6.7109375" style="70"/>
    <col min="3841" max="3841" width="21.42578125" style="70" customWidth="1"/>
    <col min="3842" max="3842" width="10.85546875" style="70" customWidth="1"/>
    <col min="3843" max="3843" width="13.140625" style="70" customWidth="1"/>
    <col min="3844" max="3845" width="9.28515625" style="70" bestFit="1" customWidth="1"/>
    <col min="3846" max="3846" width="14.5703125" style="70" customWidth="1"/>
    <col min="3847" max="3847" width="15.85546875" style="70" customWidth="1"/>
    <col min="3848" max="3848" width="10.140625" style="70" customWidth="1"/>
    <col min="3849" max="3849" width="10.85546875" style="70" customWidth="1"/>
    <col min="3850" max="3850" width="13.5703125" style="70" customWidth="1"/>
    <col min="3851" max="3851" width="10.42578125" style="70" customWidth="1"/>
    <col min="3852" max="3852" width="9.7109375" style="70" customWidth="1"/>
    <col min="3853" max="3853" width="15.140625" style="70" customWidth="1"/>
    <col min="3854" max="3854" width="15.28515625" style="70" customWidth="1"/>
    <col min="3855" max="3855" width="12.28515625" style="70" customWidth="1"/>
    <col min="3856" max="3856" width="12.140625" style="70" customWidth="1"/>
    <col min="3857" max="3857" width="13.5703125" style="70" customWidth="1"/>
    <col min="3858" max="3858" width="12" style="70" customWidth="1"/>
    <col min="3859" max="3859" width="9.28515625" style="70" bestFit="1" customWidth="1"/>
    <col min="3860" max="3860" width="15.28515625" style="70" customWidth="1"/>
    <col min="3861" max="3861" width="16.42578125" style="70" customWidth="1"/>
    <col min="3862" max="3862" width="11.42578125" style="70" customWidth="1"/>
    <col min="3863" max="3863" width="11.5703125" style="70" customWidth="1"/>
    <col min="3864" max="4096" width="6.7109375" style="70"/>
    <col min="4097" max="4097" width="21.42578125" style="70" customWidth="1"/>
    <col min="4098" max="4098" width="10.85546875" style="70" customWidth="1"/>
    <col min="4099" max="4099" width="13.140625" style="70" customWidth="1"/>
    <col min="4100" max="4101" width="9.28515625" style="70" bestFit="1" customWidth="1"/>
    <col min="4102" max="4102" width="14.5703125" style="70" customWidth="1"/>
    <col min="4103" max="4103" width="15.85546875" style="70" customWidth="1"/>
    <col min="4104" max="4104" width="10.140625" style="70" customWidth="1"/>
    <col min="4105" max="4105" width="10.85546875" style="70" customWidth="1"/>
    <col min="4106" max="4106" width="13.5703125" style="70" customWidth="1"/>
    <col min="4107" max="4107" width="10.42578125" style="70" customWidth="1"/>
    <col min="4108" max="4108" width="9.7109375" style="70" customWidth="1"/>
    <col min="4109" max="4109" width="15.140625" style="70" customWidth="1"/>
    <col min="4110" max="4110" width="15.28515625" style="70" customWidth="1"/>
    <col min="4111" max="4111" width="12.28515625" style="70" customWidth="1"/>
    <col min="4112" max="4112" width="12.140625" style="70" customWidth="1"/>
    <col min="4113" max="4113" width="13.5703125" style="70" customWidth="1"/>
    <col min="4114" max="4114" width="12" style="70" customWidth="1"/>
    <col min="4115" max="4115" width="9.28515625" style="70" bestFit="1" customWidth="1"/>
    <col min="4116" max="4116" width="15.28515625" style="70" customWidth="1"/>
    <col min="4117" max="4117" width="16.42578125" style="70" customWidth="1"/>
    <col min="4118" max="4118" width="11.42578125" style="70" customWidth="1"/>
    <col min="4119" max="4119" width="11.5703125" style="70" customWidth="1"/>
    <col min="4120" max="4352" width="6.7109375" style="70"/>
    <col min="4353" max="4353" width="21.42578125" style="70" customWidth="1"/>
    <col min="4354" max="4354" width="10.85546875" style="70" customWidth="1"/>
    <col min="4355" max="4355" width="13.140625" style="70" customWidth="1"/>
    <col min="4356" max="4357" width="9.28515625" style="70" bestFit="1" customWidth="1"/>
    <col min="4358" max="4358" width="14.5703125" style="70" customWidth="1"/>
    <col min="4359" max="4359" width="15.85546875" style="70" customWidth="1"/>
    <col min="4360" max="4360" width="10.140625" style="70" customWidth="1"/>
    <col min="4361" max="4361" width="10.85546875" style="70" customWidth="1"/>
    <col min="4362" max="4362" width="13.5703125" style="70" customWidth="1"/>
    <col min="4363" max="4363" width="10.42578125" style="70" customWidth="1"/>
    <col min="4364" max="4364" width="9.7109375" style="70" customWidth="1"/>
    <col min="4365" max="4365" width="15.140625" style="70" customWidth="1"/>
    <col min="4366" max="4366" width="15.28515625" style="70" customWidth="1"/>
    <col min="4367" max="4367" width="12.28515625" style="70" customWidth="1"/>
    <col min="4368" max="4368" width="12.140625" style="70" customWidth="1"/>
    <col min="4369" max="4369" width="13.5703125" style="70" customWidth="1"/>
    <col min="4370" max="4370" width="12" style="70" customWidth="1"/>
    <col min="4371" max="4371" width="9.28515625" style="70" bestFit="1" customWidth="1"/>
    <col min="4372" max="4372" width="15.28515625" style="70" customWidth="1"/>
    <col min="4373" max="4373" width="16.42578125" style="70" customWidth="1"/>
    <col min="4374" max="4374" width="11.42578125" style="70" customWidth="1"/>
    <col min="4375" max="4375" width="11.5703125" style="70" customWidth="1"/>
    <col min="4376" max="4608" width="6.7109375" style="70"/>
    <col min="4609" max="4609" width="21.42578125" style="70" customWidth="1"/>
    <col min="4610" max="4610" width="10.85546875" style="70" customWidth="1"/>
    <col min="4611" max="4611" width="13.140625" style="70" customWidth="1"/>
    <col min="4612" max="4613" width="9.28515625" style="70" bestFit="1" customWidth="1"/>
    <col min="4614" max="4614" width="14.5703125" style="70" customWidth="1"/>
    <col min="4615" max="4615" width="15.85546875" style="70" customWidth="1"/>
    <col min="4616" max="4616" width="10.140625" style="70" customWidth="1"/>
    <col min="4617" max="4617" width="10.85546875" style="70" customWidth="1"/>
    <col min="4618" max="4618" width="13.5703125" style="70" customWidth="1"/>
    <col min="4619" max="4619" width="10.42578125" style="70" customWidth="1"/>
    <col min="4620" max="4620" width="9.7109375" style="70" customWidth="1"/>
    <col min="4621" max="4621" width="15.140625" style="70" customWidth="1"/>
    <col min="4622" max="4622" width="15.28515625" style="70" customWidth="1"/>
    <col min="4623" max="4623" width="12.28515625" style="70" customWidth="1"/>
    <col min="4624" max="4624" width="12.140625" style="70" customWidth="1"/>
    <col min="4625" max="4625" width="13.5703125" style="70" customWidth="1"/>
    <col min="4626" max="4626" width="12" style="70" customWidth="1"/>
    <col min="4627" max="4627" width="9.28515625" style="70" bestFit="1" customWidth="1"/>
    <col min="4628" max="4628" width="15.28515625" style="70" customWidth="1"/>
    <col min="4629" max="4629" width="16.42578125" style="70" customWidth="1"/>
    <col min="4630" max="4630" width="11.42578125" style="70" customWidth="1"/>
    <col min="4631" max="4631" width="11.5703125" style="70" customWidth="1"/>
    <col min="4632" max="4864" width="6.7109375" style="70"/>
    <col min="4865" max="4865" width="21.42578125" style="70" customWidth="1"/>
    <col min="4866" max="4866" width="10.85546875" style="70" customWidth="1"/>
    <col min="4867" max="4867" width="13.140625" style="70" customWidth="1"/>
    <col min="4868" max="4869" width="9.28515625" style="70" bestFit="1" customWidth="1"/>
    <col min="4870" max="4870" width="14.5703125" style="70" customWidth="1"/>
    <col min="4871" max="4871" width="15.85546875" style="70" customWidth="1"/>
    <col min="4872" max="4872" width="10.140625" style="70" customWidth="1"/>
    <col min="4873" max="4873" width="10.85546875" style="70" customWidth="1"/>
    <col min="4874" max="4874" width="13.5703125" style="70" customWidth="1"/>
    <col min="4875" max="4875" width="10.42578125" style="70" customWidth="1"/>
    <col min="4876" max="4876" width="9.7109375" style="70" customWidth="1"/>
    <col min="4877" max="4877" width="15.140625" style="70" customWidth="1"/>
    <col min="4878" max="4878" width="15.28515625" style="70" customWidth="1"/>
    <col min="4879" max="4879" width="12.28515625" style="70" customWidth="1"/>
    <col min="4880" max="4880" width="12.140625" style="70" customWidth="1"/>
    <col min="4881" max="4881" width="13.5703125" style="70" customWidth="1"/>
    <col min="4882" max="4882" width="12" style="70" customWidth="1"/>
    <col min="4883" max="4883" width="9.28515625" style="70" bestFit="1" customWidth="1"/>
    <col min="4884" max="4884" width="15.28515625" style="70" customWidth="1"/>
    <col min="4885" max="4885" width="16.42578125" style="70" customWidth="1"/>
    <col min="4886" max="4886" width="11.42578125" style="70" customWidth="1"/>
    <col min="4887" max="4887" width="11.5703125" style="70" customWidth="1"/>
    <col min="4888" max="5120" width="6.7109375" style="70"/>
    <col min="5121" max="5121" width="21.42578125" style="70" customWidth="1"/>
    <col min="5122" max="5122" width="10.85546875" style="70" customWidth="1"/>
    <col min="5123" max="5123" width="13.140625" style="70" customWidth="1"/>
    <col min="5124" max="5125" width="9.28515625" style="70" bestFit="1" customWidth="1"/>
    <col min="5126" max="5126" width="14.5703125" style="70" customWidth="1"/>
    <col min="5127" max="5127" width="15.85546875" style="70" customWidth="1"/>
    <col min="5128" max="5128" width="10.140625" style="70" customWidth="1"/>
    <col min="5129" max="5129" width="10.85546875" style="70" customWidth="1"/>
    <col min="5130" max="5130" width="13.5703125" style="70" customWidth="1"/>
    <col min="5131" max="5131" width="10.42578125" style="70" customWidth="1"/>
    <col min="5132" max="5132" width="9.7109375" style="70" customWidth="1"/>
    <col min="5133" max="5133" width="15.140625" style="70" customWidth="1"/>
    <col min="5134" max="5134" width="15.28515625" style="70" customWidth="1"/>
    <col min="5135" max="5135" width="12.28515625" style="70" customWidth="1"/>
    <col min="5136" max="5136" width="12.140625" style="70" customWidth="1"/>
    <col min="5137" max="5137" width="13.5703125" style="70" customWidth="1"/>
    <col min="5138" max="5138" width="12" style="70" customWidth="1"/>
    <col min="5139" max="5139" width="9.28515625" style="70" bestFit="1" customWidth="1"/>
    <col min="5140" max="5140" width="15.28515625" style="70" customWidth="1"/>
    <col min="5141" max="5141" width="16.42578125" style="70" customWidth="1"/>
    <col min="5142" max="5142" width="11.42578125" style="70" customWidth="1"/>
    <col min="5143" max="5143" width="11.5703125" style="70" customWidth="1"/>
    <col min="5144" max="5376" width="6.7109375" style="70"/>
    <col min="5377" max="5377" width="21.42578125" style="70" customWidth="1"/>
    <col min="5378" max="5378" width="10.85546875" style="70" customWidth="1"/>
    <col min="5379" max="5379" width="13.140625" style="70" customWidth="1"/>
    <col min="5380" max="5381" width="9.28515625" style="70" bestFit="1" customWidth="1"/>
    <col min="5382" max="5382" width="14.5703125" style="70" customWidth="1"/>
    <col min="5383" max="5383" width="15.85546875" style="70" customWidth="1"/>
    <col min="5384" max="5384" width="10.140625" style="70" customWidth="1"/>
    <col min="5385" max="5385" width="10.85546875" style="70" customWidth="1"/>
    <col min="5386" max="5386" width="13.5703125" style="70" customWidth="1"/>
    <col min="5387" max="5387" width="10.42578125" style="70" customWidth="1"/>
    <col min="5388" max="5388" width="9.7109375" style="70" customWidth="1"/>
    <col min="5389" max="5389" width="15.140625" style="70" customWidth="1"/>
    <col min="5390" max="5390" width="15.28515625" style="70" customWidth="1"/>
    <col min="5391" max="5391" width="12.28515625" style="70" customWidth="1"/>
    <col min="5392" max="5392" width="12.140625" style="70" customWidth="1"/>
    <col min="5393" max="5393" width="13.5703125" style="70" customWidth="1"/>
    <col min="5394" max="5394" width="12" style="70" customWidth="1"/>
    <col min="5395" max="5395" width="9.28515625" style="70" bestFit="1" customWidth="1"/>
    <col min="5396" max="5396" width="15.28515625" style="70" customWidth="1"/>
    <col min="5397" max="5397" width="16.42578125" style="70" customWidth="1"/>
    <col min="5398" max="5398" width="11.42578125" style="70" customWidth="1"/>
    <col min="5399" max="5399" width="11.5703125" style="70" customWidth="1"/>
    <col min="5400" max="5632" width="6.7109375" style="70"/>
    <col min="5633" max="5633" width="21.42578125" style="70" customWidth="1"/>
    <col min="5634" max="5634" width="10.85546875" style="70" customWidth="1"/>
    <col min="5635" max="5635" width="13.140625" style="70" customWidth="1"/>
    <col min="5636" max="5637" width="9.28515625" style="70" bestFit="1" customWidth="1"/>
    <col min="5638" max="5638" width="14.5703125" style="70" customWidth="1"/>
    <col min="5639" max="5639" width="15.85546875" style="70" customWidth="1"/>
    <col min="5640" max="5640" width="10.140625" style="70" customWidth="1"/>
    <col min="5641" max="5641" width="10.85546875" style="70" customWidth="1"/>
    <col min="5642" max="5642" width="13.5703125" style="70" customWidth="1"/>
    <col min="5643" max="5643" width="10.42578125" style="70" customWidth="1"/>
    <col min="5644" max="5644" width="9.7109375" style="70" customWidth="1"/>
    <col min="5645" max="5645" width="15.140625" style="70" customWidth="1"/>
    <col min="5646" max="5646" width="15.28515625" style="70" customWidth="1"/>
    <col min="5647" max="5647" width="12.28515625" style="70" customWidth="1"/>
    <col min="5648" max="5648" width="12.140625" style="70" customWidth="1"/>
    <col min="5649" max="5649" width="13.5703125" style="70" customWidth="1"/>
    <col min="5650" max="5650" width="12" style="70" customWidth="1"/>
    <col min="5651" max="5651" width="9.28515625" style="70" bestFit="1" customWidth="1"/>
    <col min="5652" max="5652" width="15.28515625" style="70" customWidth="1"/>
    <col min="5653" max="5653" width="16.42578125" style="70" customWidth="1"/>
    <col min="5654" max="5654" width="11.42578125" style="70" customWidth="1"/>
    <col min="5655" max="5655" width="11.5703125" style="70" customWidth="1"/>
    <col min="5656" max="5888" width="6.7109375" style="70"/>
    <col min="5889" max="5889" width="21.42578125" style="70" customWidth="1"/>
    <col min="5890" max="5890" width="10.85546875" style="70" customWidth="1"/>
    <col min="5891" max="5891" width="13.140625" style="70" customWidth="1"/>
    <col min="5892" max="5893" width="9.28515625" style="70" bestFit="1" customWidth="1"/>
    <col min="5894" max="5894" width="14.5703125" style="70" customWidth="1"/>
    <col min="5895" max="5895" width="15.85546875" style="70" customWidth="1"/>
    <col min="5896" max="5896" width="10.140625" style="70" customWidth="1"/>
    <col min="5897" max="5897" width="10.85546875" style="70" customWidth="1"/>
    <col min="5898" max="5898" width="13.5703125" style="70" customWidth="1"/>
    <col min="5899" max="5899" width="10.42578125" style="70" customWidth="1"/>
    <col min="5900" max="5900" width="9.7109375" style="70" customWidth="1"/>
    <col min="5901" max="5901" width="15.140625" style="70" customWidth="1"/>
    <col min="5902" max="5902" width="15.28515625" style="70" customWidth="1"/>
    <col min="5903" max="5903" width="12.28515625" style="70" customWidth="1"/>
    <col min="5904" max="5904" width="12.140625" style="70" customWidth="1"/>
    <col min="5905" max="5905" width="13.5703125" style="70" customWidth="1"/>
    <col min="5906" max="5906" width="12" style="70" customWidth="1"/>
    <col min="5907" max="5907" width="9.28515625" style="70" bestFit="1" customWidth="1"/>
    <col min="5908" max="5908" width="15.28515625" style="70" customWidth="1"/>
    <col min="5909" max="5909" width="16.42578125" style="70" customWidth="1"/>
    <col min="5910" max="5910" width="11.42578125" style="70" customWidth="1"/>
    <col min="5911" max="5911" width="11.5703125" style="70" customWidth="1"/>
    <col min="5912" max="6144" width="6.7109375" style="70"/>
    <col min="6145" max="6145" width="21.42578125" style="70" customWidth="1"/>
    <col min="6146" max="6146" width="10.85546875" style="70" customWidth="1"/>
    <col min="6147" max="6147" width="13.140625" style="70" customWidth="1"/>
    <col min="6148" max="6149" width="9.28515625" style="70" bestFit="1" customWidth="1"/>
    <col min="6150" max="6150" width="14.5703125" style="70" customWidth="1"/>
    <col min="6151" max="6151" width="15.85546875" style="70" customWidth="1"/>
    <col min="6152" max="6152" width="10.140625" style="70" customWidth="1"/>
    <col min="6153" max="6153" width="10.85546875" style="70" customWidth="1"/>
    <col min="6154" max="6154" width="13.5703125" style="70" customWidth="1"/>
    <col min="6155" max="6155" width="10.42578125" style="70" customWidth="1"/>
    <col min="6156" max="6156" width="9.7109375" style="70" customWidth="1"/>
    <col min="6157" max="6157" width="15.140625" style="70" customWidth="1"/>
    <col min="6158" max="6158" width="15.28515625" style="70" customWidth="1"/>
    <col min="6159" max="6159" width="12.28515625" style="70" customWidth="1"/>
    <col min="6160" max="6160" width="12.140625" style="70" customWidth="1"/>
    <col min="6161" max="6161" width="13.5703125" style="70" customWidth="1"/>
    <col min="6162" max="6162" width="12" style="70" customWidth="1"/>
    <col min="6163" max="6163" width="9.28515625" style="70" bestFit="1" customWidth="1"/>
    <col min="6164" max="6164" width="15.28515625" style="70" customWidth="1"/>
    <col min="6165" max="6165" width="16.42578125" style="70" customWidth="1"/>
    <col min="6166" max="6166" width="11.42578125" style="70" customWidth="1"/>
    <col min="6167" max="6167" width="11.5703125" style="70" customWidth="1"/>
    <col min="6168" max="6400" width="6.7109375" style="70"/>
    <col min="6401" max="6401" width="21.42578125" style="70" customWidth="1"/>
    <col min="6402" max="6402" width="10.85546875" style="70" customWidth="1"/>
    <col min="6403" max="6403" width="13.140625" style="70" customWidth="1"/>
    <col min="6404" max="6405" width="9.28515625" style="70" bestFit="1" customWidth="1"/>
    <col min="6406" max="6406" width="14.5703125" style="70" customWidth="1"/>
    <col min="6407" max="6407" width="15.85546875" style="70" customWidth="1"/>
    <col min="6408" max="6408" width="10.140625" style="70" customWidth="1"/>
    <col min="6409" max="6409" width="10.85546875" style="70" customWidth="1"/>
    <col min="6410" max="6410" width="13.5703125" style="70" customWidth="1"/>
    <col min="6411" max="6411" width="10.42578125" style="70" customWidth="1"/>
    <col min="6412" max="6412" width="9.7109375" style="70" customWidth="1"/>
    <col min="6413" max="6413" width="15.140625" style="70" customWidth="1"/>
    <col min="6414" max="6414" width="15.28515625" style="70" customWidth="1"/>
    <col min="6415" max="6415" width="12.28515625" style="70" customWidth="1"/>
    <col min="6416" max="6416" width="12.140625" style="70" customWidth="1"/>
    <col min="6417" max="6417" width="13.5703125" style="70" customWidth="1"/>
    <col min="6418" max="6418" width="12" style="70" customWidth="1"/>
    <col min="6419" max="6419" width="9.28515625" style="70" bestFit="1" customWidth="1"/>
    <col min="6420" max="6420" width="15.28515625" style="70" customWidth="1"/>
    <col min="6421" max="6421" width="16.42578125" style="70" customWidth="1"/>
    <col min="6422" max="6422" width="11.42578125" style="70" customWidth="1"/>
    <col min="6423" max="6423" width="11.5703125" style="70" customWidth="1"/>
    <col min="6424" max="6656" width="6.7109375" style="70"/>
    <col min="6657" max="6657" width="21.42578125" style="70" customWidth="1"/>
    <col min="6658" max="6658" width="10.85546875" style="70" customWidth="1"/>
    <col min="6659" max="6659" width="13.140625" style="70" customWidth="1"/>
    <col min="6660" max="6661" width="9.28515625" style="70" bestFit="1" customWidth="1"/>
    <col min="6662" max="6662" width="14.5703125" style="70" customWidth="1"/>
    <col min="6663" max="6663" width="15.85546875" style="70" customWidth="1"/>
    <col min="6664" max="6664" width="10.140625" style="70" customWidth="1"/>
    <col min="6665" max="6665" width="10.85546875" style="70" customWidth="1"/>
    <col min="6666" max="6666" width="13.5703125" style="70" customWidth="1"/>
    <col min="6667" max="6667" width="10.42578125" style="70" customWidth="1"/>
    <col min="6668" max="6668" width="9.7109375" style="70" customWidth="1"/>
    <col min="6669" max="6669" width="15.140625" style="70" customWidth="1"/>
    <col min="6670" max="6670" width="15.28515625" style="70" customWidth="1"/>
    <col min="6671" max="6671" width="12.28515625" style="70" customWidth="1"/>
    <col min="6672" max="6672" width="12.140625" style="70" customWidth="1"/>
    <col min="6673" max="6673" width="13.5703125" style="70" customWidth="1"/>
    <col min="6674" max="6674" width="12" style="70" customWidth="1"/>
    <col min="6675" max="6675" width="9.28515625" style="70" bestFit="1" customWidth="1"/>
    <col min="6676" max="6676" width="15.28515625" style="70" customWidth="1"/>
    <col min="6677" max="6677" width="16.42578125" style="70" customWidth="1"/>
    <col min="6678" max="6678" width="11.42578125" style="70" customWidth="1"/>
    <col min="6679" max="6679" width="11.5703125" style="70" customWidth="1"/>
    <col min="6680" max="6912" width="6.7109375" style="70"/>
    <col min="6913" max="6913" width="21.42578125" style="70" customWidth="1"/>
    <col min="6914" max="6914" width="10.85546875" style="70" customWidth="1"/>
    <col min="6915" max="6915" width="13.140625" style="70" customWidth="1"/>
    <col min="6916" max="6917" width="9.28515625" style="70" bestFit="1" customWidth="1"/>
    <col min="6918" max="6918" width="14.5703125" style="70" customWidth="1"/>
    <col min="6919" max="6919" width="15.85546875" style="70" customWidth="1"/>
    <col min="6920" max="6920" width="10.140625" style="70" customWidth="1"/>
    <col min="6921" max="6921" width="10.85546875" style="70" customWidth="1"/>
    <col min="6922" max="6922" width="13.5703125" style="70" customWidth="1"/>
    <col min="6923" max="6923" width="10.42578125" style="70" customWidth="1"/>
    <col min="6924" max="6924" width="9.7109375" style="70" customWidth="1"/>
    <col min="6925" max="6925" width="15.140625" style="70" customWidth="1"/>
    <col min="6926" max="6926" width="15.28515625" style="70" customWidth="1"/>
    <col min="6927" max="6927" width="12.28515625" style="70" customWidth="1"/>
    <col min="6928" max="6928" width="12.140625" style="70" customWidth="1"/>
    <col min="6929" max="6929" width="13.5703125" style="70" customWidth="1"/>
    <col min="6930" max="6930" width="12" style="70" customWidth="1"/>
    <col min="6931" max="6931" width="9.28515625" style="70" bestFit="1" customWidth="1"/>
    <col min="6932" max="6932" width="15.28515625" style="70" customWidth="1"/>
    <col min="6933" max="6933" width="16.42578125" style="70" customWidth="1"/>
    <col min="6934" max="6934" width="11.42578125" style="70" customWidth="1"/>
    <col min="6935" max="6935" width="11.5703125" style="70" customWidth="1"/>
    <col min="6936" max="7168" width="6.7109375" style="70"/>
    <col min="7169" max="7169" width="21.42578125" style="70" customWidth="1"/>
    <col min="7170" max="7170" width="10.85546875" style="70" customWidth="1"/>
    <col min="7171" max="7171" width="13.140625" style="70" customWidth="1"/>
    <col min="7172" max="7173" width="9.28515625" style="70" bestFit="1" customWidth="1"/>
    <col min="7174" max="7174" width="14.5703125" style="70" customWidth="1"/>
    <col min="7175" max="7175" width="15.85546875" style="70" customWidth="1"/>
    <col min="7176" max="7176" width="10.140625" style="70" customWidth="1"/>
    <col min="7177" max="7177" width="10.85546875" style="70" customWidth="1"/>
    <col min="7178" max="7178" width="13.5703125" style="70" customWidth="1"/>
    <col min="7179" max="7179" width="10.42578125" style="70" customWidth="1"/>
    <col min="7180" max="7180" width="9.7109375" style="70" customWidth="1"/>
    <col min="7181" max="7181" width="15.140625" style="70" customWidth="1"/>
    <col min="7182" max="7182" width="15.28515625" style="70" customWidth="1"/>
    <col min="7183" max="7183" width="12.28515625" style="70" customWidth="1"/>
    <col min="7184" max="7184" width="12.140625" style="70" customWidth="1"/>
    <col min="7185" max="7185" width="13.5703125" style="70" customWidth="1"/>
    <col min="7186" max="7186" width="12" style="70" customWidth="1"/>
    <col min="7187" max="7187" width="9.28515625" style="70" bestFit="1" customWidth="1"/>
    <col min="7188" max="7188" width="15.28515625" style="70" customWidth="1"/>
    <col min="7189" max="7189" width="16.42578125" style="70" customWidth="1"/>
    <col min="7190" max="7190" width="11.42578125" style="70" customWidth="1"/>
    <col min="7191" max="7191" width="11.5703125" style="70" customWidth="1"/>
    <col min="7192" max="7424" width="6.7109375" style="70"/>
    <col min="7425" max="7425" width="21.42578125" style="70" customWidth="1"/>
    <col min="7426" max="7426" width="10.85546875" style="70" customWidth="1"/>
    <col min="7427" max="7427" width="13.140625" style="70" customWidth="1"/>
    <col min="7428" max="7429" width="9.28515625" style="70" bestFit="1" customWidth="1"/>
    <col min="7430" max="7430" width="14.5703125" style="70" customWidth="1"/>
    <col min="7431" max="7431" width="15.85546875" style="70" customWidth="1"/>
    <col min="7432" max="7432" width="10.140625" style="70" customWidth="1"/>
    <col min="7433" max="7433" width="10.85546875" style="70" customWidth="1"/>
    <col min="7434" max="7434" width="13.5703125" style="70" customWidth="1"/>
    <col min="7435" max="7435" width="10.42578125" style="70" customWidth="1"/>
    <col min="7436" max="7436" width="9.7109375" style="70" customWidth="1"/>
    <col min="7437" max="7437" width="15.140625" style="70" customWidth="1"/>
    <col min="7438" max="7438" width="15.28515625" style="70" customWidth="1"/>
    <col min="7439" max="7439" width="12.28515625" style="70" customWidth="1"/>
    <col min="7440" max="7440" width="12.140625" style="70" customWidth="1"/>
    <col min="7441" max="7441" width="13.5703125" style="70" customWidth="1"/>
    <col min="7442" max="7442" width="12" style="70" customWidth="1"/>
    <col min="7443" max="7443" width="9.28515625" style="70" bestFit="1" customWidth="1"/>
    <col min="7444" max="7444" width="15.28515625" style="70" customWidth="1"/>
    <col min="7445" max="7445" width="16.42578125" style="70" customWidth="1"/>
    <col min="7446" max="7446" width="11.42578125" style="70" customWidth="1"/>
    <col min="7447" max="7447" width="11.5703125" style="70" customWidth="1"/>
    <col min="7448" max="7680" width="6.7109375" style="70"/>
    <col min="7681" max="7681" width="21.42578125" style="70" customWidth="1"/>
    <col min="7682" max="7682" width="10.85546875" style="70" customWidth="1"/>
    <col min="7683" max="7683" width="13.140625" style="70" customWidth="1"/>
    <col min="7684" max="7685" width="9.28515625" style="70" bestFit="1" customWidth="1"/>
    <col min="7686" max="7686" width="14.5703125" style="70" customWidth="1"/>
    <col min="7687" max="7687" width="15.85546875" style="70" customWidth="1"/>
    <col min="7688" max="7688" width="10.140625" style="70" customWidth="1"/>
    <col min="7689" max="7689" width="10.85546875" style="70" customWidth="1"/>
    <col min="7690" max="7690" width="13.5703125" style="70" customWidth="1"/>
    <col min="7691" max="7691" width="10.42578125" style="70" customWidth="1"/>
    <col min="7692" max="7692" width="9.7109375" style="70" customWidth="1"/>
    <col min="7693" max="7693" width="15.140625" style="70" customWidth="1"/>
    <col min="7694" max="7694" width="15.28515625" style="70" customWidth="1"/>
    <col min="7695" max="7695" width="12.28515625" style="70" customWidth="1"/>
    <col min="7696" max="7696" width="12.140625" style="70" customWidth="1"/>
    <col min="7697" max="7697" width="13.5703125" style="70" customWidth="1"/>
    <col min="7698" max="7698" width="12" style="70" customWidth="1"/>
    <col min="7699" max="7699" width="9.28515625" style="70" bestFit="1" customWidth="1"/>
    <col min="7700" max="7700" width="15.28515625" style="70" customWidth="1"/>
    <col min="7701" max="7701" width="16.42578125" style="70" customWidth="1"/>
    <col min="7702" max="7702" width="11.42578125" style="70" customWidth="1"/>
    <col min="7703" max="7703" width="11.5703125" style="70" customWidth="1"/>
    <col min="7704" max="7936" width="6.7109375" style="70"/>
    <col min="7937" max="7937" width="21.42578125" style="70" customWidth="1"/>
    <col min="7938" max="7938" width="10.85546875" style="70" customWidth="1"/>
    <col min="7939" max="7939" width="13.140625" style="70" customWidth="1"/>
    <col min="7940" max="7941" width="9.28515625" style="70" bestFit="1" customWidth="1"/>
    <col min="7942" max="7942" width="14.5703125" style="70" customWidth="1"/>
    <col min="7943" max="7943" width="15.85546875" style="70" customWidth="1"/>
    <col min="7944" max="7944" width="10.140625" style="70" customWidth="1"/>
    <col min="7945" max="7945" width="10.85546875" style="70" customWidth="1"/>
    <col min="7946" max="7946" width="13.5703125" style="70" customWidth="1"/>
    <col min="7947" max="7947" width="10.42578125" style="70" customWidth="1"/>
    <col min="7948" max="7948" width="9.7109375" style="70" customWidth="1"/>
    <col min="7949" max="7949" width="15.140625" style="70" customWidth="1"/>
    <col min="7950" max="7950" width="15.28515625" style="70" customWidth="1"/>
    <col min="7951" max="7951" width="12.28515625" style="70" customWidth="1"/>
    <col min="7952" max="7952" width="12.140625" style="70" customWidth="1"/>
    <col min="7953" max="7953" width="13.5703125" style="70" customWidth="1"/>
    <col min="7954" max="7954" width="12" style="70" customWidth="1"/>
    <col min="7955" max="7955" width="9.28515625" style="70" bestFit="1" customWidth="1"/>
    <col min="7956" max="7956" width="15.28515625" style="70" customWidth="1"/>
    <col min="7957" max="7957" width="16.42578125" style="70" customWidth="1"/>
    <col min="7958" max="7958" width="11.42578125" style="70" customWidth="1"/>
    <col min="7959" max="7959" width="11.5703125" style="70" customWidth="1"/>
    <col min="7960" max="8192" width="6.7109375" style="70"/>
    <col min="8193" max="8193" width="21.42578125" style="70" customWidth="1"/>
    <col min="8194" max="8194" width="10.85546875" style="70" customWidth="1"/>
    <col min="8195" max="8195" width="13.140625" style="70" customWidth="1"/>
    <col min="8196" max="8197" width="9.28515625" style="70" bestFit="1" customWidth="1"/>
    <col min="8198" max="8198" width="14.5703125" style="70" customWidth="1"/>
    <col min="8199" max="8199" width="15.85546875" style="70" customWidth="1"/>
    <col min="8200" max="8200" width="10.140625" style="70" customWidth="1"/>
    <col min="8201" max="8201" width="10.85546875" style="70" customWidth="1"/>
    <col min="8202" max="8202" width="13.5703125" style="70" customWidth="1"/>
    <col min="8203" max="8203" width="10.42578125" style="70" customWidth="1"/>
    <col min="8204" max="8204" width="9.7109375" style="70" customWidth="1"/>
    <col min="8205" max="8205" width="15.140625" style="70" customWidth="1"/>
    <col min="8206" max="8206" width="15.28515625" style="70" customWidth="1"/>
    <col min="8207" max="8207" width="12.28515625" style="70" customWidth="1"/>
    <col min="8208" max="8208" width="12.140625" style="70" customWidth="1"/>
    <col min="8209" max="8209" width="13.5703125" style="70" customWidth="1"/>
    <col min="8210" max="8210" width="12" style="70" customWidth="1"/>
    <col min="8211" max="8211" width="9.28515625" style="70" bestFit="1" customWidth="1"/>
    <col min="8212" max="8212" width="15.28515625" style="70" customWidth="1"/>
    <col min="8213" max="8213" width="16.42578125" style="70" customWidth="1"/>
    <col min="8214" max="8214" width="11.42578125" style="70" customWidth="1"/>
    <col min="8215" max="8215" width="11.5703125" style="70" customWidth="1"/>
    <col min="8216" max="8448" width="6.7109375" style="70"/>
    <col min="8449" max="8449" width="21.42578125" style="70" customWidth="1"/>
    <col min="8450" max="8450" width="10.85546875" style="70" customWidth="1"/>
    <col min="8451" max="8451" width="13.140625" style="70" customWidth="1"/>
    <col min="8452" max="8453" width="9.28515625" style="70" bestFit="1" customWidth="1"/>
    <col min="8454" max="8454" width="14.5703125" style="70" customWidth="1"/>
    <col min="8455" max="8455" width="15.85546875" style="70" customWidth="1"/>
    <col min="8456" max="8456" width="10.140625" style="70" customWidth="1"/>
    <col min="8457" max="8457" width="10.85546875" style="70" customWidth="1"/>
    <col min="8458" max="8458" width="13.5703125" style="70" customWidth="1"/>
    <col min="8459" max="8459" width="10.42578125" style="70" customWidth="1"/>
    <col min="8460" max="8460" width="9.7109375" style="70" customWidth="1"/>
    <col min="8461" max="8461" width="15.140625" style="70" customWidth="1"/>
    <col min="8462" max="8462" width="15.28515625" style="70" customWidth="1"/>
    <col min="8463" max="8463" width="12.28515625" style="70" customWidth="1"/>
    <col min="8464" max="8464" width="12.140625" style="70" customWidth="1"/>
    <col min="8465" max="8465" width="13.5703125" style="70" customWidth="1"/>
    <col min="8466" max="8466" width="12" style="70" customWidth="1"/>
    <col min="8467" max="8467" width="9.28515625" style="70" bestFit="1" customWidth="1"/>
    <col min="8468" max="8468" width="15.28515625" style="70" customWidth="1"/>
    <col min="8469" max="8469" width="16.42578125" style="70" customWidth="1"/>
    <col min="8470" max="8470" width="11.42578125" style="70" customWidth="1"/>
    <col min="8471" max="8471" width="11.5703125" style="70" customWidth="1"/>
    <col min="8472" max="8704" width="6.7109375" style="70"/>
    <col min="8705" max="8705" width="21.42578125" style="70" customWidth="1"/>
    <col min="8706" max="8706" width="10.85546875" style="70" customWidth="1"/>
    <col min="8707" max="8707" width="13.140625" style="70" customWidth="1"/>
    <col min="8708" max="8709" width="9.28515625" style="70" bestFit="1" customWidth="1"/>
    <col min="8710" max="8710" width="14.5703125" style="70" customWidth="1"/>
    <col min="8711" max="8711" width="15.85546875" style="70" customWidth="1"/>
    <col min="8712" max="8712" width="10.140625" style="70" customWidth="1"/>
    <col min="8713" max="8713" width="10.85546875" style="70" customWidth="1"/>
    <col min="8714" max="8714" width="13.5703125" style="70" customWidth="1"/>
    <col min="8715" max="8715" width="10.42578125" style="70" customWidth="1"/>
    <col min="8716" max="8716" width="9.7109375" style="70" customWidth="1"/>
    <col min="8717" max="8717" width="15.140625" style="70" customWidth="1"/>
    <col min="8718" max="8718" width="15.28515625" style="70" customWidth="1"/>
    <col min="8719" max="8719" width="12.28515625" style="70" customWidth="1"/>
    <col min="8720" max="8720" width="12.140625" style="70" customWidth="1"/>
    <col min="8721" max="8721" width="13.5703125" style="70" customWidth="1"/>
    <col min="8722" max="8722" width="12" style="70" customWidth="1"/>
    <col min="8723" max="8723" width="9.28515625" style="70" bestFit="1" customWidth="1"/>
    <col min="8724" max="8724" width="15.28515625" style="70" customWidth="1"/>
    <col min="8725" max="8725" width="16.42578125" style="70" customWidth="1"/>
    <col min="8726" max="8726" width="11.42578125" style="70" customWidth="1"/>
    <col min="8727" max="8727" width="11.5703125" style="70" customWidth="1"/>
    <col min="8728" max="8960" width="6.7109375" style="70"/>
    <col min="8961" max="8961" width="21.42578125" style="70" customWidth="1"/>
    <col min="8962" max="8962" width="10.85546875" style="70" customWidth="1"/>
    <col min="8963" max="8963" width="13.140625" style="70" customWidth="1"/>
    <col min="8964" max="8965" width="9.28515625" style="70" bestFit="1" customWidth="1"/>
    <col min="8966" max="8966" width="14.5703125" style="70" customWidth="1"/>
    <col min="8967" max="8967" width="15.85546875" style="70" customWidth="1"/>
    <col min="8968" max="8968" width="10.140625" style="70" customWidth="1"/>
    <col min="8969" max="8969" width="10.85546875" style="70" customWidth="1"/>
    <col min="8970" max="8970" width="13.5703125" style="70" customWidth="1"/>
    <col min="8971" max="8971" width="10.42578125" style="70" customWidth="1"/>
    <col min="8972" max="8972" width="9.7109375" style="70" customWidth="1"/>
    <col min="8973" max="8973" width="15.140625" style="70" customWidth="1"/>
    <col min="8974" max="8974" width="15.28515625" style="70" customWidth="1"/>
    <col min="8975" max="8975" width="12.28515625" style="70" customWidth="1"/>
    <col min="8976" max="8976" width="12.140625" style="70" customWidth="1"/>
    <col min="8977" max="8977" width="13.5703125" style="70" customWidth="1"/>
    <col min="8978" max="8978" width="12" style="70" customWidth="1"/>
    <col min="8979" max="8979" width="9.28515625" style="70" bestFit="1" customWidth="1"/>
    <col min="8980" max="8980" width="15.28515625" style="70" customWidth="1"/>
    <col min="8981" max="8981" width="16.42578125" style="70" customWidth="1"/>
    <col min="8982" max="8982" width="11.42578125" style="70" customWidth="1"/>
    <col min="8983" max="8983" width="11.5703125" style="70" customWidth="1"/>
    <col min="8984" max="9216" width="6.7109375" style="70"/>
    <col min="9217" max="9217" width="21.42578125" style="70" customWidth="1"/>
    <col min="9218" max="9218" width="10.85546875" style="70" customWidth="1"/>
    <col min="9219" max="9219" width="13.140625" style="70" customWidth="1"/>
    <col min="9220" max="9221" width="9.28515625" style="70" bestFit="1" customWidth="1"/>
    <col min="9222" max="9222" width="14.5703125" style="70" customWidth="1"/>
    <col min="9223" max="9223" width="15.85546875" style="70" customWidth="1"/>
    <col min="9224" max="9224" width="10.140625" style="70" customWidth="1"/>
    <col min="9225" max="9225" width="10.85546875" style="70" customWidth="1"/>
    <col min="9226" max="9226" width="13.5703125" style="70" customWidth="1"/>
    <col min="9227" max="9227" width="10.42578125" style="70" customWidth="1"/>
    <col min="9228" max="9228" width="9.7109375" style="70" customWidth="1"/>
    <col min="9229" max="9229" width="15.140625" style="70" customWidth="1"/>
    <col min="9230" max="9230" width="15.28515625" style="70" customWidth="1"/>
    <col min="9231" max="9231" width="12.28515625" style="70" customWidth="1"/>
    <col min="9232" max="9232" width="12.140625" style="70" customWidth="1"/>
    <col min="9233" max="9233" width="13.5703125" style="70" customWidth="1"/>
    <col min="9234" max="9234" width="12" style="70" customWidth="1"/>
    <col min="9235" max="9235" width="9.28515625" style="70" bestFit="1" customWidth="1"/>
    <col min="9236" max="9236" width="15.28515625" style="70" customWidth="1"/>
    <col min="9237" max="9237" width="16.42578125" style="70" customWidth="1"/>
    <col min="9238" max="9238" width="11.42578125" style="70" customWidth="1"/>
    <col min="9239" max="9239" width="11.5703125" style="70" customWidth="1"/>
    <col min="9240" max="9472" width="6.7109375" style="70"/>
    <col min="9473" max="9473" width="21.42578125" style="70" customWidth="1"/>
    <col min="9474" max="9474" width="10.85546875" style="70" customWidth="1"/>
    <col min="9475" max="9475" width="13.140625" style="70" customWidth="1"/>
    <col min="9476" max="9477" width="9.28515625" style="70" bestFit="1" customWidth="1"/>
    <col min="9478" max="9478" width="14.5703125" style="70" customWidth="1"/>
    <col min="9479" max="9479" width="15.85546875" style="70" customWidth="1"/>
    <col min="9480" max="9480" width="10.140625" style="70" customWidth="1"/>
    <col min="9481" max="9481" width="10.85546875" style="70" customWidth="1"/>
    <col min="9482" max="9482" width="13.5703125" style="70" customWidth="1"/>
    <col min="9483" max="9483" width="10.42578125" style="70" customWidth="1"/>
    <col min="9484" max="9484" width="9.7109375" style="70" customWidth="1"/>
    <col min="9485" max="9485" width="15.140625" style="70" customWidth="1"/>
    <col min="9486" max="9486" width="15.28515625" style="70" customWidth="1"/>
    <col min="9487" max="9487" width="12.28515625" style="70" customWidth="1"/>
    <col min="9488" max="9488" width="12.140625" style="70" customWidth="1"/>
    <col min="9489" max="9489" width="13.5703125" style="70" customWidth="1"/>
    <col min="9490" max="9490" width="12" style="70" customWidth="1"/>
    <col min="9491" max="9491" width="9.28515625" style="70" bestFit="1" customWidth="1"/>
    <col min="9492" max="9492" width="15.28515625" style="70" customWidth="1"/>
    <col min="9493" max="9493" width="16.42578125" style="70" customWidth="1"/>
    <col min="9494" max="9494" width="11.42578125" style="70" customWidth="1"/>
    <col min="9495" max="9495" width="11.5703125" style="70" customWidth="1"/>
    <col min="9496" max="9728" width="6.7109375" style="70"/>
    <col min="9729" max="9729" width="21.42578125" style="70" customWidth="1"/>
    <col min="9730" max="9730" width="10.85546875" style="70" customWidth="1"/>
    <col min="9731" max="9731" width="13.140625" style="70" customWidth="1"/>
    <col min="9732" max="9733" width="9.28515625" style="70" bestFit="1" customWidth="1"/>
    <col min="9734" max="9734" width="14.5703125" style="70" customWidth="1"/>
    <col min="9735" max="9735" width="15.85546875" style="70" customWidth="1"/>
    <col min="9736" max="9736" width="10.140625" style="70" customWidth="1"/>
    <col min="9737" max="9737" width="10.85546875" style="70" customWidth="1"/>
    <col min="9738" max="9738" width="13.5703125" style="70" customWidth="1"/>
    <col min="9739" max="9739" width="10.42578125" style="70" customWidth="1"/>
    <col min="9740" max="9740" width="9.7109375" style="70" customWidth="1"/>
    <col min="9741" max="9741" width="15.140625" style="70" customWidth="1"/>
    <col min="9742" max="9742" width="15.28515625" style="70" customWidth="1"/>
    <col min="9743" max="9743" width="12.28515625" style="70" customWidth="1"/>
    <col min="9744" max="9744" width="12.140625" style="70" customWidth="1"/>
    <col min="9745" max="9745" width="13.5703125" style="70" customWidth="1"/>
    <col min="9746" max="9746" width="12" style="70" customWidth="1"/>
    <col min="9747" max="9747" width="9.28515625" style="70" bestFit="1" customWidth="1"/>
    <col min="9748" max="9748" width="15.28515625" style="70" customWidth="1"/>
    <col min="9749" max="9749" width="16.42578125" style="70" customWidth="1"/>
    <col min="9750" max="9750" width="11.42578125" style="70" customWidth="1"/>
    <col min="9751" max="9751" width="11.5703125" style="70" customWidth="1"/>
    <col min="9752" max="9984" width="6.7109375" style="70"/>
    <col min="9985" max="9985" width="21.42578125" style="70" customWidth="1"/>
    <col min="9986" max="9986" width="10.85546875" style="70" customWidth="1"/>
    <col min="9987" max="9987" width="13.140625" style="70" customWidth="1"/>
    <col min="9988" max="9989" width="9.28515625" style="70" bestFit="1" customWidth="1"/>
    <col min="9990" max="9990" width="14.5703125" style="70" customWidth="1"/>
    <col min="9991" max="9991" width="15.85546875" style="70" customWidth="1"/>
    <col min="9992" max="9992" width="10.140625" style="70" customWidth="1"/>
    <col min="9993" max="9993" width="10.85546875" style="70" customWidth="1"/>
    <col min="9994" max="9994" width="13.5703125" style="70" customWidth="1"/>
    <col min="9995" max="9995" width="10.42578125" style="70" customWidth="1"/>
    <col min="9996" max="9996" width="9.7109375" style="70" customWidth="1"/>
    <col min="9997" max="9997" width="15.140625" style="70" customWidth="1"/>
    <col min="9998" max="9998" width="15.28515625" style="70" customWidth="1"/>
    <col min="9999" max="9999" width="12.28515625" style="70" customWidth="1"/>
    <col min="10000" max="10000" width="12.140625" style="70" customWidth="1"/>
    <col min="10001" max="10001" width="13.5703125" style="70" customWidth="1"/>
    <col min="10002" max="10002" width="12" style="70" customWidth="1"/>
    <col min="10003" max="10003" width="9.28515625" style="70" bestFit="1" customWidth="1"/>
    <col min="10004" max="10004" width="15.28515625" style="70" customWidth="1"/>
    <col min="10005" max="10005" width="16.42578125" style="70" customWidth="1"/>
    <col min="10006" max="10006" width="11.42578125" style="70" customWidth="1"/>
    <col min="10007" max="10007" width="11.5703125" style="70" customWidth="1"/>
    <col min="10008" max="10240" width="6.7109375" style="70"/>
    <col min="10241" max="10241" width="21.42578125" style="70" customWidth="1"/>
    <col min="10242" max="10242" width="10.85546875" style="70" customWidth="1"/>
    <col min="10243" max="10243" width="13.140625" style="70" customWidth="1"/>
    <col min="10244" max="10245" width="9.28515625" style="70" bestFit="1" customWidth="1"/>
    <col min="10246" max="10246" width="14.5703125" style="70" customWidth="1"/>
    <col min="10247" max="10247" width="15.85546875" style="70" customWidth="1"/>
    <col min="10248" max="10248" width="10.140625" style="70" customWidth="1"/>
    <col min="10249" max="10249" width="10.85546875" style="70" customWidth="1"/>
    <col min="10250" max="10250" width="13.5703125" style="70" customWidth="1"/>
    <col min="10251" max="10251" width="10.42578125" style="70" customWidth="1"/>
    <col min="10252" max="10252" width="9.7109375" style="70" customWidth="1"/>
    <col min="10253" max="10253" width="15.140625" style="70" customWidth="1"/>
    <col min="10254" max="10254" width="15.28515625" style="70" customWidth="1"/>
    <col min="10255" max="10255" width="12.28515625" style="70" customWidth="1"/>
    <col min="10256" max="10256" width="12.140625" style="70" customWidth="1"/>
    <col min="10257" max="10257" width="13.5703125" style="70" customWidth="1"/>
    <col min="10258" max="10258" width="12" style="70" customWidth="1"/>
    <col min="10259" max="10259" width="9.28515625" style="70" bestFit="1" customWidth="1"/>
    <col min="10260" max="10260" width="15.28515625" style="70" customWidth="1"/>
    <col min="10261" max="10261" width="16.42578125" style="70" customWidth="1"/>
    <col min="10262" max="10262" width="11.42578125" style="70" customWidth="1"/>
    <col min="10263" max="10263" width="11.5703125" style="70" customWidth="1"/>
    <col min="10264" max="10496" width="6.7109375" style="70"/>
    <col min="10497" max="10497" width="21.42578125" style="70" customWidth="1"/>
    <col min="10498" max="10498" width="10.85546875" style="70" customWidth="1"/>
    <col min="10499" max="10499" width="13.140625" style="70" customWidth="1"/>
    <col min="10500" max="10501" width="9.28515625" style="70" bestFit="1" customWidth="1"/>
    <col min="10502" max="10502" width="14.5703125" style="70" customWidth="1"/>
    <col min="10503" max="10503" width="15.85546875" style="70" customWidth="1"/>
    <col min="10504" max="10504" width="10.140625" style="70" customWidth="1"/>
    <col min="10505" max="10505" width="10.85546875" style="70" customWidth="1"/>
    <col min="10506" max="10506" width="13.5703125" style="70" customWidth="1"/>
    <col min="10507" max="10507" width="10.42578125" style="70" customWidth="1"/>
    <col min="10508" max="10508" width="9.7109375" style="70" customWidth="1"/>
    <col min="10509" max="10509" width="15.140625" style="70" customWidth="1"/>
    <col min="10510" max="10510" width="15.28515625" style="70" customWidth="1"/>
    <col min="10511" max="10511" width="12.28515625" style="70" customWidth="1"/>
    <col min="10512" max="10512" width="12.140625" style="70" customWidth="1"/>
    <col min="10513" max="10513" width="13.5703125" style="70" customWidth="1"/>
    <col min="10514" max="10514" width="12" style="70" customWidth="1"/>
    <col min="10515" max="10515" width="9.28515625" style="70" bestFit="1" customWidth="1"/>
    <col min="10516" max="10516" width="15.28515625" style="70" customWidth="1"/>
    <col min="10517" max="10517" width="16.42578125" style="70" customWidth="1"/>
    <col min="10518" max="10518" width="11.42578125" style="70" customWidth="1"/>
    <col min="10519" max="10519" width="11.5703125" style="70" customWidth="1"/>
    <col min="10520" max="10752" width="6.7109375" style="70"/>
    <col min="10753" max="10753" width="21.42578125" style="70" customWidth="1"/>
    <col min="10754" max="10754" width="10.85546875" style="70" customWidth="1"/>
    <col min="10755" max="10755" width="13.140625" style="70" customWidth="1"/>
    <col min="10756" max="10757" width="9.28515625" style="70" bestFit="1" customWidth="1"/>
    <col min="10758" max="10758" width="14.5703125" style="70" customWidth="1"/>
    <col min="10759" max="10759" width="15.85546875" style="70" customWidth="1"/>
    <col min="10760" max="10760" width="10.140625" style="70" customWidth="1"/>
    <col min="10761" max="10761" width="10.85546875" style="70" customWidth="1"/>
    <col min="10762" max="10762" width="13.5703125" style="70" customWidth="1"/>
    <col min="10763" max="10763" width="10.42578125" style="70" customWidth="1"/>
    <col min="10764" max="10764" width="9.7109375" style="70" customWidth="1"/>
    <col min="10765" max="10765" width="15.140625" style="70" customWidth="1"/>
    <col min="10766" max="10766" width="15.28515625" style="70" customWidth="1"/>
    <col min="10767" max="10767" width="12.28515625" style="70" customWidth="1"/>
    <col min="10768" max="10768" width="12.140625" style="70" customWidth="1"/>
    <col min="10769" max="10769" width="13.5703125" style="70" customWidth="1"/>
    <col min="10770" max="10770" width="12" style="70" customWidth="1"/>
    <col min="10771" max="10771" width="9.28515625" style="70" bestFit="1" customWidth="1"/>
    <col min="10772" max="10772" width="15.28515625" style="70" customWidth="1"/>
    <col min="10773" max="10773" width="16.42578125" style="70" customWidth="1"/>
    <col min="10774" max="10774" width="11.42578125" style="70" customWidth="1"/>
    <col min="10775" max="10775" width="11.5703125" style="70" customWidth="1"/>
    <col min="10776" max="11008" width="6.7109375" style="70"/>
    <col min="11009" max="11009" width="21.42578125" style="70" customWidth="1"/>
    <col min="11010" max="11010" width="10.85546875" style="70" customWidth="1"/>
    <col min="11011" max="11011" width="13.140625" style="70" customWidth="1"/>
    <col min="11012" max="11013" width="9.28515625" style="70" bestFit="1" customWidth="1"/>
    <col min="11014" max="11014" width="14.5703125" style="70" customWidth="1"/>
    <col min="11015" max="11015" width="15.85546875" style="70" customWidth="1"/>
    <col min="11016" max="11016" width="10.140625" style="70" customWidth="1"/>
    <col min="11017" max="11017" width="10.85546875" style="70" customWidth="1"/>
    <col min="11018" max="11018" width="13.5703125" style="70" customWidth="1"/>
    <col min="11019" max="11019" width="10.42578125" style="70" customWidth="1"/>
    <col min="11020" max="11020" width="9.7109375" style="70" customWidth="1"/>
    <col min="11021" max="11021" width="15.140625" style="70" customWidth="1"/>
    <col min="11022" max="11022" width="15.28515625" style="70" customWidth="1"/>
    <col min="11023" max="11023" width="12.28515625" style="70" customWidth="1"/>
    <col min="11024" max="11024" width="12.140625" style="70" customWidth="1"/>
    <col min="11025" max="11025" width="13.5703125" style="70" customWidth="1"/>
    <col min="11026" max="11026" width="12" style="70" customWidth="1"/>
    <col min="11027" max="11027" width="9.28515625" style="70" bestFit="1" customWidth="1"/>
    <col min="11028" max="11028" width="15.28515625" style="70" customWidth="1"/>
    <col min="11029" max="11029" width="16.42578125" style="70" customWidth="1"/>
    <col min="11030" max="11030" width="11.42578125" style="70" customWidth="1"/>
    <col min="11031" max="11031" width="11.5703125" style="70" customWidth="1"/>
    <col min="11032" max="11264" width="6.7109375" style="70"/>
    <col min="11265" max="11265" width="21.42578125" style="70" customWidth="1"/>
    <col min="11266" max="11266" width="10.85546875" style="70" customWidth="1"/>
    <col min="11267" max="11267" width="13.140625" style="70" customWidth="1"/>
    <col min="11268" max="11269" width="9.28515625" style="70" bestFit="1" customWidth="1"/>
    <col min="11270" max="11270" width="14.5703125" style="70" customWidth="1"/>
    <col min="11271" max="11271" width="15.85546875" style="70" customWidth="1"/>
    <col min="11272" max="11272" width="10.140625" style="70" customWidth="1"/>
    <col min="11273" max="11273" width="10.85546875" style="70" customWidth="1"/>
    <col min="11274" max="11274" width="13.5703125" style="70" customWidth="1"/>
    <col min="11275" max="11275" width="10.42578125" style="70" customWidth="1"/>
    <col min="11276" max="11276" width="9.7109375" style="70" customWidth="1"/>
    <col min="11277" max="11277" width="15.140625" style="70" customWidth="1"/>
    <col min="11278" max="11278" width="15.28515625" style="70" customWidth="1"/>
    <col min="11279" max="11279" width="12.28515625" style="70" customWidth="1"/>
    <col min="11280" max="11280" width="12.140625" style="70" customWidth="1"/>
    <col min="11281" max="11281" width="13.5703125" style="70" customWidth="1"/>
    <col min="11282" max="11282" width="12" style="70" customWidth="1"/>
    <col min="11283" max="11283" width="9.28515625" style="70" bestFit="1" customWidth="1"/>
    <col min="11284" max="11284" width="15.28515625" style="70" customWidth="1"/>
    <col min="11285" max="11285" width="16.42578125" style="70" customWidth="1"/>
    <col min="11286" max="11286" width="11.42578125" style="70" customWidth="1"/>
    <col min="11287" max="11287" width="11.5703125" style="70" customWidth="1"/>
    <col min="11288" max="11520" width="6.7109375" style="70"/>
    <col min="11521" max="11521" width="21.42578125" style="70" customWidth="1"/>
    <col min="11522" max="11522" width="10.85546875" style="70" customWidth="1"/>
    <col min="11523" max="11523" width="13.140625" style="70" customWidth="1"/>
    <col min="11524" max="11525" width="9.28515625" style="70" bestFit="1" customWidth="1"/>
    <col min="11526" max="11526" width="14.5703125" style="70" customWidth="1"/>
    <col min="11527" max="11527" width="15.85546875" style="70" customWidth="1"/>
    <col min="11528" max="11528" width="10.140625" style="70" customWidth="1"/>
    <col min="11529" max="11529" width="10.85546875" style="70" customWidth="1"/>
    <col min="11530" max="11530" width="13.5703125" style="70" customWidth="1"/>
    <col min="11531" max="11531" width="10.42578125" style="70" customWidth="1"/>
    <col min="11532" max="11532" width="9.7109375" style="70" customWidth="1"/>
    <col min="11533" max="11533" width="15.140625" style="70" customWidth="1"/>
    <col min="11534" max="11534" width="15.28515625" style="70" customWidth="1"/>
    <col min="11535" max="11535" width="12.28515625" style="70" customWidth="1"/>
    <col min="11536" max="11536" width="12.140625" style="70" customWidth="1"/>
    <col min="11537" max="11537" width="13.5703125" style="70" customWidth="1"/>
    <col min="11538" max="11538" width="12" style="70" customWidth="1"/>
    <col min="11539" max="11539" width="9.28515625" style="70" bestFit="1" customWidth="1"/>
    <col min="11540" max="11540" width="15.28515625" style="70" customWidth="1"/>
    <col min="11541" max="11541" width="16.42578125" style="70" customWidth="1"/>
    <col min="11542" max="11542" width="11.42578125" style="70" customWidth="1"/>
    <col min="11543" max="11543" width="11.5703125" style="70" customWidth="1"/>
    <col min="11544" max="11776" width="6.7109375" style="70"/>
    <col min="11777" max="11777" width="21.42578125" style="70" customWidth="1"/>
    <col min="11778" max="11778" width="10.85546875" style="70" customWidth="1"/>
    <col min="11779" max="11779" width="13.140625" style="70" customWidth="1"/>
    <col min="11780" max="11781" width="9.28515625" style="70" bestFit="1" customWidth="1"/>
    <col min="11782" max="11782" width="14.5703125" style="70" customWidth="1"/>
    <col min="11783" max="11783" width="15.85546875" style="70" customWidth="1"/>
    <col min="11784" max="11784" width="10.140625" style="70" customWidth="1"/>
    <col min="11785" max="11785" width="10.85546875" style="70" customWidth="1"/>
    <col min="11786" max="11786" width="13.5703125" style="70" customWidth="1"/>
    <col min="11787" max="11787" width="10.42578125" style="70" customWidth="1"/>
    <col min="11788" max="11788" width="9.7109375" style="70" customWidth="1"/>
    <col min="11789" max="11789" width="15.140625" style="70" customWidth="1"/>
    <col min="11790" max="11790" width="15.28515625" style="70" customWidth="1"/>
    <col min="11791" max="11791" width="12.28515625" style="70" customWidth="1"/>
    <col min="11792" max="11792" width="12.140625" style="70" customWidth="1"/>
    <col min="11793" max="11793" width="13.5703125" style="70" customWidth="1"/>
    <col min="11794" max="11794" width="12" style="70" customWidth="1"/>
    <col min="11795" max="11795" width="9.28515625" style="70" bestFit="1" customWidth="1"/>
    <col min="11796" max="11796" width="15.28515625" style="70" customWidth="1"/>
    <col min="11797" max="11797" width="16.42578125" style="70" customWidth="1"/>
    <col min="11798" max="11798" width="11.42578125" style="70" customWidth="1"/>
    <col min="11799" max="11799" width="11.5703125" style="70" customWidth="1"/>
    <col min="11800" max="12032" width="6.7109375" style="70"/>
    <col min="12033" max="12033" width="21.42578125" style="70" customWidth="1"/>
    <col min="12034" max="12034" width="10.85546875" style="70" customWidth="1"/>
    <col min="12035" max="12035" width="13.140625" style="70" customWidth="1"/>
    <col min="12036" max="12037" width="9.28515625" style="70" bestFit="1" customWidth="1"/>
    <col min="12038" max="12038" width="14.5703125" style="70" customWidth="1"/>
    <col min="12039" max="12039" width="15.85546875" style="70" customWidth="1"/>
    <col min="12040" max="12040" width="10.140625" style="70" customWidth="1"/>
    <col min="12041" max="12041" width="10.85546875" style="70" customWidth="1"/>
    <col min="12042" max="12042" width="13.5703125" style="70" customWidth="1"/>
    <col min="12043" max="12043" width="10.42578125" style="70" customWidth="1"/>
    <col min="12044" max="12044" width="9.7109375" style="70" customWidth="1"/>
    <col min="12045" max="12045" width="15.140625" style="70" customWidth="1"/>
    <col min="12046" max="12046" width="15.28515625" style="70" customWidth="1"/>
    <col min="12047" max="12047" width="12.28515625" style="70" customWidth="1"/>
    <col min="12048" max="12048" width="12.140625" style="70" customWidth="1"/>
    <col min="12049" max="12049" width="13.5703125" style="70" customWidth="1"/>
    <col min="12050" max="12050" width="12" style="70" customWidth="1"/>
    <col min="12051" max="12051" width="9.28515625" style="70" bestFit="1" customWidth="1"/>
    <col min="12052" max="12052" width="15.28515625" style="70" customWidth="1"/>
    <col min="12053" max="12053" width="16.42578125" style="70" customWidth="1"/>
    <col min="12054" max="12054" width="11.42578125" style="70" customWidth="1"/>
    <col min="12055" max="12055" width="11.5703125" style="70" customWidth="1"/>
    <col min="12056" max="12288" width="6.7109375" style="70"/>
    <col min="12289" max="12289" width="21.42578125" style="70" customWidth="1"/>
    <col min="12290" max="12290" width="10.85546875" style="70" customWidth="1"/>
    <col min="12291" max="12291" width="13.140625" style="70" customWidth="1"/>
    <col min="12292" max="12293" width="9.28515625" style="70" bestFit="1" customWidth="1"/>
    <col min="12294" max="12294" width="14.5703125" style="70" customWidth="1"/>
    <col min="12295" max="12295" width="15.85546875" style="70" customWidth="1"/>
    <col min="12296" max="12296" width="10.140625" style="70" customWidth="1"/>
    <col min="12297" max="12297" width="10.85546875" style="70" customWidth="1"/>
    <col min="12298" max="12298" width="13.5703125" style="70" customWidth="1"/>
    <col min="12299" max="12299" width="10.42578125" style="70" customWidth="1"/>
    <col min="12300" max="12300" width="9.7109375" style="70" customWidth="1"/>
    <col min="12301" max="12301" width="15.140625" style="70" customWidth="1"/>
    <col min="12302" max="12302" width="15.28515625" style="70" customWidth="1"/>
    <col min="12303" max="12303" width="12.28515625" style="70" customWidth="1"/>
    <col min="12304" max="12304" width="12.140625" style="70" customWidth="1"/>
    <col min="12305" max="12305" width="13.5703125" style="70" customWidth="1"/>
    <col min="12306" max="12306" width="12" style="70" customWidth="1"/>
    <col min="12307" max="12307" width="9.28515625" style="70" bestFit="1" customWidth="1"/>
    <col min="12308" max="12308" width="15.28515625" style="70" customWidth="1"/>
    <col min="12309" max="12309" width="16.42578125" style="70" customWidth="1"/>
    <col min="12310" max="12310" width="11.42578125" style="70" customWidth="1"/>
    <col min="12311" max="12311" width="11.5703125" style="70" customWidth="1"/>
    <col min="12312" max="12544" width="6.7109375" style="70"/>
    <col min="12545" max="12545" width="21.42578125" style="70" customWidth="1"/>
    <col min="12546" max="12546" width="10.85546875" style="70" customWidth="1"/>
    <col min="12547" max="12547" width="13.140625" style="70" customWidth="1"/>
    <col min="12548" max="12549" width="9.28515625" style="70" bestFit="1" customWidth="1"/>
    <col min="12550" max="12550" width="14.5703125" style="70" customWidth="1"/>
    <col min="12551" max="12551" width="15.85546875" style="70" customWidth="1"/>
    <col min="12552" max="12552" width="10.140625" style="70" customWidth="1"/>
    <col min="12553" max="12553" width="10.85546875" style="70" customWidth="1"/>
    <col min="12554" max="12554" width="13.5703125" style="70" customWidth="1"/>
    <col min="12555" max="12555" width="10.42578125" style="70" customWidth="1"/>
    <col min="12556" max="12556" width="9.7109375" style="70" customWidth="1"/>
    <col min="12557" max="12557" width="15.140625" style="70" customWidth="1"/>
    <col min="12558" max="12558" width="15.28515625" style="70" customWidth="1"/>
    <col min="12559" max="12559" width="12.28515625" style="70" customWidth="1"/>
    <col min="12560" max="12560" width="12.140625" style="70" customWidth="1"/>
    <col min="12561" max="12561" width="13.5703125" style="70" customWidth="1"/>
    <col min="12562" max="12562" width="12" style="70" customWidth="1"/>
    <col min="12563" max="12563" width="9.28515625" style="70" bestFit="1" customWidth="1"/>
    <col min="12564" max="12564" width="15.28515625" style="70" customWidth="1"/>
    <col min="12565" max="12565" width="16.42578125" style="70" customWidth="1"/>
    <col min="12566" max="12566" width="11.42578125" style="70" customWidth="1"/>
    <col min="12567" max="12567" width="11.5703125" style="70" customWidth="1"/>
    <col min="12568" max="12800" width="6.7109375" style="70"/>
    <col min="12801" max="12801" width="21.42578125" style="70" customWidth="1"/>
    <col min="12802" max="12802" width="10.85546875" style="70" customWidth="1"/>
    <col min="12803" max="12803" width="13.140625" style="70" customWidth="1"/>
    <col min="12804" max="12805" width="9.28515625" style="70" bestFit="1" customWidth="1"/>
    <col min="12806" max="12806" width="14.5703125" style="70" customWidth="1"/>
    <col min="12807" max="12807" width="15.85546875" style="70" customWidth="1"/>
    <col min="12808" max="12808" width="10.140625" style="70" customWidth="1"/>
    <col min="12809" max="12809" width="10.85546875" style="70" customWidth="1"/>
    <col min="12810" max="12810" width="13.5703125" style="70" customWidth="1"/>
    <col min="12811" max="12811" width="10.42578125" style="70" customWidth="1"/>
    <col min="12812" max="12812" width="9.7109375" style="70" customWidth="1"/>
    <col min="12813" max="12813" width="15.140625" style="70" customWidth="1"/>
    <col min="12814" max="12814" width="15.28515625" style="70" customWidth="1"/>
    <col min="12815" max="12815" width="12.28515625" style="70" customWidth="1"/>
    <col min="12816" max="12816" width="12.140625" style="70" customWidth="1"/>
    <col min="12817" max="12817" width="13.5703125" style="70" customWidth="1"/>
    <col min="12818" max="12818" width="12" style="70" customWidth="1"/>
    <col min="12819" max="12819" width="9.28515625" style="70" bestFit="1" customWidth="1"/>
    <col min="12820" max="12820" width="15.28515625" style="70" customWidth="1"/>
    <col min="12821" max="12821" width="16.42578125" style="70" customWidth="1"/>
    <col min="12822" max="12822" width="11.42578125" style="70" customWidth="1"/>
    <col min="12823" max="12823" width="11.5703125" style="70" customWidth="1"/>
    <col min="12824" max="13056" width="6.7109375" style="70"/>
    <col min="13057" max="13057" width="21.42578125" style="70" customWidth="1"/>
    <col min="13058" max="13058" width="10.85546875" style="70" customWidth="1"/>
    <col min="13059" max="13059" width="13.140625" style="70" customWidth="1"/>
    <col min="13060" max="13061" width="9.28515625" style="70" bestFit="1" customWidth="1"/>
    <col min="13062" max="13062" width="14.5703125" style="70" customWidth="1"/>
    <col min="13063" max="13063" width="15.85546875" style="70" customWidth="1"/>
    <col min="13064" max="13064" width="10.140625" style="70" customWidth="1"/>
    <col min="13065" max="13065" width="10.85546875" style="70" customWidth="1"/>
    <col min="13066" max="13066" width="13.5703125" style="70" customWidth="1"/>
    <col min="13067" max="13067" width="10.42578125" style="70" customWidth="1"/>
    <col min="13068" max="13068" width="9.7109375" style="70" customWidth="1"/>
    <col min="13069" max="13069" width="15.140625" style="70" customWidth="1"/>
    <col min="13070" max="13070" width="15.28515625" style="70" customWidth="1"/>
    <col min="13071" max="13071" width="12.28515625" style="70" customWidth="1"/>
    <col min="13072" max="13072" width="12.140625" style="70" customWidth="1"/>
    <col min="13073" max="13073" width="13.5703125" style="70" customWidth="1"/>
    <col min="13074" max="13074" width="12" style="70" customWidth="1"/>
    <col min="13075" max="13075" width="9.28515625" style="70" bestFit="1" customWidth="1"/>
    <col min="13076" max="13076" width="15.28515625" style="70" customWidth="1"/>
    <col min="13077" max="13077" width="16.42578125" style="70" customWidth="1"/>
    <col min="13078" max="13078" width="11.42578125" style="70" customWidth="1"/>
    <col min="13079" max="13079" width="11.5703125" style="70" customWidth="1"/>
    <col min="13080" max="13312" width="6.7109375" style="70"/>
    <col min="13313" max="13313" width="21.42578125" style="70" customWidth="1"/>
    <col min="13314" max="13314" width="10.85546875" style="70" customWidth="1"/>
    <col min="13315" max="13315" width="13.140625" style="70" customWidth="1"/>
    <col min="13316" max="13317" width="9.28515625" style="70" bestFit="1" customWidth="1"/>
    <col min="13318" max="13318" width="14.5703125" style="70" customWidth="1"/>
    <col min="13319" max="13319" width="15.85546875" style="70" customWidth="1"/>
    <col min="13320" max="13320" width="10.140625" style="70" customWidth="1"/>
    <col min="13321" max="13321" width="10.85546875" style="70" customWidth="1"/>
    <col min="13322" max="13322" width="13.5703125" style="70" customWidth="1"/>
    <col min="13323" max="13323" width="10.42578125" style="70" customWidth="1"/>
    <col min="13324" max="13324" width="9.7109375" style="70" customWidth="1"/>
    <col min="13325" max="13325" width="15.140625" style="70" customWidth="1"/>
    <col min="13326" max="13326" width="15.28515625" style="70" customWidth="1"/>
    <col min="13327" max="13327" width="12.28515625" style="70" customWidth="1"/>
    <col min="13328" max="13328" width="12.140625" style="70" customWidth="1"/>
    <col min="13329" max="13329" width="13.5703125" style="70" customWidth="1"/>
    <col min="13330" max="13330" width="12" style="70" customWidth="1"/>
    <col min="13331" max="13331" width="9.28515625" style="70" bestFit="1" customWidth="1"/>
    <col min="13332" max="13332" width="15.28515625" style="70" customWidth="1"/>
    <col min="13333" max="13333" width="16.42578125" style="70" customWidth="1"/>
    <col min="13334" max="13334" width="11.42578125" style="70" customWidth="1"/>
    <col min="13335" max="13335" width="11.5703125" style="70" customWidth="1"/>
    <col min="13336" max="13568" width="6.7109375" style="70"/>
    <col min="13569" max="13569" width="21.42578125" style="70" customWidth="1"/>
    <col min="13570" max="13570" width="10.85546875" style="70" customWidth="1"/>
    <col min="13571" max="13571" width="13.140625" style="70" customWidth="1"/>
    <col min="13572" max="13573" width="9.28515625" style="70" bestFit="1" customWidth="1"/>
    <col min="13574" max="13574" width="14.5703125" style="70" customWidth="1"/>
    <col min="13575" max="13575" width="15.85546875" style="70" customWidth="1"/>
    <col min="13576" max="13576" width="10.140625" style="70" customWidth="1"/>
    <col min="13577" max="13577" width="10.85546875" style="70" customWidth="1"/>
    <col min="13578" max="13578" width="13.5703125" style="70" customWidth="1"/>
    <col min="13579" max="13579" width="10.42578125" style="70" customWidth="1"/>
    <col min="13580" max="13580" width="9.7109375" style="70" customWidth="1"/>
    <col min="13581" max="13581" width="15.140625" style="70" customWidth="1"/>
    <col min="13582" max="13582" width="15.28515625" style="70" customWidth="1"/>
    <col min="13583" max="13583" width="12.28515625" style="70" customWidth="1"/>
    <col min="13584" max="13584" width="12.140625" style="70" customWidth="1"/>
    <col min="13585" max="13585" width="13.5703125" style="70" customWidth="1"/>
    <col min="13586" max="13586" width="12" style="70" customWidth="1"/>
    <col min="13587" max="13587" width="9.28515625" style="70" bestFit="1" customWidth="1"/>
    <col min="13588" max="13588" width="15.28515625" style="70" customWidth="1"/>
    <col min="13589" max="13589" width="16.42578125" style="70" customWidth="1"/>
    <col min="13590" max="13590" width="11.42578125" style="70" customWidth="1"/>
    <col min="13591" max="13591" width="11.5703125" style="70" customWidth="1"/>
    <col min="13592" max="13824" width="6.7109375" style="70"/>
    <col min="13825" max="13825" width="21.42578125" style="70" customWidth="1"/>
    <col min="13826" max="13826" width="10.85546875" style="70" customWidth="1"/>
    <col min="13827" max="13827" width="13.140625" style="70" customWidth="1"/>
    <col min="13828" max="13829" width="9.28515625" style="70" bestFit="1" customWidth="1"/>
    <col min="13830" max="13830" width="14.5703125" style="70" customWidth="1"/>
    <col min="13831" max="13831" width="15.85546875" style="70" customWidth="1"/>
    <col min="13832" max="13832" width="10.140625" style="70" customWidth="1"/>
    <col min="13833" max="13833" width="10.85546875" style="70" customWidth="1"/>
    <col min="13834" max="13834" width="13.5703125" style="70" customWidth="1"/>
    <col min="13835" max="13835" width="10.42578125" style="70" customWidth="1"/>
    <col min="13836" max="13836" width="9.7109375" style="70" customWidth="1"/>
    <col min="13837" max="13837" width="15.140625" style="70" customWidth="1"/>
    <col min="13838" max="13838" width="15.28515625" style="70" customWidth="1"/>
    <col min="13839" max="13839" width="12.28515625" style="70" customWidth="1"/>
    <col min="13840" max="13840" width="12.140625" style="70" customWidth="1"/>
    <col min="13841" max="13841" width="13.5703125" style="70" customWidth="1"/>
    <col min="13842" max="13842" width="12" style="70" customWidth="1"/>
    <col min="13843" max="13843" width="9.28515625" style="70" bestFit="1" customWidth="1"/>
    <col min="13844" max="13844" width="15.28515625" style="70" customWidth="1"/>
    <col min="13845" max="13845" width="16.42578125" style="70" customWidth="1"/>
    <col min="13846" max="13846" width="11.42578125" style="70" customWidth="1"/>
    <col min="13847" max="13847" width="11.5703125" style="70" customWidth="1"/>
    <col min="13848" max="14080" width="6.7109375" style="70"/>
    <col min="14081" max="14081" width="21.42578125" style="70" customWidth="1"/>
    <col min="14082" max="14082" width="10.85546875" style="70" customWidth="1"/>
    <col min="14083" max="14083" width="13.140625" style="70" customWidth="1"/>
    <col min="14084" max="14085" width="9.28515625" style="70" bestFit="1" customWidth="1"/>
    <col min="14086" max="14086" width="14.5703125" style="70" customWidth="1"/>
    <col min="14087" max="14087" width="15.85546875" style="70" customWidth="1"/>
    <col min="14088" max="14088" width="10.140625" style="70" customWidth="1"/>
    <col min="14089" max="14089" width="10.85546875" style="70" customWidth="1"/>
    <col min="14090" max="14090" width="13.5703125" style="70" customWidth="1"/>
    <col min="14091" max="14091" width="10.42578125" style="70" customWidth="1"/>
    <col min="14092" max="14092" width="9.7109375" style="70" customWidth="1"/>
    <col min="14093" max="14093" width="15.140625" style="70" customWidth="1"/>
    <col min="14094" max="14094" width="15.28515625" style="70" customWidth="1"/>
    <col min="14095" max="14095" width="12.28515625" style="70" customWidth="1"/>
    <col min="14096" max="14096" width="12.140625" style="70" customWidth="1"/>
    <col min="14097" max="14097" width="13.5703125" style="70" customWidth="1"/>
    <col min="14098" max="14098" width="12" style="70" customWidth="1"/>
    <col min="14099" max="14099" width="9.28515625" style="70" bestFit="1" customWidth="1"/>
    <col min="14100" max="14100" width="15.28515625" style="70" customWidth="1"/>
    <col min="14101" max="14101" width="16.42578125" style="70" customWidth="1"/>
    <col min="14102" max="14102" width="11.42578125" style="70" customWidth="1"/>
    <col min="14103" max="14103" width="11.5703125" style="70" customWidth="1"/>
    <col min="14104" max="14336" width="6.7109375" style="70"/>
    <col min="14337" max="14337" width="21.42578125" style="70" customWidth="1"/>
    <col min="14338" max="14338" width="10.85546875" style="70" customWidth="1"/>
    <col min="14339" max="14339" width="13.140625" style="70" customWidth="1"/>
    <col min="14340" max="14341" width="9.28515625" style="70" bestFit="1" customWidth="1"/>
    <col min="14342" max="14342" width="14.5703125" style="70" customWidth="1"/>
    <col min="14343" max="14343" width="15.85546875" style="70" customWidth="1"/>
    <col min="14344" max="14344" width="10.140625" style="70" customWidth="1"/>
    <col min="14345" max="14345" width="10.85546875" style="70" customWidth="1"/>
    <col min="14346" max="14346" width="13.5703125" style="70" customWidth="1"/>
    <col min="14347" max="14347" width="10.42578125" style="70" customWidth="1"/>
    <col min="14348" max="14348" width="9.7109375" style="70" customWidth="1"/>
    <col min="14349" max="14349" width="15.140625" style="70" customWidth="1"/>
    <col min="14350" max="14350" width="15.28515625" style="70" customWidth="1"/>
    <col min="14351" max="14351" width="12.28515625" style="70" customWidth="1"/>
    <col min="14352" max="14352" width="12.140625" style="70" customWidth="1"/>
    <col min="14353" max="14353" width="13.5703125" style="70" customWidth="1"/>
    <col min="14354" max="14354" width="12" style="70" customWidth="1"/>
    <col min="14355" max="14355" width="9.28515625" style="70" bestFit="1" customWidth="1"/>
    <col min="14356" max="14356" width="15.28515625" style="70" customWidth="1"/>
    <col min="14357" max="14357" width="16.42578125" style="70" customWidth="1"/>
    <col min="14358" max="14358" width="11.42578125" style="70" customWidth="1"/>
    <col min="14359" max="14359" width="11.5703125" style="70" customWidth="1"/>
    <col min="14360" max="14592" width="6.7109375" style="70"/>
    <col min="14593" max="14593" width="21.42578125" style="70" customWidth="1"/>
    <col min="14594" max="14594" width="10.85546875" style="70" customWidth="1"/>
    <col min="14595" max="14595" width="13.140625" style="70" customWidth="1"/>
    <col min="14596" max="14597" width="9.28515625" style="70" bestFit="1" customWidth="1"/>
    <col min="14598" max="14598" width="14.5703125" style="70" customWidth="1"/>
    <col min="14599" max="14599" width="15.85546875" style="70" customWidth="1"/>
    <col min="14600" max="14600" width="10.140625" style="70" customWidth="1"/>
    <col min="14601" max="14601" width="10.85546875" style="70" customWidth="1"/>
    <col min="14602" max="14602" width="13.5703125" style="70" customWidth="1"/>
    <col min="14603" max="14603" width="10.42578125" style="70" customWidth="1"/>
    <col min="14604" max="14604" width="9.7109375" style="70" customWidth="1"/>
    <col min="14605" max="14605" width="15.140625" style="70" customWidth="1"/>
    <col min="14606" max="14606" width="15.28515625" style="70" customWidth="1"/>
    <col min="14607" max="14607" width="12.28515625" style="70" customWidth="1"/>
    <col min="14608" max="14608" width="12.140625" style="70" customWidth="1"/>
    <col min="14609" max="14609" width="13.5703125" style="70" customWidth="1"/>
    <col min="14610" max="14610" width="12" style="70" customWidth="1"/>
    <col min="14611" max="14611" width="9.28515625" style="70" bestFit="1" customWidth="1"/>
    <col min="14612" max="14612" width="15.28515625" style="70" customWidth="1"/>
    <col min="14613" max="14613" width="16.42578125" style="70" customWidth="1"/>
    <col min="14614" max="14614" width="11.42578125" style="70" customWidth="1"/>
    <col min="14615" max="14615" width="11.5703125" style="70" customWidth="1"/>
    <col min="14616" max="14848" width="6.7109375" style="70"/>
    <col min="14849" max="14849" width="21.42578125" style="70" customWidth="1"/>
    <col min="14850" max="14850" width="10.85546875" style="70" customWidth="1"/>
    <col min="14851" max="14851" width="13.140625" style="70" customWidth="1"/>
    <col min="14852" max="14853" width="9.28515625" style="70" bestFit="1" customWidth="1"/>
    <col min="14854" max="14854" width="14.5703125" style="70" customWidth="1"/>
    <col min="14855" max="14855" width="15.85546875" style="70" customWidth="1"/>
    <col min="14856" max="14856" width="10.140625" style="70" customWidth="1"/>
    <col min="14857" max="14857" width="10.85546875" style="70" customWidth="1"/>
    <col min="14858" max="14858" width="13.5703125" style="70" customWidth="1"/>
    <col min="14859" max="14859" width="10.42578125" style="70" customWidth="1"/>
    <col min="14860" max="14860" width="9.7109375" style="70" customWidth="1"/>
    <col min="14861" max="14861" width="15.140625" style="70" customWidth="1"/>
    <col min="14862" max="14862" width="15.28515625" style="70" customWidth="1"/>
    <col min="14863" max="14863" width="12.28515625" style="70" customWidth="1"/>
    <col min="14864" max="14864" width="12.140625" style="70" customWidth="1"/>
    <col min="14865" max="14865" width="13.5703125" style="70" customWidth="1"/>
    <col min="14866" max="14866" width="12" style="70" customWidth="1"/>
    <col min="14867" max="14867" width="9.28515625" style="70" bestFit="1" customWidth="1"/>
    <col min="14868" max="14868" width="15.28515625" style="70" customWidth="1"/>
    <col min="14869" max="14869" width="16.42578125" style="70" customWidth="1"/>
    <col min="14870" max="14870" width="11.42578125" style="70" customWidth="1"/>
    <col min="14871" max="14871" width="11.5703125" style="70" customWidth="1"/>
    <col min="14872" max="15104" width="6.7109375" style="70"/>
    <col min="15105" max="15105" width="21.42578125" style="70" customWidth="1"/>
    <col min="15106" max="15106" width="10.85546875" style="70" customWidth="1"/>
    <col min="15107" max="15107" width="13.140625" style="70" customWidth="1"/>
    <col min="15108" max="15109" width="9.28515625" style="70" bestFit="1" customWidth="1"/>
    <col min="15110" max="15110" width="14.5703125" style="70" customWidth="1"/>
    <col min="15111" max="15111" width="15.85546875" style="70" customWidth="1"/>
    <col min="15112" max="15112" width="10.140625" style="70" customWidth="1"/>
    <col min="15113" max="15113" width="10.85546875" style="70" customWidth="1"/>
    <col min="15114" max="15114" width="13.5703125" style="70" customWidth="1"/>
    <col min="15115" max="15115" width="10.42578125" style="70" customWidth="1"/>
    <col min="15116" max="15116" width="9.7109375" style="70" customWidth="1"/>
    <col min="15117" max="15117" width="15.140625" style="70" customWidth="1"/>
    <col min="15118" max="15118" width="15.28515625" style="70" customWidth="1"/>
    <col min="15119" max="15119" width="12.28515625" style="70" customWidth="1"/>
    <col min="15120" max="15120" width="12.140625" style="70" customWidth="1"/>
    <col min="15121" max="15121" width="13.5703125" style="70" customWidth="1"/>
    <col min="15122" max="15122" width="12" style="70" customWidth="1"/>
    <col min="15123" max="15123" width="9.28515625" style="70" bestFit="1" customWidth="1"/>
    <col min="15124" max="15124" width="15.28515625" style="70" customWidth="1"/>
    <col min="15125" max="15125" width="16.42578125" style="70" customWidth="1"/>
    <col min="15126" max="15126" width="11.42578125" style="70" customWidth="1"/>
    <col min="15127" max="15127" width="11.5703125" style="70" customWidth="1"/>
    <col min="15128" max="15360" width="6.7109375" style="70"/>
    <col min="15361" max="15361" width="21.42578125" style="70" customWidth="1"/>
    <col min="15362" max="15362" width="10.85546875" style="70" customWidth="1"/>
    <col min="15363" max="15363" width="13.140625" style="70" customWidth="1"/>
    <col min="15364" max="15365" width="9.28515625" style="70" bestFit="1" customWidth="1"/>
    <col min="15366" max="15366" width="14.5703125" style="70" customWidth="1"/>
    <col min="15367" max="15367" width="15.85546875" style="70" customWidth="1"/>
    <col min="15368" max="15368" width="10.140625" style="70" customWidth="1"/>
    <col min="15369" max="15369" width="10.85546875" style="70" customWidth="1"/>
    <col min="15370" max="15370" width="13.5703125" style="70" customWidth="1"/>
    <col min="15371" max="15371" width="10.42578125" style="70" customWidth="1"/>
    <col min="15372" max="15372" width="9.7109375" style="70" customWidth="1"/>
    <col min="15373" max="15373" width="15.140625" style="70" customWidth="1"/>
    <col min="15374" max="15374" width="15.28515625" style="70" customWidth="1"/>
    <col min="15375" max="15375" width="12.28515625" style="70" customWidth="1"/>
    <col min="15376" max="15376" width="12.140625" style="70" customWidth="1"/>
    <col min="15377" max="15377" width="13.5703125" style="70" customWidth="1"/>
    <col min="15378" max="15378" width="12" style="70" customWidth="1"/>
    <col min="15379" max="15379" width="9.28515625" style="70" bestFit="1" customWidth="1"/>
    <col min="15380" max="15380" width="15.28515625" style="70" customWidth="1"/>
    <col min="15381" max="15381" width="16.42578125" style="70" customWidth="1"/>
    <col min="15382" max="15382" width="11.42578125" style="70" customWidth="1"/>
    <col min="15383" max="15383" width="11.5703125" style="70" customWidth="1"/>
    <col min="15384" max="15616" width="6.7109375" style="70"/>
    <col min="15617" max="15617" width="21.42578125" style="70" customWidth="1"/>
    <col min="15618" max="15618" width="10.85546875" style="70" customWidth="1"/>
    <col min="15619" max="15619" width="13.140625" style="70" customWidth="1"/>
    <col min="15620" max="15621" width="9.28515625" style="70" bestFit="1" customWidth="1"/>
    <col min="15622" max="15622" width="14.5703125" style="70" customWidth="1"/>
    <col min="15623" max="15623" width="15.85546875" style="70" customWidth="1"/>
    <col min="15624" max="15624" width="10.140625" style="70" customWidth="1"/>
    <col min="15625" max="15625" width="10.85546875" style="70" customWidth="1"/>
    <col min="15626" max="15626" width="13.5703125" style="70" customWidth="1"/>
    <col min="15627" max="15627" width="10.42578125" style="70" customWidth="1"/>
    <col min="15628" max="15628" width="9.7109375" style="70" customWidth="1"/>
    <col min="15629" max="15629" width="15.140625" style="70" customWidth="1"/>
    <col min="15630" max="15630" width="15.28515625" style="70" customWidth="1"/>
    <col min="15631" max="15631" width="12.28515625" style="70" customWidth="1"/>
    <col min="15632" max="15632" width="12.140625" style="70" customWidth="1"/>
    <col min="15633" max="15633" width="13.5703125" style="70" customWidth="1"/>
    <col min="15634" max="15634" width="12" style="70" customWidth="1"/>
    <col min="15635" max="15635" width="9.28515625" style="70" bestFit="1" customWidth="1"/>
    <col min="15636" max="15636" width="15.28515625" style="70" customWidth="1"/>
    <col min="15637" max="15637" width="16.42578125" style="70" customWidth="1"/>
    <col min="15638" max="15638" width="11.42578125" style="70" customWidth="1"/>
    <col min="15639" max="15639" width="11.5703125" style="70" customWidth="1"/>
    <col min="15640" max="15872" width="6.7109375" style="70"/>
    <col min="15873" max="15873" width="21.42578125" style="70" customWidth="1"/>
    <col min="15874" max="15874" width="10.85546875" style="70" customWidth="1"/>
    <col min="15875" max="15875" width="13.140625" style="70" customWidth="1"/>
    <col min="15876" max="15877" width="9.28515625" style="70" bestFit="1" customWidth="1"/>
    <col min="15878" max="15878" width="14.5703125" style="70" customWidth="1"/>
    <col min="15879" max="15879" width="15.85546875" style="70" customWidth="1"/>
    <col min="15880" max="15880" width="10.140625" style="70" customWidth="1"/>
    <col min="15881" max="15881" width="10.85546875" style="70" customWidth="1"/>
    <col min="15882" max="15882" width="13.5703125" style="70" customWidth="1"/>
    <col min="15883" max="15883" width="10.42578125" style="70" customWidth="1"/>
    <col min="15884" max="15884" width="9.7109375" style="70" customWidth="1"/>
    <col min="15885" max="15885" width="15.140625" style="70" customWidth="1"/>
    <col min="15886" max="15886" width="15.28515625" style="70" customWidth="1"/>
    <col min="15887" max="15887" width="12.28515625" style="70" customWidth="1"/>
    <col min="15888" max="15888" width="12.140625" style="70" customWidth="1"/>
    <col min="15889" max="15889" width="13.5703125" style="70" customWidth="1"/>
    <col min="15890" max="15890" width="12" style="70" customWidth="1"/>
    <col min="15891" max="15891" width="9.28515625" style="70" bestFit="1" customWidth="1"/>
    <col min="15892" max="15892" width="15.28515625" style="70" customWidth="1"/>
    <col min="15893" max="15893" width="16.42578125" style="70" customWidth="1"/>
    <col min="15894" max="15894" width="11.42578125" style="70" customWidth="1"/>
    <col min="15895" max="15895" width="11.5703125" style="70" customWidth="1"/>
    <col min="15896" max="16128" width="6.7109375" style="70"/>
    <col min="16129" max="16129" width="21.42578125" style="70" customWidth="1"/>
    <col min="16130" max="16130" width="10.85546875" style="70" customWidth="1"/>
    <col min="16131" max="16131" width="13.140625" style="70" customWidth="1"/>
    <col min="16132" max="16133" width="9.28515625" style="70" bestFit="1" customWidth="1"/>
    <col min="16134" max="16134" width="14.5703125" style="70" customWidth="1"/>
    <col min="16135" max="16135" width="15.85546875" style="70" customWidth="1"/>
    <col min="16136" max="16136" width="10.140625" style="70" customWidth="1"/>
    <col min="16137" max="16137" width="10.85546875" style="70" customWidth="1"/>
    <col min="16138" max="16138" width="13.5703125" style="70" customWidth="1"/>
    <col min="16139" max="16139" width="10.42578125" style="70" customWidth="1"/>
    <col min="16140" max="16140" width="9.7109375" style="70" customWidth="1"/>
    <col min="16141" max="16141" width="15.140625" style="70" customWidth="1"/>
    <col min="16142" max="16142" width="15.28515625" style="70" customWidth="1"/>
    <col min="16143" max="16143" width="12.28515625" style="70" customWidth="1"/>
    <col min="16144" max="16144" width="12.140625" style="70" customWidth="1"/>
    <col min="16145" max="16145" width="13.5703125" style="70" customWidth="1"/>
    <col min="16146" max="16146" width="12" style="70" customWidth="1"/>
    <col min="16147" max="16147" width="9.28515625" style="70" bestFit="1" customWidth="1"/>
    <col min="16148" max="16148" width="15.28515625" style="70" customWidth="1"/>
    <col min="16149" max="16149" width="16.42578125" style="70" customWidth="1"/>
    <col min="16150" max="16150" width="11.42578125" style="70" customWidth="1"/>
    <col min="16151" max="16151" width="11.5703125" style="70" customWidth="1"/>
    <col min="16152" max="16384" width="6.7109375" style="70"/>
  </cols>
  <sheetData>
    <row r="7" spans="1:23" ht="24.95" customHeight="1">
      <c r="A7" s="67" t="s">
        <v>75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3" ht="18" customHeight="1">
      <c r="A8" s="71" t="s">
        <v>76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</row>
    <row r="9" spans="1:23" ht="39.950000000000003" customHeight="1"/>
    <row r="10" spans="1:23" ht="20.100000000000001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V10" s="75" t="s">
        <v>77</v>
      </c>
    </row>
    <row r="11" spans="1:23" ht="20.100000000000001" customHeight="1">
      <c r="A11" s="76" t="s">
        <v>78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7"/>
      <c r="V11" s="75" t="s">
        <v>79</v>
      </c>
    </row>
    <row r="12" spans="1:23" ht="20.100000000000001" customHeight="1">
      <c r="A12" s="78"/>
      <c r="B12" s="79" t="s">
        <v>80</v>
      </c>
      <c r="C12" s="79"/>
      <c r="D12" s="79"/>
      <c r="E12" s="79"/>
      <c r="F12" s="79"/>
      <c r="G12" s="79"/>
      <c r="H12" s="80"/>
      <c r="I12" s="79" t="s">
        <v>81</v>
      </c>
      <c r="J12" s="79"/>
      <c r="K12" s="79"/>
      <c r="L12" s="79"/>
      <c r="M12" s="79"/>
      <c r="N12" s="79"/>
      <c r="O12" s="80"/>
      <c r="P12" s="81" t="s">
        <v>7</v>
      </c>
      <c r="Q12" s="79"/>
      <c r="R12" s="79"/>
      <c r="S12" s="79"/>
      <c r="T12" s="79"/>
      <c r="U12" s="79"/>
      <c r="V12" s="82"/>
    </row>
    <row r="13" spans="1:23" ht="20.100000000000001" customHeight="1">
      <c r="A13" s="83" t="s">
        <v>8</v>
      </c>
      <c r="B13" s="84" t="s">
        <v>82</v>
      </c>
      <c r="C13" s="84" t="s">
        <v>83</v>
      </c>
      <c r="D13" s="84" t="s">
        <v>84</v>
      </c>
      <c r="E13" s="84"/>
      <c r="F13" s="84" t="s">
        <v>85</v>
      </c>
      <c r="G13" s="84" t="s">
        <v>86</v>
      </c>
      <c r="H13" s="85"/>
      <c r="I13" s="86" t="s">
        <v>82</v>
      </c>
      <c r="J13" s="84" t="s">
        <v>83</v>
      </c>
      <c r="K13" s="84" t="s">
        <v>84</v>
      </c>
      <c r="L13" s="84"/>
      <c r="M13" s="84" t="s">
        <v>85</v>
      </c>
      <c r="N13" s="84" t="s">
        <v>86</v>
      </c>
      <c r="O13" s="85"/>
      <c r="P13" s="86" t="s">
        <v>82</v>
      </c>
      <c r="Q13" s="84" t="s">
        <v>83</v>
      </c>
      <c r="R13" s="84" t="s">
        <v>84</v>
      </c>
      <c r="S13" s="84"/>
      <c r="T13" s="84" t="s">
        <v>85</v>
      </c>
      <c r="U13" s="84" t="s">
        <v>86</v>
      </c>
      <c r="V13" s="87"/>
    </row>
    <row r="14" spans="1:23">
      <c r="A14" s="88"/>
      <c r="B14" s="89" t="s">
        <v>87</v>
      </c>
      <c r="C14" s="89" t="s">
        <v>88</v>
      </c>
      <c r="D14" s="89" t="s">
        <v>89</v>
      </c>
      <c r="E14" s="89" t="s">
        <v>90</v>
      </c>
      <c r="F14" s="89" t="s">
        <v>89</v>
      </c>
      <c r="G14" s="89" t="s">
        <v>89</v>
      </c>
      <c r="H14" s="90" t="s">
        <v>15</v>
      </c>
      <c r="I14" s="89" t="s">
        <v>87</v>
      </c>
      <c r="J14" s="89" t="s">
        <v>88</v>
      </c>
      <c r="K14" s="89" t="s">
        <v>89</v>
      </c>
      <c r="L14" s="89" t="s">
        <v>90</v>
      </c>
      <c r="M14" s="89" t="s">
        <v>89</v>
      </c>
      <c r="N14" s="89" t="s">
        <v>89</v>
      </c>
      <c r="O14" s="90" t="s">
        <v>15</v>
      </c>
      <c r="P14" s="89" t="s">
        <v>87</v>
      </c>
      <c r="Q14" s="89" t="s">
        <v>88</v>
      </c>
      <c r="R14" s="89" t="s">
        <v>89</v>
      </c>
      <c r="S14" s="89" t="s">
        <v>90</v>
      </c>
      <c r="T14" s="89" t="s">
        <v>89</v>
      </c>
      <c r="U14" s="89" t="s">
        <v>89</v>
      </c>
      <c r="V14" s="89" t="s">
        <v>15</v>
      </c>
    </row>
    <row r="15" spans="1:23">
      <c r="A15" s="91" t="s">
        <v>19</v>
      </c>
      <c r="B15" s="92">
        <v>0.57999999999999996</v>
      </c>
      <c r="C15" s="92">
        <v>58.27</v>
      </c>
      <c r="D15" s="92">
        <v>16.2</v>
      </c>
      <c r="E15" s="92">
        <v>0.67</v>
      </c>
      <c r="F15" s="92">
        <v>5.84</v>
      </c>
      <c r="G15" s="92">
        <v>18.440000000000001</v>
      </c>
      <c r="H15" s="93">
        <v>100</v>
      </c>
      <c r="I15" s="94">
        <v>0.94</v>
      </c>
      <c r="J15" s="94">
        <v>62.46</v>
      </c>
      <c r="K15" s="94">
        <v>24.81</v>
      </c>
      <c r="L15" s="94">
        <v>0.65</v>
      </c>
      <c r="M15" s="94">
        <v>3.82</v>
      </c>
      <c r="N15" s="94">
        <v>7.32</v>
      </c>
      <c r="O15" s="95">
        <v>100</v>
      </c>
      <c r="P15" s="94">
        <v>1.17</v>
      </c>
      <c r="Q15" s="94">
        <v>65.010000000000005</v>
      </c>
      <c r="R15" s="94">
        <v>25.03</v>
      </c>
      <c r="S15" s="94">
        <v>0.63</v>
      </c>
      <c r="T15" s="94">
        <v>3.77</v>
      </c>
      <c r="U15" s="94">
        <v>4.3899999999999997</v>
      </c>
      <c r="V15" s="94">
        <v>100</v>
      </c>
      <c r="W15" s="96"/>
    </row>
    <row r="16" spans="1:23">
      <c r="A16" s="91" t="s">
        <v>20</v>
      </c>
      <c r="B16" s="92">
        <v>0.53</v>
      </c>
      <c r="C16" s="92">
        <v>51.04</v>
      </c>
      <c r="D16" s="92">
        <v>35.090000000000003</v>
      </c>
      <c r="E16" s="92">
        <v>0.78</v>
      </c>
      <c r="F16" s="92">
        <v>8.49</v>
      </c>
      <c r="G16" s="92">
        <v>4.07</v>
      </c>
      <c r="H16" s="97">
        <v>100</v>
      </c>
      <c r="I16" s="94">
        <v>0.63</v>
      </c>
      <c r="J16" s="94">
        <v>48.83</v>
      </c>
      <c r="K16" s="94">
        <v>35.54</v>
      </c>
      <c r="L16" s="94">
        <v>0.38</v>
      </c>
      <c r="M16" s="94">
        <v>9.26</v>
      </c>
      <c r="N16" s="94">
        <v>5.36</v>
      </c>
      <c r="O16" s="98">
        <v>100</v>
      </c>
      <c r="P16" s="94">
        <v>0.36</v>
      </c>
      <c r="Q16" s="94">
        <v>50.76</v>
      </c>
      <c r="R16" s="94">
        <v>39.700000000000003</v>
      </c>
      <c r="S16" s="94">
        <v>0.3</v>
      </c>
      <c r="T16" s="94">
        <v>7.09</v>
      </c>
      <c r="U16" s="94">
        <v>1.79</v>
      </c>
      <c r="V16" s="94">
        <v>100</v>
      </c>
      <c r="W16" s="96"/>
    </row>
    <row r="17" spans="1:23">
      <c r="A17" s="91" t="s">
        <v>21</v>
      </c>
      <c r="B17" s="92">
        <v>0.53</v>
      </c>
      <c r="C17" s="92">
        <v>57.71</v>
      </c>
      <c r="D17" s="92">
        <v>17.34</v>
      </c>
      <c r="E17" s="92">
        <v>0.97</v>
      </c>
      <c r="F17" s="92">
        <v>4</v>
      </c>
      <c r="G17" s="92">
        <v>19.45</v>
      </c>
      <c r="H17" s="97">
        <v>100</v>
      </c>
      <c r="I17" s="94">
        <v>0.66</v>
      </c>
      <c r="J17" s="94">
        <v>66.430000000000007</v>
      </c>
      <c r="K17" s="94">
        <v>21.36</v>
      </c>
      <c r="L17" s="94">
        <v>0.63</v>
      </c>
      <c r="M17" s="94">
        <v>5.57</v>
      </c>
      <c r="N17" s="94">
        <v>5.35</v>
      </c>
      <c r="O17" s="98">
        <v>100</v>
      </c>
      <c r="P17" s="94">
        <v>1.1200000000000001</v>
      </c>
      <c r="Q17" s="94">
        <v>65.83</v>
      </c>
      <c r="R17" s="94">
        <v>20.100000000000001</v>
      </c>
      <c r="S17" s="94">
        <v>0.98</v>
      </c>
      <c r="T17" s="94">
        <v>7.12</v>
      </c>
      <c r="U17" s="94">
        <v>4.8499999999999996</v>
      </c>
      <c r="V17" s="94">
        <v>100.00000000000001</v>
      </c>
      <c r="W17" s="96"/>
    </row>
    <row r="18" spans="1:23">
      <c r="A18" s="99" t="s">
        <v>22</v>
      </c>
      <c r="B18" s="100">
        <v>0.24</v>
      </c>
      <c r="C18" s="100">
        <v>40.29</v>
      </c>
      <c r="D18" s="100">
        <v>22.39</v>
      </c>
      <c r="E18" s="100">
        <v>1.1499999999999999</v>
      </c>
      <c r="F18" s="100">
        <v>4.2</v>
      </c>
      <c r="G18" s="100">
        <v>31.73</v>
      </c>
      <c r="H18" s="101">
        <v>100.00000000000001</v>
      </c>
      <c r="I18" s="102">
        <v>0.63</v>
      </c>
      <c r="J18" s="102">
        <v>50.7</v>
      </c>
      <c r="K18" s="102">
        <v>33.6</v>
      </c>
      <c r="L18" s="102">
        <v>0.6</v>
      </c>
      <c r="M18" s="102">
        <v>3.07</v>
      </c>
      <c r="N18" s="102">
        <v>11.4</v>
      </c>
      <c r="O18" s="103">
        <v>100</v>
      </c>
      <c r="P18" s="102">
        <v>0.71</v>
      </c>
      <c r="Q18" s="102">
        <v>48.97</v>
      </c>
      <c r="R18" s="102">
        <v>41.85</v>
      </c>
      <c r="S18" s="102">
        <v>0.97</v>
      </c>
      <c r="T18" s="102">
        <v>3.6</v>
      </c>
      <c r="U18" s="102">
        <v>3.9</v>
      </c>
      <c r="V18" s="102">
        <v>100</v>
      </c>
      <c r="W18" s="96"/>
    </row>
    <row r="19" spans="1:23">
      <c r="A19" s="91" t="s">
        <v>23</v>
      </c>
      <c r="B19" s="92">
        <v>0.5</v>
      </c>
      <c r="C19" s="92">
        <v>59.84</v>
      </c>
      <c r="D19" s="92">
        <v>17.91</v>
      </c>
      <c r="E19" s="92">
        <v>0.39</v>
      </c>
      <c r="F19" s="92">
        <v>4.2300000000000004</v>
      </c>
      <c r="G19" s="92">
        <v>17.13</v>
      </c>
      <c r="H19" s="97">
        <v>100</v>
      </c>
      <c r="I19" s="94">
        <v>1.2</v>
      </c>
      <c r="J19" s="94">
        <v>63.54</v>
      </c>
      <c r="K19" s="94">
        <v>24.03</v>
      </c>
      <c r="L19" s="94">
        <v>0.55000000000000004</v>
      </c>
      <c r="M19" s="94">
        <v>4.91</v>
      </c>
      <c r="N19" s="94">
        <v>5.77</v>
      </c>
      <c r="O19" s="98">
        <v>99.999999999999986</v>
      </c>
      <c r="P19" s="94">
        <v>1.28</v>
      </c>
      <c r="Q19" s="94">
        <v>64.5</v>
      </c>
      <c r="R19" s="94">
        <v>27.86</v>
      </c>
      <c r="S19" s="94">
        <v>0.76</v>
      </c>
      <c r="T19" s="94">
        <v>4.05</v>
      </c>
      <c r="U19" s="94">
        <v>1.55</v>
      </c>
      <c r="V19" s="94">
        <v>100</v>
      </c>
      <c r="W19" s="96"/>
    </row>
    <row r="20" spans="1:23">
      <c r="A20" s="91" t="s">
        <v>24</v>
      </c>
      <c r="B20" s="92">
        <v>0.24</v>
      </c>
      <c r="C20" s="92">
        <v>63.07</v>
      </c>
      <c r="D20" s="92">
        <v>21.72</v>
      </c>
      <c r="E20" s="92">
        <v>0.19</v>
      </c>
      <c r="F20" s="92">
        <v>2.1</v>
      </c>
      <c r="G20" s="92">
        <v>12.68</v>
      </c>
      <c r="H20" s="97">
        <v>100</v>
      </c>
      <c r="I20" s="94">
        <v>1.24</v>
      </c>
      <c r="J20" s="94">
        <v>57.6</v>
      </c>
      <c r="K20" s="94">
        <v>30.9</v>
      </c>
      <c r="L20" s="94">
        <v>0.7</v>
      </c>
      <c r="M20" s="94">
        <v>2.5</v>
      </c>
      <c r="N20" s="94">
        <v>7.06</v>
      </c>
      <c r="O20" s="98">
        <v>100.00000000000001</v>
      </c>
      <c r="P20" s="94">
        <v>1.39</v>
      </c>
      <c r="Q20" s="94">
        <v>55.46</v>
      </c>
      <c r="R20" s="94">
        <v>35.61</v>
      </c>
      <c r="S20" s="94">
        <v>0.71</v>
      </c>
      <c r="T20" s="94">
        <v>3.16</v>
      </c>
      <c r="U20" s="94">
        <v>3.67</v>
      </c>
      <c r="V20" s="94">
        <v>100</v>
      </c>
      <c r="W20" s="96"/>
    </row>
    <row r="21" spans="1:23">
      <c r="A21" s="91" t="s">
        <v>25</v>
      </c>
      <c r="B21" s="92">
        <v>0.14000000000000001</v>
      </c>
      <c r="C21" s="92">
        <v>67.41</v>
      </c>
      <c r="D21" s="92">
        <v>11.1</v>
      </c>
      <c r="E21" s="92">
        <v>1.44</v>
      </c>
      <c r="F21" s="92">
        <v>2.77</v>
      </c>
      <c r="G21" s="92">
        <v>17.14</v>
      </c>
      <c r="H21" s="97">
        <v>99.999999999999986</v>
      </c>
      <c r="I21" s="94">
        <v>1.28</v>
      </c>
      <c r="J21" s="94">
        <v>72.55</v>
      </c>
      <c r="K21" s="94">
        <v>18.440000000000001</v>
      </c>
      <c r="L21" s="94">
        <v>0.73</v>
      </c>
      <c r="M21" s="94">
        <v>5.31</v>
      </c>
      <c r="N21" s="94">
        <v>1.69</v>
      </c>
      <c r="O21" s="98">
        <v>100</v>
      </c>
      <c r="P21" s="94">
        <v>1.05</v>
      </c>
      <c r="Q21" s="94">
        <v>72.239999999999995</v>
      </c>
      <c r="R21" s="94">
        <v>19.420000000000002</v>
      </c>
      <c r="S21" s="94">
        <v>0.57999999999999996</v>
      </c>
      <c r="T21" s="94">
        <v>5.62</v>
      </c>
      <c r="U21" s="94">
        <v>1.0900000000000001</v>
      </c>
      <c r="V21" s="94">
        <v>100</v>
      </c>
      <c r="W21" s="96"/>
    </row>
    <row r="22" spans="1:23">
      <c r="A22" s="99" t="s">
        <v>26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1">
        <v>0</v>
      </c>
      <c r="I22" s="102">
        <v>0.56999999999999995</v>
      </c>
      <c r="J22" s="102">
        <v>74.28</v>
      </c>
      <c r="K22" s="102">
        <v>16.829999999999998</v>
      </c>
      <c r="L22" s="102">
        <v>0.74</v>
      </c>
      <c r="M22" s="102">
        <v>4.45</v>
      </c>
      <c r="N22" s="102">
        <v>3.13</v>
      </c>
      <c r="O22" s="103">
        <v>99.999999999999986</v>
      </c>
      <c r="P22" s="102">
        <v>0.44</v>
      </c>
      <c r="Q22" s="102">
        <v>69.790000000000006</v>
      </c>
      <c r="R22" s="102">
        <v>17.41</v>
      </c>
      <c r="S22" s="102">
        <v>0.82</v>
      </c>
      <c r="T22" s="102">
        <v>5.68</v>
      </c>
      <c r="U22" s="102">
        <v>5.86</v>
      </c>
      <c r="V22" s="102">
        <v>99.999999999999986</v>
      </c>
      <c r="W22" s="96"/>
    </row>
    <row r="23" spans="1:23">
      <c r="A23" s="91" t="s">
        <v>27</v>
      </c>
      <c r="B23" s="92">
        <v>0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7">
        <v>0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8">
        <v>0</v>
      </c>
      <c r="P23" s="94">
        <v>0</v>
      </c>
      <c r="Q23" s="94">
        <v>0</v>
      </c>
      <c r="R23" s="94">
        <v>0</v>
      </c>
      <c r="S23" s="94">
        <v>0</v>
      </c>
      <c r="T23" s="94">
        <v>0</v>
      </c>
      <c r="U23" s="94">
        <v>0</v>
      </c>
      <c r="V23" s="94">
        <v>0</v>
      </c>
      <c r="W23" s="96"/>
    </row>
    <row r="24" spans="1:23">
      <c r="A24" s="91" t="s">
        <v>28</v>
      </c>
      <c r="B24" s="92">
        <v>0.54</v>
      </c>
      <c r="C24" s="92">
        <v>60.89</v>
      </c>
      <c r="D24" s="92">
        <v>19.78</v>
      </c>
      <c r="E24" s="92">
        <v>0.47</v>
      </c>
      <c r="F24" s="92">
        <v>4.0599999999999996</v>
      </c>
      <c r="G24" s="92">
        <v>14.26</v>
      </c>
      <c r="H24" s="97">
        <v>100.00000000000001</v>
      </c>
      <c r="I24" s="94">
        <v>0.45</v>
      </c>
      <c r="J24" s="94">
        <v>62.88</v>
      </c>
      <c r="K24" s="94">
        <v>24.37</v>
      </c>
      <c r="L24" s="94">
        <v>0.47</v>
      </c>
      <c r="M24" s="94">
        <v>4.7699999999999996</v>
      </c>
      <c r="N24" s="94">
        <v>7.06</v>
      </c>
      <c r="O24" s="98">
        <v>100</v>
      </c>
      <c r="P24" s="94">
        <v>0.6</v>
      </c>
      <c r="Q24" s="94">
        <v>59.9</v>
      </c>
      <c r="R24" s="94">
        <v>27.22</v>
      </c>
      <c r="S24" s="94">
        <v>0.61</v>
      </c>
      <c r="T24" s="94">
        <v>5.62</v>
      </c>
      <c r="U24" s="94">
        <v>6.05</v>
      </c>
      <c r="V24" s="94">
        <v>100</v>
      </c>
      <c r="W24" s="96"/>
    </row>
    <row r="25" spans="1:23">
      <c r="A25" s="91" t="s">
        <v>29</v>
      </c>
      <c r="B25" s="92">
        <v>0.28999999999999998</v>
      </c>
      <c r="C25" s="92">
        <v>61.06</v>
      </c>
      <c r="D25" s="92">
        <v>15.93</v>
      </c>
      <c r="E25" s="92">
        <v>0.8</v>
      </c>
      <c r="F25" s="92">
        <v>3.02</v>
      </c>
      <c r="G25" s="92">
        <v>18.899999999999999</v>
      </c>
      <c r="H25" s="97">
        <v>100</v>
      </c>
      <c r="I25" s="94">
        <v>0.65</v>
      </c>
      <c r="J25" s="94">
        <v>63.53</v>
      </c>
      <c r="K25" s="94">
        <v>22.61</v>
      </c>
      <c r="L25" s="94">
        <v>0.71</v>
      </c>
      <c r="M25" s="94">
        <v>4.8899999999999997</v>
      </c>
      <c r="N25" s="94">
        <v>7.61</v>
      </c>
      <c r="O25" s="98">
        <v>100</v>
      </c>
      <c r="P25" s="94">
        <v>0.56999999999999995</v>
      </c>
      <c r="Q25" s="94">
        <v>60.72</v>
      </c>
      <c r="R25" s="94">
        <v>26.98</v>
      </c>
      <c r="S25" s="94">
        <v>0.8</v>
      </c>
      <c r="T25" s="94">
        <v>5.35</v>
      </c>
      <c r="U25" s="94">
        <v>5.58</v>
      </c>
      <c r="V25" s="94">
        <v>99.999999999999986</v>
      </c>
      <c r="W25" s="96"/>
    </row>
    <row r="26" spans="1:23">
      <c r="A26" s="99" t="s">
        <v>30</v>
      </c>
      <c r="B26" s="100">
        <v>0.11</v>
      </c>
      <c r="C26" s="100">
        <v>64.09</v>
      </c>
      <c r="D26" s="100">
        <v>30.8</v>
      </c>
      <c r="E26" s="100">
        <v>0.45</v>
      </c>
      <c r="F26" s="100">
        <v>4.21</v>
      </c>
      <c r="G26" s="100">
        <v>0.34</v>
      </c>
      <c r="H26" s="101">
        <v>100</v>
      </c>
      <c r="I26" s="102">
        <v>0.33</v>
      </c>
      <c r="J26" s="102">
        <v>65.790000000000006</v>
      </c>
      <c r="K26" s="102">
        <v>29.44</v>
      </c>
      <c r="L26" s="102">
        <v>0.83</v>
      </c>
      <c r="M26" s="102">
        <v>2.81</v>
      </c>
      <c r="N26" s="102">
        <v>0.8</v>
      </c>
      <c r="O26" s="103">
        <v>100</v>
      </c>
      <c r="P26" s="102">
        <v>0.7</v>
      </c>
      <c r="Q26" s="102">
        <v>69.53</v>
      </c>
      <c r="R26" s="102">
        <v>27.11</v>
      </c>
      <c r="S26" s="102">
        <v>0.52</v>
      </c>
      <c r="T26" s="102">
        <v>1.69</v>
      </c>
      <c r="U26" s="102">
        <v>0.45</v>
      </c>
      <c r="V26" s="102">
        <v>100</v>
      </c>
      <c r="W26" s="96"/>
    </row>
    <row r="27" spans="1:23">
      <c r="A27" s="91" t="s">
        <v>31</v>
      </c>
      <c r="B27" s="92">
        <v>0.26</v>
      </c>
      <c r="C27" s="92">
        <v>57.78</v>
      </c>
      <c r="D27" s="92">
        <v>14.82</v>
      </c>
      <c r="E27" s="92">
        <v>0.74</v>
      </c>
      <c r="F27" s="92">
        <v>5.94</v>
      </c>
      <c r="G27" s="92">
        <v>20.46</v>
      </c>
      <c r="H27" s="97">
        <v>100</v>
      </c>
      <c r="I27" s="94">
        <v>0.91</v>
      </c>
      <c r="J27" s="94">
        <v>48.46</v>
      </c>
      <c r="K27" s="94">
        <v>37.659999999999997</v>
      </c>
      <c r="L27" s="94">
        <v>0.36</v>
      </c>
      <c r="M27" s="94">
        <v>6.45</v>
      </c>
      <c r="N27" s="94">
        <v>6.16</v>
      </c>
      <c r="O27" s="98">
        <v>100</v>
      </c>
      <c r="P27" s="94">
        <v>0.8</v>
      </c>
      <c r="Q27" s="94">
        <v>45.83</v>
      </c>
      <c r="R27" s="94">
        <v>41.17</v>
      </c>
      <c r="S27" s="94">
        <v>0.42</v>
      </c>
      <c r="T27" s="94">
        <v>7.7</v>
      </c>
      <c r="U27" s="94">
        <v>4.08</v>
      </c>
      <c r="V27" s="94">
        <v>100</v>
      </c>
      <c r="W27" s="96"/>
    </row>
    <row r="28" spans="1:23">
      <c r="A28" s="91" t="s">
        <v>32</v>
      </c>
      <c r="B28" s="92">
        <v>0.78</v>
      </c>
      <c r="C28" s="92">
        <v>58.59</v>
      </c>
      <c r="D28" s="92">
        <v>8.1</v>
      </c>
      <c r="E28" s="92">
        <v>0.95</v>
      </c>
      <c r="F28" s="92">
        <v>3.76</v>
      </c>
      <c r="G28" s="92">
        <v>27.82</v>
      </c>
      <c r="H28" s="97">
        <v>100</v>
      </c>
      <c r="I28" s="94">
        <v>0.76</v>
      </c>
      <c r="J28" s="94">
        <v>76.59</v>
      </c>
      <c r="K28" s="94">
        <v>7.66</v>
      </c>
      <c r="L28" s="94">
        <v>0.62</v>
      </c>
      <c r="M28" s="94">
        <v>5.52</v>
      </c>
      <c r="N28" s="94">
        <v>8.85</v>
      </c>
      <c r="O28" s="98">
        <v>100</v>
      </c>
      <c r="P28" s="94">
        <v>0.99</v>
      </c>
      <c r="Q28" s="94">
        <v>79.790000000000006</v>
      </c>
      <c r="R28" s="94">
        <v>7.99</v>
      </c>
      <c r="S28" s="94">
        <v>0.88</v>
      </c>
      <c r="T28" s="94">
        <v>5.75</v>
      </c>
      <c r="U28" s="94">
        <v>4.5999999999999996</v>
      </c>
      <c r="V28" s="94">
        <v>99.999999999999986</v>
      </c>
      <c r="W28" s="96"/>
    </row>
    <row r="29" spans="1:23">
      <c r="A29" s="91" t="s">
        <v>33</v>
      </c>
      <c r="B29" s="92">
        <v>0.39</v>
      </c>
      <c r="C29" s="92">
        <v>54.11</v>
      </c>
      <c r="D29" s="92">
        <v>20.02</v>
      </c>
      <c r="E29" s="92">
        <v>0.26</v>
      </c>
      <c r="F29" s="92">
        <v>3.67</v>
      </c>
      <c r="G29" s="92">
        <v>21.55</v>
      </c>
      <c r="H29" s="97">
        <v>100</v>
      </c>
      <c r="I29" s="94">
        <v>0.74</v>
      </c>
      <c r="J29" s="94">
        <v>58.36</v>
      </c>
      <c r="K29" s="94">
        <v>23.64</v>
      </c>
      <c r="L29" s="94">
        <v>0.76</v>
      </c>
      <c r="M29" s="94">
        <v>6.06</v>
      </c>
      <c r="N29" s="94">
        <v>10.44</v>
      </c>
      <c r="O29" s="98">
        <v>100.00000000000001</v>
      </c>
      <c r="P29" s="94">
        <v>0.99</v>
      </c>
      <c r="Q29" s="94">
        <v>59.38</v>
      </c>
      <c r="R29" s="94">
        <v>28.34</v>
      </c>
      <c r="S29" s="94">
        <v>0.71</v>
      </c>
      <c r="T29" s="94">
        <v>6.53</v>
      </c>
      <c r="U29" s="94">
        <v>4.05</v>
      </c>
      <c r="V29" s="94">
        <v>100</v>
      </c>
      <c r="W29" s="96"/>
    </row>
    <row r="30" spans="1:23">
      <c r="A30" s="99" t="s">
        <v>34</v>
      </c>
      <c r="B30" s="100">
        <v>0.27</v>
      </c>
      <c r="C30" s="100">
        <v>59.3</v>
      </c>
      <c r="D30" s="100">
        <v>11.66</v>
      </c>
      <c r="E30" s="100">
        <v>0.64</v>
      </c>
      <c r="F30" s="100">
        <v>3.57</v>
      </c>
      <c r="G30" s="100">
        <v>24.56</v>
      </c>
      <c r="H30" s="101">
        <v>100</v>
      </c>
      <c r="I30" s="102">
        <v>0.39</v>
      </c>
      <c r="J30" s="102">
        <v>64.739999999999995</v>
      </c>
      <c r="K30" s="102">
        <v>19.41</v>
      </c>
      <c r="L30" s="102">
        <v>0.56999999999999995</v>
      </c>
      <c r="M30" s="102">
        <v>3.87</v>
      </c>
      <c r="N30" s="102">
        <v>11.02</v>
      </c>
      <c r="O30" s="103">
        <v>99.999999999999986</v>
      </c>
      <c r="P30" s="102">
        <v>0</v>
      </c>
      <c r="Q30" s="102">
        <v>91.84</v>
      </c>
      <c r="R30" s="102">
        <v>0.21</v>
      </c>
      <c r="S30" s="102">
        <v>0.01</v>
      </c>
      <c r="T30" s="102">
        <v>3.75</v>
      </c>
      <c r="U30" s="102">
        <v>4.1900000000000004</v>
      </c>
      <c r="V30" s="102">
        <v>100</v>
      </c>
      <c r="W30" s="96"/>
    </row>
    <row r="31" spans="1:23">
      <c r="A31" s="91" t="s">
        <v>35</v>
      </c>
      <c r="B31" s="92">
        <v>0.75</v>
      </c>
      <c r="C31" s="92">
        <v>56</v>
      </c>
      <c r="D31" s="92">
        <v>19.25</v>
      </c>
      <c r="E31" s="92">
        <v>0.3</v>
      </c>
      <c r="F31" s="92">
        <v>2.8</v>
      </c>
      <c r="G31" s="92">
        <v>20.9</v>
      </c>
      <c r="H31" s="97">
        <v>100</v>
      </c>
      <c r="I31" s="94">
        <v>0.8</v>
      </c>
      <c r="J31" s="94">
        <v>52</v>
      </c>
      <c r="K31" s="94">
        <v>28</v>
      </c>
      <c r="L31" s="94">
        <v>0.2</v>
      </c>
      <c r="M31" s="94">
        <v>4</v>
      </c>
      <c r="N31" s="94">
        <v>15</v>
      </c>
      <c r="O31" s="98">
        <v>100</v>
      </c>
      <c r="P31" s="94">
        <v>1</v>
      </c>
      <c r="Q31" s="94">
        <v>47.7</v>
      </c>
      <c r="R31" s="94">
        <v>38</v>
      </c>
      <c r="S31" s="94">
        <v>0.2</v>
      </c>
      <c r="T31" s="94">
        <v>3.9</v>
      </c>
      <c r="U31" s="94">
        <v>9.1999999999999993</v>
      </c>
      <c r="V31" s="94">
        <v>100.00000000000001</v>
      </c>
      <c r="W31" s="96"/>
    </row>
    <row r="32" spans="1:23">
      <c r="A32" s="91" t="s">
        <v>36</v>
      </c>
      <c r="B32" s="92">
        <v>0.6</v>
      </c>
      <c r="C32" s="92">
        <v>56.4</v>
      </c>
      <c r="D32" s="92">
        <v>15.8</v>
      </c>
      <c r="E32" s="92">
        <v>1</v>
      </c>
      <c r="F32" s="92">
        <v>4.9000000000000004</v>
      </c>
      <c r="G32" s="92">
        <v>21.3</v>
      </c>
      <c r="H32" s="97">
        <v>100</v>
      </c>
      <c r="I32" s="94">
        <v>0.5</v>
      </c>
      <c r="J32" s="94">
        <v>65.599999999999994</v>
      </c>
      <c r="K32" s="94">
        <v>23.6</v>
      </c>
      <c r="L32" s="94">
        <v>0.7</v>
      </c>
      <c r="M32" s="94">
        <v>4.5</v>
      </c>
      <c r="N32" s="94">
        <v>5.0999999999999996</v>
      </c>
      <c r="O32" s="98">
        <v>99.999999999999986</v>
      </c>
      <c r="P32" s="94">
        <v>0.8</v>
      </c>
      <c r="Q32" s="94">
        <v>65.3</v>
      </c>
      <c r="R32" s="94">
        <v>23.5</v>
      </c>
      <c r="S32" s="94">
        <v>0.9</v>
      </c>
      <c r="T32" s="94">
        <v>6.2</v>
      </c>
      <c r="U32" s="94">
        <v>3.3</v>
      </c>
      <c r="V32" s="94">
        <v>100</v>
      </c>
      <c r="W32" s="96"/>
    </row>
    <row r="33" spans="1:23">
      <c r="A33" s="91" t="s">
        <v>37</v>
      </c>
      <c r="B33" s="92">
        <v>0.39</v>
      </c>
      <c r="C33" s="92">
        <v>44.76</v>
      </c>
      <c r="D33" s="92">
        <v>24.16</v>
      </c>
      <c r="E33" s="92">
        <v>1.1000000000000001</v>
      </c>
      <c r="F33" s="92">
        <v>6.82</v>
      </c>
      <c r="G33" s="92">
        <v>22.77</v>
      </c>
      <c r="H33" s="97">
        <v>99.999999999999986</v>
      </c>
      <c r="I33" s="94">
        <v>0.33</v>
      </c>
      <c r="J33" s="94">
        <v>50.77</v>
      </c>
      <c r="K33" s="94">
        <v>30.72</v>
      </c>
      <c r="L33" s="94">
        <v>0.74</v>
      </c>
      <c r="M33" s="94">
        <v>7.8</v>
      </c>
      <c r="N33" s="94">
        <v>9.64</v>
      </c>
      <c r="O33" s="98">
        <v>99.999999999999986</v>
      </c>
      <c r="P33" s="94">
        <v>0.39</v>
      </c>
      <c r="Q33" s="94">
        <v>50.23</v>
      </c>
      <c r="R33" s="94">
        <v>33.450000000000003</v>
      </c>
      <c r="S33" s="94">
        <v>0.8</v>
      </c>
      <c r="T33" s="94">
        <v>8.66</v>
      </c>
      <c r="U33" s="94">
        <v>6.47</v>
      </c>
      <c r="V33" s="94">
        <v>99.999999999999986</v>
      </c>
      <c r="W33" s="96"/>
    </row>
    <row r="34" spans="1:23">
      <c r="A34" s="99" t="s">
        <v>38</v>
      </c>
      <c r="B34" s="100">
        <v>0.24</v>
      </c>
      <c r="C34" s="100">
        <v>61.06</v>
      </c>
      <c r="D34" s="100">
        <v>18</v>
      </c>
      <c r="E34" s="100">
        <v>1.06</v>
      </c>
      <c r="F34" s="100">
        <v>3.64</v>
      </c>
      <c r="G34" s="100">
        <v>16</v>
      </c>
      <c r="H34" s="101">
        <v>100.00000000000001</v>
      </c>
      <c r="I34" s="102">
        <v>1.01</v>
      </c>
      <c r="J34" s="102">
        <v>67.97</v>
      </c>
      <c r="K34" s="102">
        <v>20.95</v>
      </c>
      <c r="L34" s="102">
        <v>0.83</v>
      </c>
      <c r="M34" s="102">
        <v>4.5999999999999996</v>
      </c>
      <c r="N34" s="102">
        <v>4.6399999999999997</v>
      </c>
      <c r="O34" s="103">
        <v>100</v>
      </c>
      <c r="P34" s="102">
        <v>1.44</v>
      </c>
      <c r="Q34" s="102">
        <v>66.39</v>
      </c>
      <c r="R34" s="102">
        <v>23.87</v>
      </c>
      <c r="S34" s="102">
        <v>0.83</v>
      </c>
      <c r="T34" s="102">
        <v>4.8899999999999997</v>
      </c>
      <c r="U34" s="102">
        <v>2.58</v>
      </c>
      <c r="V34" s="102">
        <v>100</v>
      </c>
      <c r="W34" s="96"/>
    </row>
    <row r="35" spans="1:23">
      <c r="A35" s="91" t="s">
        <v>39</v>
      </c>
      <c r="B35" s="92">
        <v>0.44</v>
      </c>
      <c r="C35" s="92">
        <v>67.59</v>
      </c>
      <c r="D35" s="92">
        <v>13.44</v>
      </c>
      <c r="E35" s="92">
        <v>0.97</v>
      </c>
      <c r="F35" s="92">
        <v>5.04</v>
      </c>
      <c r="G35" s="92">
        <v>12.52</v>
      </c>
      <c r="H35" s="97">
        <v>100</v>
      </c>
      <c r="I35" s="94">
        <v>0.71</v>
      </c>
      <c r="J35" s="94">
        <v>74.180000000000007</v>
      </c>
      <c r="K35" s="94">
        <v>17.940000000000001</v>
      </c>
      <c r="L35" s="94">
        <v>0.69</v>
      </c>
      <c r="M35" s="94">
        <v>3.33</v>
      </c>
      <c r="N35" s="94">
        <v>3.15</v>
      </c>
      <c r="O35" s="98">
        <v>100</v>
      </c>
      <c r="P35" s="94">
        <v>0.82</v>
      </c>
      <c r="Q35" s="94">
        <v>72.34</v>
      </c>
      <c r="R35" s="94">
        <v>21.5</v>
      </c>
      <c r="S35" s="94">
        <v>1.04</v>
      </c>
      <c r="T35" s="94">
        <v>3.57</v>
      </c>
      <c r="U35" s="94">
        <v>0.73</v>
      </c>
      <c r="V35" s="94">
        <v>100</v>
      </c>
      <c r="W35" s="96"/>
    </row>
    <row r="36" spans="1:23">
      <c r="A36" s="91" t="s">
        <v>40</v>
      </c>
      <c r="B36" s="92">
        <v>0.12</v>
      </c>
      <c r="C36" s="92">
        <v>72.45</v>
      </c>
      <c r="D36" s="92">
        <v>12.63</v>
      </c>
      <c r="E36" s="92">
        <v>0.28000000000000003</v>
      </c>
      <c r="F36" s="92">
        <v>2.69</v>
      </c>
      <c r="G36" s="92">
        <v>11.83</v>
      </c>
      <c r="H36" s="97">
        <v>100</v>
      </c>
      <c r="I36" s="94">
        <v>1.33</v>
      </c>
      <c r="J36" s="94">
        <v>76.209999999999994</v>
      </c>
      <c r="K36" s="94">
        <v>17.23</v>
      </c>
      <c r="L36" s="94">
        <v>0.54</v>
      </c>
      <c r="M36" s="94">
        <v>3.26</v>
      </c>
      <c r="N36" s="94">
        <v>1.43</v>
      </c>
      <c r="O36" s="98">
        <v>100.00000000000001</v>
      </c>
      <c r="P36" s="94">
        <v>1.45</v>
      </c>
      <c r="Q36" s="94">
        <v>73.44</v>
      </c>
      <c r="R36" s="94">
        <v>19.350000000000001</v>
      </c>
      <c r="S36" s="94">
        <v>0.6</v>
      </c>
      <c r="T36" s="94">
        <v>4.2300000000000004</v>
      </c>
      <c r="U36" s="94">
        <v>0.93</v>
      </c>
      <c r="V36" s="94">
        <v>100.00000000000001</v>
      </c>
      <c r="W36" s="96"/>
    </row>
    <row r="37" spans="1:23">
      <c r="A37" s="91" t="s">
        <v>41</v>
      </c>
      <c r="B37" s="92">
        <v>0.42</v>
      </c>
      <c r="C37" s="92">
        <v>61.77</v>
      </c>
      <c r="D37" s="92">
        <v>22.31</v>
      </c>
      <c r="E37" s="92">
        <v>0.24</v>
      </c>
      <c r="F37" s="92">
        <v>2.13</v>
      </c>
      <c r="G37" s="92">
        <v>13.13</v>
      </c>
      <c r="H37" s="97">
        <v>99.999999999999986</v>
      </c>
      <c r="I37" s="94">
        <v>0.85</v>
      </c>
      <c r="J37" s="94">
        <v>63.02</v>
      </c>
      <c r="K37" s="94">
        <v>27.53</v>
      </c>
      <c r="L37" s="94">
        <v>0.12</v>
      </c>
      <c r="M37" s="94">
        <v>2.21</v>
      </c>
      <c r="N37" s="94">
        <v>6.27</v>
      </c>
      <c r="O37" s="98">
        <v>100</v>
      </c>
      <c r="P37" s="94">
        <v>1</v>
      </c>
      <c r="Q37" s="94">
        <v>72.25</v>
      </c>
      <c r="R37" s="94">
        <v>22.87</v>
      </c>
      <c r="S37" s="94">
        <v>0.09</v>
      </c>
      <c r="T37" s="94">
        <v>1.94</v>
      </c>
      <c r="U37" s="94">
        <v>1.85</v>
      </c>
      <c r="V37" s="94">
        <v>100</v>
      </c>
      <c r="W37" s="96"/>
    </row>
    <row r="38" spans="1:23">
      <c r="A38" s="99" t="s">
        <v>42</v>
      </c>
      <c r="B38" s="100">
        <v>0.67</v>
      </c>
      <c r="C38" s="100">
        <v>47.04</v>
      </c>
      <c r="D38" s="100">
        <v>19.68</v>
      </c>
      <c r="E38" s="100">
        <v>1.65</v>
      </c>
      <c r="F38" s="100">
        <v>7.94</v>
      </c>
      <c r="G38" s="100">
        <v>23.02</v>
      </c>
      <c r="H38" s="101">
        <v>100</v>
      </c>
      <c r="I38" s="102">
        <v>0.91</v>
      </c>
      <c r="J38" s="102">
        <v>61.37</v>
      </c>
      <c r="K38" s="102">
        <v>25.67</v>
      </c>
      <c r="L38" s="102">
        <v>0.63</v>
      </c>
      <c r="M38" s="102">
        <v>3.87</v>
      </c>
      <c r="N38" s="102">
        <v>7.55</v>
      </c>
      <c r="O38" s="103">
        <v>99.999999999999986</v>
      </c>
      <c r="P38" s="102">
        <v>0.79</v>
      </c>
      <c r="Q38" s="102">
        <v>53.22</v>
      </c>
      <c r="R38" s="102">
        <v>22.27</v>
      </c>
      <c r="S38" s="102">
        <v>0.76</v>
      </c>
      <c r="T38" s="104">
        <v>3.33</v>
      </c>
      <c r="U38" s="104">
        <v>19.63</v>
      </c>
      <c r="V38" s="104">
        <v>100</v>
      </c>
      <c r="W38" s="96"/>
    </row>
    <row r="39" spans="1:23">
      <c r="A39" s="91" t="s">
        <v>43</v>
      </c>
      <c r="B39" s="92">
        <v>0.21</v>
      </c>
      <c r="C39" s="92">
        <v>52.77</v>
      </c>
      <c r="D39" s="92">
        <v>19.55</v>
      </c>
      <c r="E39" s="92">
        <v>0.66</v>
      </c>
      <c r="F39" s="92">
        <v>4.2699999999999996</v>
      </c>
      <c r="G39" s="92">
        <v>22.54</v>
      </c>
      <c r="H39" s="97">
        <v>100</v>
      </c>
      <c r="I39" s="94">
        <v>0.22</v>
      </c>
      <c r="J39" s="94">
        <v>59.38</v>
      </c>
      <c r="K39" s="94">
        <v>24.02</v>
      </c>
      <c r="L39" s="94">
        <v>0.69</v>
      </c>
      <c r="M39" s="94">
        <v>4.58</v>
      </c>
      <c r="N39" s="94">
        <v>11.11</v>
      </c>
      <c r="O39" s="98">
        <v>100</v>
      </c>
      <c r="P39" s="94">
        <v>0.31</v>
      </c>
      <c r="Q39" s="94">
        <v>66.94</v>
      </c>
      <c r="R39" s="94">
        <v>26.36</v>
      </c>
      <c r="S39" s="94">
        <v>0.68</v>
      </c>
      <c r="T39" s="94">
        <v>4.1100000000000003</v>
      </c>
      <c r="U39" s="94">
        <v>1.6</v>
      </c>
      <c r="V39" s="94">
        <v>100</v>
      </c>
      <c r="W39" s="96"/>
    </row>
    <row r="40" spans="1:23">
      <c r="A40" s="91" t="s">
        <v>44</v>
      </c>
      <c r="B40" s="92">
        <v>1.0900000000000001</v>
      </c>
      <c r="C40" s="92">
        <v>48.25</v>
      </c>
      <c r="D40" s="92">
        <v>17.97</v>
      </c>
      <c r="E40" s="92">
        <v>1.1599999999999999</v>
      </c>
      <c r="F40" s="92">
        <v>4.8899999999999997</v>
      </c>
      <c r="G40" s="92">
        <v>26.64</v>
      </c>
      <c r="H40" s="97">
        <v>100</v>
      </c>
      <c r="I40" s="94">
        <v>0.93</v>
      </c>
      <c r="J40" s="94">
        <v>54.85</v>
      </c>
      <c r="K40" s="94">
        <v>28.47</v>
      </c>
      <c r="L40" s="94">
        <v>0.8</v>
      </c>
      <c r="M40" s="94">
        <v>5.5</v>
      </c>
      <c r="N40" s="94">
        <v>9.4499999999999993</v>
      </c>
      <c r="O40" s="98">
        <v>100</v>
      </c>
      <c r="P40" s="94">
        <v>0.61</v>
      </c>
      <c r="Q40" s="94">
        <v>56.97</v>
      </c>
      <c r="R40" s="94">
        <v>32.19</v>
      </c>
      <c r="S40" s="94">
        <v>0.45</v>
      </c>
      <c r="T40" s="94">
        <v>5.29</v>
      </c>
      <c r="U40" s="94">
        <v>4.49</v>
      </c>
      <c r="V40" s="94">
        <v>100</v>
      </c>
      <c r="W40" s="96"/>
    </row>
    <row r="41" spans="1:23">
      <c r="A41" s="91" t="s">
        <v>45</v>
      </c>
      <c r="B41" s="92">
        <v>0.77</v>
      </c>
      <c r="C41" s="92">
        <v>43.91</v>
      </c>
      <c r="D41" s="92">
        <v>31.3</v>
      </c>
      <c r="E41" s="92">
        <v>0.73</v>
      </c>
      <c r="F41" s="92">
        <v>3.56</v>
      </c>
      <c r="G41" s="92">
        <v>19.73</v>
      </c>
      <c r="H41" s="97">
        <v>100.00000000000001</v>
      </c>
      <c r="I41" s="94">
        <v>0.77</v>
      </c>
      <c r="J41" s="94">
        <v>45.4</v>
      </c>
      <c r="K41" s="94">
        <v>41.25</v>
      </c>
      <c r="L41" s="94">
        <v>0.64</v>
      </c>
      <c r="M41" s="94">
        <v>3.36</v>
      </c>
      <c r="N41" s="94">
        <v>8.58</v>
      </c>
      <c r="O41" s="98">
        <v>100</v>
      </c>
      <c r="P41" s="94">
        <v>0.83</v>
      </c>
      <c r="Q41" s="94">
        <v>52.22</v>
      </c>
      <c r="R41" s="94">
        <v>40.409999999999997</v>
      </c>
      <c r="S41" s="94">
        <v>0.44</v>
      </c>
      <c r="T41" s="94">
        <v>2.69</v>
      </c>
      <c r="U41" s="94">
        <v>3.41</v>
      </c>
      <c r="V41" s="94">
        <v>99.999999999999986</v>
      </c>
      <c r="W41" s="96"/>
    </row>
    <row r="42" spans="1:23">
      <c r="A42" s="99" t="s">
        <v>46</v>
      </c>
      <c r="B42" s="100">
        <v>0.17</v>
      </c>
      <c r="C42" s="100">
        <v>52.63</v>
      </c>
      <c r="D42" s="100">
        <v>21.93</v>
      </c>
      <c r="E42" s="100">
        <v>0.13</v>
      </c>
      <c r="F42" s="100">
        <v>2</v>
      </c>
      <c r="G42" s="100">
        <v>23.14</v>
      </c>
      <c r="H42" s="101">
        <v>100</v>
      </c>
      <c r="I42" s="102">
        <v>0.43</v>
      </c>
      <c r="J42" s="102">
        <v>52.19</v>
      </c>
      <c r="K42" s="102">
        <v>34.29</v>
      </c>
      <c r="L42" s="102">
        <v>0.12</v>
      </c>
      <c r="M42" s="102">
        <v>2.85</v>
      </c>
      <c r="N42" s="102">
        <v>10.119999999999999</v>
      </c>
      <c r="O42" s="103">
        <v>100</v>
      </c>
      <c r="P42" s="102">
        <v>0.44</v>
      </c>
      <c r="Q42" s="102">
        <v>45.64</v>
      </c>
      <c r="R42" s="102">
        <v>43.65</v>
      </c>
      <c r="S42" s="102">
        <v>0.21</v>
      </c>
      <c r="T42" s="102">
        <v>3.53</v>
      </c>
      <c r="U42" s="102">
        <v>6.53</v>
      </c>
      <c r="V42" s="102">
        <v>99.999999999999986</v>
      </c>
      <c r="W42" s="96"/>
    </row>
    <row r="43" spans="1:23">
      <c r="A43" s="91" t="s">
        <v>47</v>
      </c>
      <c r="B43" s="92">
        <v>0.27</v>
      </c>
      <c r="C43" s="92">
        <v>57.26</v>
      </c>
      <c r="D43" s="92">
        <v>17.29</v>
      </c>
      <c r="E43" s="92">
        <v>0.66</v>
      </c>
      <c r="F43" s="92">
        <v>3.36</v>
      </c>
      <c r="G43" s="92">
        <v>21.16</v>
      </c>
      <c r="H43" s="97">
        <v>99.999999999999986</v>
      </c>
      <c r="I43" s="94">
        <v>1.1299999999999999</v>
      </c>
      <c r="J43" s="94">
        <v>66.08</v>
      </c>
      <c r="K43" s="94">
        <v>20.100000000000001</v>
      </c>
      <c r="L43" s="94">
        <v>0.59</v>
      </c>
      <c r="M43" s="94">
        <v>2.85</v>
      </c>
      <c r="N43" s="94">
        <v>9.25</v>
      </c>
      <c r="O43" s="98">
        <v>100</v>
      </c>
      <c r="P43" s="94">
        <v>1.5</v>
      </c>
      <c r="Q43" s="94">
        <v>64.27</v>
      </c>
      <c r="R43" s="94">
        <v>23.83</v>
      </c>
      <c r="S43" s="94">
        <v>0.71</v>
      </c>
      <c r="T43" s="94">
        <v>2.36</v>
      </c>
      <c r="U43" s="94">
        <v>7.33</v>
      </c>
      <c r="V43" s="94">
        <v>99.999999999999986</v>
      </c>
      <c r="W43" s="96"/>
    </row>
    <row r="44" spans="1:23">
      <c r="A44" s="91" t="s">
        <v>48</v>
      </c>
      <c r="B44" s="92">
        <v>0.66</v>
      </c>
      <c r="C44" s="92">
        <v>65.739999999999995</v>
      </c>
      <c r="D44" s="92">
        <v>24.96</v>
      </c>
      <c r="E44" s="92">
        <v>0.36</v>
      </c>
      <c r="F44" s="92">
        <v>3.54</v>
      </c>
      <c r="G44" s="92">
        <v>4.74</v>
      </c>
      <c r="H44" s="97">
        <v>99.999999999999986</v>
      </c>
      <c r="I44" s="94">
        <v>1.52</v>
      </c>
      <c r="J44" s="94">
        <v>69.42</v>
      </c>
      <c r="K44" s="94">
        <v>20.420000000000002</v>
      </c>
      <c r="L44" s="94">
        <v>0.92</v>
      </c>
      <c r="M44" s="94">
        <v>5.24</v>
      </c>
      <c r="N44" s="94">
        <v>2.48</v>
      </c>
      <c r="O44" s="98">
        <v>100</v>
      </c>
      <c r="P44" s="94">
        <v>1.79</v>
      </c>
      <c r="Q44" s="94">
        <v>68.66</v>
      </c>
      <c r="R44" s="94">
        <v>22.19</v>
      </c>
      <c r="S44" s="94">
        <v>0.71</v>
      </c>
      <c r="T44" s="94">
        <v>5.45</v>
      </c>
      <c r="U44" s="94">
        <v>1.2</v>
      </c>
      <c r="V44" s="94">
        <v>100</v>
      </c>
      <c r="W44" s="96"/>
    </row>
    <row r="45" spans="1:23">
      <c r="A45" s="91" t="s">
        <v>49</v>
      </c>
      <c r="B45" s="92">
        <v>0.04</v>
      </c>
      <c r="C45" s="92">
        <v>65.78</v>
      </c>
      <c r="D45" s="92">
        <v>16.809999999999999</v>
      </c>
      <c r="E45" s="92">
        <v>0.45</v>
      </c>
      <c r="F45" s="92">
        <v>2.59</v>
      </c>
      <c r="G45" s="92">
        <v>14.33</v>
      </c>
      <c r="H45" s="97">
        <v>100.00000000000001</v>
      </c>
      <c r="I45" s="94">
        <v>0.39</v>
      </c>
      <c r="J45" s="94">
        <v>70.81</v>
      </c>
      <c r="K45" s="94">
        <v>21.66</v>
      </c>
      <c r="L45" s="94">
        <v>0.13</v>
      </c>
      <c r="M45" s="94">
        <v>3.82</v>
      </c>
      <c r="N45" s="94">
        <v>3.19</v>
      </c>
      <c r="O45" s="98">
        <v>99.999999999999986</v>
      </c>
      <c r="P45" s="94">
        <v>0.41</v>
      </c>
      <c r="Q45" s="94">
        <v>73.41</v>
      </c>
      <c r="R45" s="94">
        <v>21.14</v>
      </c>
      <c r="S45" s="94">
        <v>0.22</v>
      </c>
      <c r="T45" s="94">
        <v>4</v>
      </c>
      <c r="U45" s="94">
        <v>0.82</v>
      </c>
      <c r="V45" s="94">
        <v>99.999999999999986</v>
      </c>
      <c r="W45" s="96"/>
    </row>
    <row r="46" spans="1:23">
      <c r="A46" s="99" t="s">
        <v>50</v>
      </c>
      <c r="B46" s="100">
        <v>0.74</v>
      </c>
      <c r="C46" s="100">
        <v>52.18</v>
      </c>
      <c r="D46" s="100">
        <v>12.98</v>
      </c>
      <c r="E46" s="100">
        <v>0.93</v>
      </c>
      <c r="F46" s="100">
        <v>3.04</v>
      </c>
      <c r="G46" s="100">
        <v>30.13</v>
      </c>
      <c r="H46" s="101">
        <v>100.00000000000001</v>
      </c>
      <c r="I46" s="102">
        <v>1.65</v>
      </c>
      <c r="J46" s="102">
        <v>58.1</v>
      </c>
      <c r="K46" s="102">
        <v>23.06</v>
      </c>
      <c r="L46" s="102">
        <v>0.67</v>
      </c>
      <c r="M46" s="102">
        <v>8.14</v>
      </c>
      <c r="N46" s="102">
        <v>8.3800000000000008</v>
      </c>
      <c r="O46" s="103">
        <v>100</v>
      </c>
      <c r="P46" s="102">
        <v>0.87</v>
      </c>
      <c r="Q46" s="102">
        <v>84.89</v>
      </c>
      <c r="R46" s="102">
        <v>8.76</v>
      </c>
      <c r="S46" s="102">
        <v>0.21</v>
      </c>
      <c r="T46" s="102">
        <v>3.15</v>
      </c>
      <c r="U46" s="102">
        <v>2.12</v>
      </c>
      <c r="V46" s="102">
        <v>100.00000000000001</v>
      </c>
      <c r="W46" s="96"/>
    </row>
    <row r="47" spans="1:23">
      <c r="A47" s="91" t="s">
        <v>51</v>
      </c>
      <c r="B47" s="92">
        <v>0.32</v>
      </c>
      <c r="C47" s="92">
        <v>63.47</v>
      </c>
      <c r="D47" s="92">
        <v>12.45</v>
      </c>
      <c r="E47" s="92">
        <v>1.02</v>
      </c>
      <c r="F47" s="92">
        <v>3.68</v>
      </c>
      <c r="G47" s="92">
        <v>19.059999999999999</v>
      </c>
      <c r="H47" s="97">
        <v>100</v>
      </c>
      <c r="I47" s="94">
        <v>0.77</v>
      </c>
      <c r="J47" s="94">
        <v>69.34</v>
      </c>
      <c r="K47" s="94">
        <v>20.32</v>
      </c>
      <c r="L47" s="94">
        <v>0.92</v>
      </c>
      <c r="M47" s="94">
        <v>4.4800000000000004</v>
      </c>
      <c r="N47" s="94">
        <v>4.17</v>
      </c>
      <c r="O47" s="98">
        <v>100.00000000000001</v>
      </c>
      <c r="P47" s="94">
        <v>0.87</v>
      </c>
      <c r="Q47" s="94">
        <v>68.47</v>
      </c>
      <c r="R47" s="94">
        <v>23.41</v>
      </c>
      <c r="S47" s="94">
        <v>0.76</v>
      </c>
      <c r="T47" s="94">
        <v>4.83</v>
      </c>
      <c r="U47" s="94">
        <v>1.66</v>
      </c>
      <c r="V47" s="94">
        <v>100</v>
      </c>
      <c r="W47" s="96"/>
    </row>
    <row r="48" spans="1:23">
      <c r="A48" s="91" t="s">
        <v>52</v>
      </c>
      <c r="B48" s="92">
        <v>0.38</v>
      </c>
      <c r="C48" s="92">
        <v>69.13</v>
      </c>
      <c r="D48" s="92">
        <v>14.25</v>
      </c>
      <c r="E48" s="92">
        <v>0.56000000000000005</v>
      </c>
      <c r="F48" s="92">
        <v>2.78</v>
      </c>
      <c r="G48" s="92">
        <v>12.9</v>
      </c>
      <c r="H48" s="97">
        <v>100</v>
      </c>
      <c r="I48" s="94">
        <v>0.48</v>
      </c>
      <c r="J48" s="94">
        <v>68.989999999999995</v>
      </c>
      <c r="K48" s="94">
        <v>20.87</v>
      </c>
      <c r="L48" s="94">
        <v>0.69</v>
      </c>
      <c r="M48" s="94">
        <v>3.68</v>
      </c>
      <c r="N48" s="94">
        <v>5.29</v>
      </c>
      <c r="O48" s="98">
        <v>100.00000000000001</v>
      </c>
      <c r="P48" s="94">
        <v>0.63</v>
      </c>
      <c r="Q48" s="94">
        <v>67.84</v>
      </c>
      <c r="R48" s="94">
        <v>23.11</v>
      </c>
      <c r="S48" s="94">
        <v>0.71</v>
      </c>
      <c r="T48" s="94">
        <v>3.96</v>
      </c>
      <c r="U48" s="94">
        <v>3.75</v>
      </c>
      <c r="V48" s="94">
        <v>99.999999999999986</v>
      </c>
      <c r="W48" s="96"/>
    </row>
    <row r="49" spans="1:23">
      <c r="A49" s="91" t="s">
        <v>53</v>
      </c>
      <c r="B49" s="92">
        <v>0.26</v>
      </c>
      <c r="C49" s="92">
        <v>49.64</v>
      </c>
      <c r="D49" s="92">
        <v>23.01</v>
      </c>
      <c r="E49" s="92">
        <v>0.39</v>
      </c>
      <c r="F49" s="92">
        <v>3.1</v>
      </c>
      <c r="G49" s="92">
        <v>23.6</v>
      </c>
      <c r="H49" s="97">
        <v>100</v>
      </c>
      <c r="I49" s="94">
        <v>0.43</v>
      </c>
      <c r="J49" s="94">
        <v>37.020000000000003</v>
      </c>
      <c r="K49" s="94">
        <v>43.42</v>
      </c>
      <c r="L49" s="94">
        <v>0.64</v>
      </c>
      <c r="M49" s="94">
        <v>10.42</v>
      </c>
      <c r="N49" s="94">
        <v>8.07</v>
      </c>
      <c r="O49" s="98">
        <v>100</v>
      </c>
      <c r="P49" s="94">
        <v>0.38</v>
      </c>
      <c r="Q49" s="94">
        <v>46.27</v>
      </c>
      <c r="R49" s="94">
        <v>36.57</v>
      </c>
      <c r="S49" s="94">
        <v>1.04</v>
      </c>
      <c r="T49" s="94">
        <v>8.58</v>
      </c>
      <c r="U49" s="94">
        <v>7.16</v>
      </c>
      <c r="V49" s="94">
        <v>100</v>
      </c>
      <c r="W49" s="96"/>
    </row>
    <row r="50" spans="1:23">
      <c r="A50" s="99" t="s">
        <v>54</v>
      </c>
      <c r="B50" s="100">
        <v>0.42</v>
      </c>
      <c r="C50" s="100">
        <v>59.23</v>
      </c>
      <c r="D50" s="100">
        <v>13.6</v>
      </c>
      <c r="E50" s="100">
        <v>0.25</v>
      </c>
      <c r="F50" s="100">
        <v>3.6</v>
      </c>
      <c r="G50" s="100">
        <v>22.9</v>
      </c>
      <c r="H50" s="101">
        <v>100</v>
      </c>
      <c r="I50" s="102">
        <v>0.7</v>
      </c>
      <c r="J50" s="102">
        <v>64.8</v>
      </c>
      <c r="K50" s="102">
        <v>18.600000000000001</v>
      </c>
      <c r="L50" s="102">
        <v>0.6</v>
      </c>
      <c r="M50" s="102">
        <v>4.0999999999999996</v>
      </c>
      <c r="N50" s="102">
        <v>11.2</v>
      </c>
      <c r="O50" s="103">
        <v>99.999999999999986</v>
      </c>
      <c r="P50" s="102">
        <v>0.8</v>
      </c>
      <c r="Q50" s="102">
        <v>69.400000000000006</v>
      </c>
      <c r="R50" s="102">
        <v>21</v>
      </c>
      <c r="S50" s="102">
        <v>0.4</v>
      </c>
      <c r="T50" s="102">
        <v>4</v>
      </c>
      <c r="U50" s="102">
        <v>4.4000000000000004</v>
      </c>
      <c r="V50" s="102">
        <v>100.00000000000001</v>
      </c>
      <c r="W50" s="96"/>
    </row>
    <row r="51" spans="1:23">
      <c r="A51" s="91" t="s">
        <v>55</v>
      </c>
      <c r="B51" s="92">
        <v>0.44</v>
      </c>
      <c r="C51" s="92">
        <v>42.65</v>
      </c>
      <c r="D51" s="92">
        <v>27.27</v>
      </c>
      <c r="E51" s="92">
        <v>0.68</v>
      </c>
      <c r="F51" s="92">
        <v>5.61</v>
      </c>
      <c r="G51" s="92">
        <v>23.35</v>
      </c>
      <c r="H51" s="93">
        <v>100</v>
      </c>
      <c r="I51" s="94">
        <v>0.94</v>
      </c>
      <c r="J51" s="94">
        <v>42.54</v>
      </c>
      <c r="K51" s="94">
        <v>33.479999999999997</v>
      </c>
      <c r="L51" s="94">
        <v>0.77</v>
      </c>
      <c r="M51" s="94">
        <v>8.57</v>
      </c>
      <c r="N51" s="94">
        <v>13.7</v>
      </c>
      <c r="O51" s="98">
        <v>99.999999999999986</v>
      </c>
      <c r="P51" s="94">
        <v>0.96</v>
      </c>
      <c r="Q51" s="94">
        <v>49.94</v>
      </c>
      <c r="R51" s="94">
        <v>33.29</v>
      </c>
      <c r="S51" s="94">
        <v>0.54</v>
      </c>
      <c r="T51" s="94">
        <v>9.43</v>
      </c>
      <c r="U51" s="94">
        <v>5.84</v>
      </c>
      <c r="V51" s="94">
        <v>100</v>
      </c>
      <c r="W51" s="96"/>
    </row>
    <row r="52" spans="1:23">
      <c r="A52" s="91" t="s">
        <v>56</v>
      </c>
      <c r="B52" s="92">
        <v>0.34</v>
      </c>
      <c r="C52" s="92">
        <v>52.58</v>
      </c>
      <c r="D52" s="92">
        <v>19</v>
      </c>
      <c r="E52" s="92">
        <v>0.3</v>
      </c>
      <c r="F52" s="92">
        <v>3.77</v>
      </c>
      <c r="G52" s="92">
        <v>24.01</v>
      </c>
      <c r="H52" s="97">
        <v>100</v>
      </c>
      <c r="I52" s="94">
        <v>1.17</v>
      </c>
      <c r="J52" s="94">
        <v>62.25</v>
      </c>
      <c r="K52" s="94">
        <v>19.989999999999998</v>
      </c>
      <c r="L52" s="94">
        <v>1.1399999999999999</v>
      </c>
      <c r="M52" s="94">
        <v>8.75</v>
      </c>
      <c r="N52" s="94">
        <v>6.7</v>
      </c>
      <c r="O52" s="98">
        <v>100</v>
      </c>
      <c r="P52" s="94">
        <v>1.41</v>
      </c>
      <c r="Q52" s="94">
        <v>51.7</v>
      </c>
      <c r="R52" s="94">
        <v>25.55</v>
      </c>
      <c r="S52" s="94">
        <v>1.19</v>
      </c>
      <c r="T52" s="94">
        <v>15.75</v>
      </c>
      <c r="U52" s="94">
        <v>4.4000000000000004</v>
      </c>
      <c r="V52" s="94">
        <v>100</v>
      </c>
      <c r="W52" s="96"/>
    </row>
    <row r="53" spans="1:23">
      <c r="A53" s="91" t="s">
        <v>57</v>
      </c>
      <c r="B53" s="92">
        <v>0.56000000000000005</v>
      </c>
      <c r="C53" s="92">
        <v>53.84</v>
      </c>
      <c r="D53" s="92">
        <v>14.47</v>
      </c>
      <c r="E53" s="92">
        <v>1.53</v>
      </c>
      <c r="F53" s="92">
        <v>4.9800000000000004</v>
      </c>
      <c r="G53" s="92">
        <v>24.62</v>
      </c>
      <c r="H53" s="97">
        <v>100.00000000000001</v>
      </c>
      <c r="I53" s="94">
        <v>1.33</v>
      </c>
      <c r="J53" s="94">
        <v>68.91</v>
      </c>
      <c r="K53" s="94">
        <v>20.059999999999999</v>
      </c>
      <c r="L53" s="94">
        <v>0.66</v>
      </c>
      <c r="M53" s="94">
        <v>4.8899999999999997</v>
      </c>
      <c r="N53" s="94">
        <v>4.1500000000000004</v>
      </c>
      <c r="O53" s="98">
        <v>100</v>
      </c>
      <c r="P53" s="94">
        <v>1.59</v>
      </c>
      <c r="Q53" s="94">
        <v>70.209999999999994</v>
      </c>
      <c r="R53" s="94">
        <v>20.71</v>
      </c>
      <c r="S53" s="94">
        <v>0.5</v>
      </c>
      <c r="T53" s="94">
        <v>5.62</v>
      </c>
      <c r="U53" s="94">
        <v>1.37</v>
      </c>
      <c r="V53" s="94">
        <v>100</v>
      </c>
      <c r="W53" s="96"/>
    </row>
    <row r="54" spans="1:23">
      <c r="A54" s="99" t="s">
        <v>58</v>
      </c>
      <c r="B54" s="100">
        <v>0.18</v>
      </c>
      <c r="C54" s="100">
        <v>79.56</v>
      </c>
      <c r="D54" s="100">
        <v>9.36</v>
      </c>
      <c r="E54" s="100">
        <v>0.36</v>
      </c>
      <c r="F54" s="100">
        <v>3.61</v>
      </c>
      <c r="G54" s="100">
        <v>6.93</v>
      </c>
      <c r="H54" s="101">
        <v>100</v>
      </c>
      <c r="I54" s="102">
        <v>1.07</v>
      </c>
      <c r="J54" s="102">
        <v>75.44</v>
      </c>
      <c r="K54" s="102">
        <v>15.9</v>
      </c>
      <c r="L54" s="102">
        <v>0.87</v>
      </c>
      <c r="M54" s="102">
        <v>4.09</v>
      </c>
      <c r="N54" s="102">
        <v>2.63</v>
      </c>
      <c r="O54" s="103">
        <v>100</v>
      </c>
      <c r="P54" s="102">
        <v>0.66</v>
      </c>
      <c r="Q54" s="102">
        <v>65.48</v>
      </c>
      <c r="R54" s="102">
        <v>20.46</v>
      </c>
      <c r="S54" s="102">
        <v>1.1200000000000001</v>
      </c>
      <c r="T54" s="102">
        <v>11.18</v>
      </c>
      <c r="U54" s="102">
        <v>1.1000000000000001</v>
      </c>
      <c r="V54" s="102">
        <v>100</v>
      </c>
      <c r="W54" s="96"/>
    </row>
    <row r="55" spans="1:23">
      <c r="A55" s="91" t="s">
        <v>59</v>
      </c>
      <c r="B55" s="92">
        <v>0.2</v>
      </c>
      <c r="C55" s="92">
        <v>66</v>
      </c>
      <c r="D55" s="92">
        <v>14.4</v>
      </c>
      <c r="E55" s="92">
        <v>0.9</v>
      </c>
      <c r="F55" s="92">
        <v>3.1</v>
      </c>
      <c r="G55" s="92">
        <v>15.4</v>
      </c>
      <c r="H55" s="97">
        <v>100.00000000000001</v>
      </c>
      <c r="I55" s="94">
        <v>0.4</v>
      </c>
      <c r="J55" s="94">
        <v>70</v>
      </c>
      <c r="K55" s="94">
        <v>19.7</v>
      </c>
      <c r="L55" s="94">
        <v>0.6</v>
      </c>
      <c r="M55" s="94">
        <v>4.2</v>
      </c>
      <c r="N55" s="94">
        <v>5.0999999999999996</v>
      </c>
      <c r="O55" s="98">
        <v>100</v>
      </c>
      <c r="P55" s="94">
        <v>0.4</v>
      </c>
      <c r="Q55" s="94">
        <v>68.099999999999994</v>
      </c>
      <c r="R55" s="94">
        <v>22</v>
      </c>
      <c r="S55" s="94">
        <v>0.5</v>
      </c>
      <c r="T55" s="94">
        <v>4.5</v>
      </c>
      <c r="U55" s="94">
        <v>4.5</v>
      </c>
      <c r="V55" s="94">
        <v>100</v>
      </c>
      <c r="W55" s="96"/>
    </row>
    <row r="56" spans="1:23">
      <c r="A56" s="91" t="s">
        <v>60</v>
      </c>
      <c r="B56" s="92">
        <v>0.7</v>
      </c>
      <c r="C56" s="92">
        <v>53.4</v>
      </c>
      <c r="D56" s="92">
        <v>23.2</v>
      </c>
      <c r="E56" s="92">
        <v>0.2</v>
      </c>
      <c r="F56" s="92">
        <v>3</v>
      </c>
      <c r="G56" s="92">
        <v>19.5</v>
      </c>
      <c r="H56" s="97">
        <v>100</v>
      </c>
      <c r="I56" s="94">
        <v>1.8</v>
      </c>
      <c r="J56" s="94">
        <v>50.7</v>
      </c>
      <c r="K56" s="94">
        <v>36.4</v>
      </c>
      <c r="L56" s="94">
        <v>0.1</v>
      </c>
      <c r="M56" s="94">
        <v>2.8</v>
      </c>
      <c r="N56" s="94">
        <v>8.1999999999999993</v>
      </c>
      <c r="O56" s="98">
        <v>100</v>
      </c>
      <c r="P56" s="94">
        <v>1.6</v>
      </c>
      <c r="Q56" s="94">
        <v>51.5</v>
      </c>
      <c r="R56" s="94">
        <v>36.9</v>
      </c>
      <c r="S56" s="94">
        <v>0.1</v>
      </c>
      <c r="T56" s="94">
        <v>2.8</v>
      </c>
      <c r="U56" s="94">
        <v>7.1</v>
      </c>
      <c r="V56" s="94">
        <v>99.999999999999986</v>
      </c>
      <c r="W56" s="96"/>
    </row>
    <row r="57" spans="1:23">
      <c r="A57" s="91" t="s">
        <v>61</v>
      </c>
      <c r="B57" s="92">
        <v>0.6</v>
      </c>
      <c r="C57" s="92">
        <v>49.8</v>
      </c>
      <c r="D57" s="92">
        <v>15.5</v>
      </c>
      <c r="E57" s="92">
        <v>1</v>
      </c>
      <c r="F57" s="92">
        <v>5.5</v>
      </c>
      <c r="G57" s="92">
        <v>27.6</v>
      </c>
      <c r="H57" s="97">
        <v>100</v>
      </c>
      <c r="I57" s="94">
        <v>0.78</v>
      </c>
      <c r="J57" s="94">
        <v>64.61</v>
      </c>
      <c r="K57" s="94">
        <v>26.2</v>
      </c>
      <c r="L57" s="94">
        <v>0.11</v>
      </c>
      <c r="M57" s="94">
        <v>2.69</v>
      </c>
      <c r="N57" s="94">
        <v>5.61</v>
      </c>
      <c r="O57" s="98">
        <v>100</v>
      </c>
      <c r="P57" s="94">
        <v>0.8</v>
      </c>
      <c r="Q57" s="94">
        <v>67.37</v>
      </c>
      <c r="R57" s="94">
        <v>28.13</v>
      </c>
      <c r="S57" s="94">
        <v>0</v>
      </c>
      <c r="T57" s="94">
        <v>1.9</v>
      </c>
      <c r="U57" s="94">
        <v>1.8</v>
      </c>
      <c r="V57" s="94">
        <v>100</v>
      </c>
      <c r="W57" s="96"/>
    </row>
    <row r="58" spans="1:23">
      <c r="A58" s="99" t="s">
        <v>62</v>
      </c>
      <c r="B58" s="100">
        <v>0.16</v>
      </c>
      <c r="C58" s="100">
        <v>48.9</v>
      </c>
      <c r="D58" s="100">
        <v>19.27</v>
      </c>
      <c r="E58" s="100">
        <v>0.28000000000000003</v>
      </c>
      <c r="F58" s="100">
        <v>3.69</v>
      </c>
      <c r="G58" s="100">
        <v>27.7</v>
      </c>
      <c r="H58" s="101">
        <v>100</v>
      </c>
      <c r="I58" s="102">
        <v>0.25</v>
      </c>
      <c r="J58" s="102">
        <v>55.62</v>
      </c>
      <c r="K58" s="102">
        <v>27.42</v>
      </c>
      <c r="L58" s="102">
        <v>0.2</v>
      </c>
      <c r="M58" s="102">
        <v>4</v>
      </c>
      <c r="N58" s="102">
        <v>12.51</v>
      </c>
      <c r="O58" s="103">
        <v>100</v>
      </c>
      <c r="P58" s="102">
        <v>0.28999999999999998</v>
      </c>
      <c r="Q58" s="102">
        <v>52.6</v>
      </c>
      <c r="R58" s="102">
        <v>33.68</v>
      </c>
      <c r="S58" s="102">
        <v>0.28999999999999998</v>
      </c>
      <c r="T58" s="102">
        <v>4.84</v>
      </c>
      <c r="U58" s="102">
        <v>8.3000000000000007</v>
      </c>
      <c r="V58" s="102">
        <v>100</v>
      </c>
      <c r="W58" s="96"/>
    </row>
    <row r="59" spans="1:23">
      <c r="A59" s="91" t="s">
        <v>63</v>
      </c>
      <c r="B59" s="92">
        <v>1.1499999999999999</v>
      </c>
      <c r="C59" s="92">
        <v>41.37</v>
      </c>
      <c r="D59" s="92">
        <v>22.54</v>
      </c>
      <c r="E59" s="92">
        <v>0.61</v>
      </c>
      <c r="F59" s="92">
        <v>9</v>
      </c>
      <c r="G59" s="92">
        <v>25.33</v>
      </c>
      <c r="H59" s="97">
        <v>100</v>
      </c>
      <c r="I59" s="94">
        <v>1.03</v>
      </c>
      <c r="J59" s="94">
        <v>49.25</v>
      </c>
      <c r="K59" s="94">
        <v>23.71</v>
      </c>
      <c r="L59" s="94">
        <v>0.9</v>
      </c>
      <c r="M59" s="94">
        <v>12.09</v>
      </c>
      <c r="N59" s="94">
        <v>13.02</v>
      </c>
      <c r="O59" s="98">
        <v>100.00000000000001</v>
      </c>
      <c r="P59" s="94">
        <v>0.62</v>
      </c>
      <c r="Q59" s="94">
        <v>52.42</v>
      </c>
      <c r="R59" s="94">
        <v>24.64</v>
      </c>
      <c r="S59" s="94">
        <v>0.62</v>
      </c>
      <c r="T59" s="94">
        <v>13.02</v>
      </c>
      <c r="U59" s="94">
        <v>8.68</v>
      </c>
      <c r="V59" s="94">
        <v>100</v>
      </c>
      <c r="W59" s="96"/>
    </row>
    <row r="60" spans="1:23">
      <c r="A60" s="91" t="s">
        <v>64</v>
      </c>
      <c r="B60" s="92">
        <v>1.24</v>
      </c>
      <c r="C60" s="92">
        <v>70.239999999999995</v>
      </c>
      <c r="D60" s="92">
        <v>17.059999999999999</v>
      </c>
      <c r="E60" s="92">
        <v>0.99</v>
      </c>
      <c r="F60" s="92">
        <v>5.62</v>
      </c>
      <c r="G60" s="92">
        <v>4.8499999999999996</v>
      </c>
      <c r="H60" s="97">
        <v>99.999999999999986</v>
      </c>
      <c r="I60" s="94">
        <v>1.69</v>
      </c>
      <c r="J60" s="94">
        <v>69.900000000000006</v>
      </c>
      <c r="K60" s="94">
        <v>19.71</v>
      </c>
      <c r="L60" s="94">
        <v>0.84</v>
      </c>
      <c r="M60" s="94">
        <v>5.0599999999999996</v>
      </c>
      <c r="N60" s="94">
        <v>2.8</v>
      </c>
      <c r="O60" s="98">
        <v>100.00000000000001</v>
      </c>
      <c r="P60" s="94">
        <v>1.66</v>
      </c>
      <c r="Q60" s="94">
        <v>68.22</v>
      </c>
      <c r="R60" s="94">
        <v>22.97</v>
      </c>
      <c r="S60" s="94">
        <v>0.5</v>
      </c>
      <c r="T60" s="94">
        <v>5.59</v>
      </c>
      <c r="U60" s="94">
        <v>1.06</v>
      </c>
      <c r="V60" s="94">
        <v>100</v>
      </c>
      <c r="W60" s="96"/>
    </row>
    <row r="61" spans="1:23">
      <c r="A61" s="91" t="s">
        <v>65</v>
      </c>
      <c r="B61" s="92">
        <v>0.28000000000000003</v>
      </c>
      <c r="C61" s="92">
        <v>64.84</v>
      </c>
      <c r="D61" s="92">
        <v>15.95</v>
      </c>
      <c r="E61" s="92">
        <v>0.76</v>
      </c>
      <c r="F61" s="92">
        <v>1.52</v>
      </c>
      <c r="G61" s="92">
        <v>16.649999999999999</v>
      </c>
      <c r="H61" s="97">
        <v>100</v>
      </c>
      <c r="I61" s="94">
        <v>0.4</v>
      </c>
      <c r="J61" s="94">
        <v>69.540000000000006</v>
      </c>
      <c r="K61" s="94">
        <v>22.72</v>
      </c>
      <c r="L61" s="94">
        <v>0.57999999999999996</v>
      </c>
      <c r="M61" s="94">
        <v>1.82</v>
      </c>
      <c r="N61" s="94">
        <v>4.9400000000000004</v>
      </c>
      <c r="O61" s="98">
        <v>100</v>
      </c>
      <c r="P61" s="94">
        <v>0.47</v>
      </c>
      <c r="Q61" s="94">
        <v>68.739999999999995</v>
      </c>
      <c r="R61" s="94">
        <v>26.52</v>
      </c>
      <c r="S61" s="94">
        <v>0.65</v>
      </c>
      <c r="T61" s="94">
        <v>1.92</v>
      </c>
      <c r="U61" s="94">
        <v>1.7</v>
      </c>
      <c r="V61" s="94">
        <v>100</v>
      </c>
      <c r="W61" s="96"/>
    </row>
    <row r="62" spans="1:23">
      <c r="A62" s="99" t="s">
        <v>66</v>
      </c>
      <c r="B62" s="100">
        <v>0.22</v>
      </c>
      <c r="C62" s="100">
        <v>58.44</v>
      </c>
      <c r="D62" s="100">
        <v>27.45</v>
      </c>
      <c r="E62" s="100">
        <v>0.37</v>
      </c>
      <c r="F62" s="100">
        <v>3</v>
      </c>
      <c r="G62" s="100">
        <v>10.52</v>
      </c>
      <c r="H62" s="101">
        <v>100</v>
      </c>
      <c r="I62" s="102">
        <v>0.36</v>
      </c>
      <c r="J62" s="102">
        <v>54.09</v>
      </c>
      <c r="K62" s="102">
        <v>34.76</v>
      </c>
      <c r="L62" s="102">
        <v>0.31</v>
      </c>
      <c r="M62" s="102">
        <v>4.17</v>
      </c>
      <c r="N62" s="102">
        <v>6.31</v>
      </c>
      <c r="O62" s="103">
        <v>100.00000000000001</v>
      </c>
      <c r="P62" s="102">
        <v>1.02</v>
      </c>
      <c r="Q62" s="102">
        <v>53.73</v>
      </c>
      <c r="R62" s="102">
        <v>36.619999999999997</v>
      </c>
      <c r="S62" s="102">
        <v>0.32</v>
      </c>
      <c r="T62" s="102">
        <v>5.05</v>
      </c>
      <c r="U62" s="102">
        <v>3.26</v>
      </c>
      <c r="V62" s="102">
        <v>100</v>
      </c>
      <c r="W62" s="96"/>
    </row>
    <row r="63" spans="1:23">
      <c r="A63" s="91" t="s">
        <v>67</v>
      </c>
      <c r="B63" s="92">
        <v>0.36</v>
      </c>
      <c r="C63" s="92">
        <v>58.12</v>
      </c>
      <c r="D63" s="92">
        <v>18.82</v>
      </c>
      <c r="E63" s="92">
        <v>1.1299999999999999</v>
      </c>
      <c r="F63" s="92">
        <v>5.09</v>
      </c>
      <c r="G63" s="92">
        <v>16.48</v>
      </c>
      <c r="H63" s="97">
        <v>100</v>
      </c>
      <c r="I63" s="94">
        <v>0.28999999999999998</v>
      </c>
      <c r="J63" s="94">
        <v>60.51</v>
      </c>
      <c r="K63" s="94">
        <v>17.98</v>
      </c>
      <c r="L63" s="94">
        <v>1.06</v>
      </c>
      <c r="M63" s="94">
        <v>4.17</v>
      </c>
      <c r="N63" s="94">
        <v>15.99</v>
      </c>
      <c r="O63" s="98">
        <v>100</v>
      </c>
      <c r="P63" s="94">
        <v>0.72</v>
      </c>
      <c r="Q63" s="94">
        <v>61.74</v>
      </c>
      <c r="R63" s="94">
        <v>24.56</v>
      </c>
      <c r="S63" s="94">
        <v>0.92</v>
      </c>
      <c r="T63" s="94">
        <v>6.47</v>
      </c>
      <c r="U63" s="94">
        <v>5.59</v>
      </c>
      <c r="V63" s="94">
        <v>100</v>
      </c>
      <c r="W63" s="96"/>
    </row>
    <row r="64" spans="1:23">
      <c r="A64" s="91" t="s">
        <v>68</v>
      </c>
      <c r="B64" s="92">
        <v>0.21</v>
      </c>
      <c r="C64" s="92">
        <v>69.72</v>
      </c>
      <c r="D64" s="92">
        <v>13.09</v>
      </c>
      <c r="E64" s="92">
        <v>0.91</v>
      </c>
      <c r="F64" s="92">
        <v>2.64</v>
      </c>
      <c r="G64" s="92">
        <v>13.43</v>
      </c>
      <c r="H64" s="97">
        <v>100</v>
      </c>
      <c r="I64" s="94">
        <v>0.42</v>
      </c>
      <c r="J64" s="94">
        <v>66.75</v>
      </c>
      <c r="K64" s="94">
        <v>20.09</v>
      </c>
      <c r="L64" s="94">
        <v>0.78</v>
      </c>
      <c r="M64" s="94">
        <v>3.98</v>
      </c>
      <c r="N64" s="94">
        <v>7.98</v>
      </c>
      <c r="O64" s="98">
        <v>100.00000000000001</v>
      </c>
      <c r="P64" s="94">
        <v>0.57999999999999996</v>
      </c>
      <c r="Q64" s="94">
        <v>68.28</v>
      </c>
      <c r="R64" s="94">
        <v>23.83</v>
      </c>
      <c r="S64" s="94">
        <v>0.72</v>
      </c>
      <c r="T64" s="94">
        <v>4.3</v>
      </c>
      <c r="U64" s="94">
        <v>2.29</v>
      </c>
      <c r="V64" s="94">
        <v>100</v>
      </c>
      <c r="W64" s="96"/>
    </row>
    <row r="65" spans="1:23" ht="13.5" thickBot="1">
      <c r="A65" s="105" t="s">
        <v>69</v>
      </c>
      <c r="B65" s="106">
        <v>0.46</v>
      </c>
      <c r="C65" s="106">
        <v>34.979999999999997</v>
      </c>
      <c r="D65" s="106">
        <v>32.92</v>
      </c>
      <c r="E65" s="106">
        <v>0.39</v>
      </c>
      <c r="F65" s="106">
        <v>2.3199999999999998</v>
      </c>
      <c r="G65" s="106">
        <v>28.93</v>
      </c>
      <c r="H65" s="107">
        <v>100</v>
      </c>
      <c r="I65" s="108">
        <v>0.57999999999999996</v>
      </c>
      <c r="J65" s="108">
        <v>40.93</v>
      </c>
      <c r="K65" s="108">
        <v>44.75</v>
      </c>
      <c r="L65" s="108">
        <v>0.4</v>
      </c>
      <c r="M65" s="108">
        <v>2.58</v>
      </c>
      <c r="N65" s="108">
        <v>10.76</v>
      </c>
      <c r="O65" s="109">
        <v>100</v>
      </c>
      <c r="P65" s="108">
        <v>0.37</v>
      </c>
      <c r="Q65" s="108">
        <v>33.15</v>
      </c>
      <c r="R65" s="108">
        <v>49.27</v>
      </c>
      <c r="S65" s="108">
        <v>0.35</v>
      </c>
      <c r="T65" s="108">
        <v>3.42</v>
      </c>
      <c r="U65" s="108">
        <v>13.44</v>
      </c>
      <c r="V65" s="108">
        <v>99.999999999999986</v>
      </c>
      <c r="W65" s="96"/>
    </row>
    <row r="66" spans="1:23" ht="13.5" thickTop="1">
      <c r="A66" s="99" t="s">
        <v>71</v>
      </c>
      <c r="B66" s="100">
        <v>0.8</v>
      </c>
      <c r="C66" s="100">
        <v>82.05</v>
      </c>
      <c r="D66" s="100">
        <v>9.69</v>
      </c>
      <c r="E66" s="100">
        <v>0.64</v>
      </c>
      <c r="F66" s="100">
        <v>5.77</v>
      </c>
      <c r="G66" s="100">
        <v>1.05</v>
      </c>
      <c r="H66" s="101">
        <v>99.999999999999986</v>
      </c>
      <c r="I66" s="102">
        <v>0.46</v>
      </c>
      <c r="J66" s="102">
        <v>88.51</v>
      </c>
      <c r="K66" s="102">
        <v>9.77</v>
      </c>
      <c r="L66" s="102">
        <v>0</v>
      </c>
      <c r="M66" s="102">
        <v>1.1200000000000001</v>
      </c>
      <c r="N66" s="102">
        <v>0.14000000000000001</v>
      </c>
      <c r="O66" s="103">
        <v>100</v>
      </c>
      <c r="P66" s="102">
        <v>0.38</v>
      </c>
      <c r="Q66" s="102">
        <v>87.53</v>
      </c>
      <c r="R66" s="102">
        <v>9.64</v>
      </c>
      <c r="S66" s="102">
        <v>0.23</v>
      </c>
      <c r="T66" s="102">
        <v>1.74</v>
      </c>
      <c r="U66" s="102">
        <v>0.48</v>
      </c>
      <c r="V66" s="102">
        <v>100</v>
      </c>
      <c r="W66" s="96"/>
    </row>
    <row r="67" spans="1:23" ht="18.75" customHeight="1">
      <c r="A67" s="110" t="s">
        <v>91</v>
      </c>
      <c r="B67" s="111"/>
      <c r="C67" s="111"/>
      <c r="D67" s="111"/>
      <c r="E67" s="111"/>
      <c r="F67" s="111"/>
      <c r="G67" s="111"/>
      <c r="H67" s="111"/>
      <c r="I67" s="112"/>
      <c r="J67" s="112"/>
      <c r="K67" s="112"/>
      <c r="L67" s="112"/>
      <c r="M67" s="113"/>
      <c r="N67" s="112"/>
      <c r="O67" s="112"/>
      <c r="P67" s="112"/>
      <c r="Q67" s="112"/>
      <c r="R67" s="112"/>
      <c r="S67" s="112"/>
      <c r="T67" s="113"/>
      <c r="U67" s="113"/>
      <c r="V67" s="114"/>
    </row>
  </sheetData>
  <pageMargins left="0.6" right="0.6" top="0.75" bottom="0.5" header="0.5" footer="0.5"/>
  <pageSetup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5:GK89"/>
  <sheetViews>
    <sheetView showGridLines="0" defaultGridColor="0" topLeftCell="A7" colorId="22" zoomScaleNormal="100" workbookViewId="0">
      <selection activeCell="C15" sqref="C15:J15"/>
    </sheetView>
  </sheetViews>
  <sheetFormatPr defaultColWidth="10.7109375" defaultRowHeight="14.25"/>
  <cols>
    <col min="1" max="1" width="50.140625" style="157" customWidth="1"/>
    <col min="2" max="2" width="20.5703125" style="157" customWidth="1"/>
    <col min="3" max="3" width="16.7109375" style="157" customWidth="1"/>
    <col min="4" max="4" width="20.5703125" style="157" customWidth="1"/>
    <col min="5" max="6" width="15.7109375" style="157" customWidth="1"/>
    <col min="7" max="8" width="16" style="157" customWidth="1"/>
    <col min="9" max="9" width="13.28515625" style="157" customWidth="1"/>
    <col min="10" max="10" width="15.7109375" style="157" customWidth="1"/>
    <col min="11" max="11" width="16.28515625" style="157" customWidth="1"/>
    <col min="12" max="12" width="23.28515625" style="157" customWidth="1"/>
    <col min="13" max="13" width="17.140625" style="157" customWidth="1"/>
    <col min="14" max="14" width="16.5703125" style="157" customWidth="1"/>
    <col min="15" max="16" width="16.28515625" style="157" customWidth="1"/>
    <col min="17" max="17" width="15.140625" style="157" customWidth="1"/>
    <col min="18" max="18" width="17.28515625" style="157" customWidth="1"/>
    <col min="19" max="256" width="10.7109375" style="157"/>
    <col min="257" max="257" width="50.140625" style="157" customWidth="1"/>
    <col min="258" max="258" width="20.5703125" style="157" customWidth="1"/>
    <col min="259" max="259" width="16.7109375" style="157" customWidth="1"/>
    <col min="260" max="260" width="20.5703125" style="157" customWidth="1"/>
    <col min="261" max="262" width="15.7109375" style="157" customWidth="1"/>
    <col min="263" max="264" width="16" style="157" customWidth="1"/>
    <col min="265" max="265" width="13.28515625" style="157" customWidth="1"/>
    <col min="266" max="266" width="15.7109375" style="157" customWidth="1"/>
    <col min="267" max="267" width="16.28515625" style="157" customWidth="1"/>
    <col min="268" max="268" width="23.28515625" style="157" customWidth="1"/>
    <col min="269" max="269" width="17.140625" style="157" customWidth="1"/>
    <col min="270" max="270" width="16.5703125" style="157" customWidth="1"/>
    <col min="271" max="272" width="16.28515625" style="157" customWidth="1"/>
    <col min="273" max="273" width="15.140625" style="157" customWidth="1"/>
    <col min="274" max="274" width="17.28515625" style="157" customWidth="1"/>
    <col min="275" max="512" width="10.7109375" style="157"/>
    <col min="513" max="513" width="50.140625" style="157" customWidth="1"/>
    <col min="514" max="514" width="20.5703125" style="157" customWidth="1"/>
    <col min="515" max="515" width="16.7109375" style="157" customWidth="1"/>
    <col min="516" max="516" width="20.5703125" style="157" customWidth="1"/>
    <col min="517" max="518" width="15.7109375" style="157" customWidth="1"/>
    <col min="519" max="520" width="16" style="157" customWidth="1"/>
    <col min="521" max="521" width="13.28515625" style="157" customWidth="1"/>
    <col min="522" max="522" width="15.7109375" style="157" customWidth="1"/>
    <col min="523" max="523" width="16.28515625" style="157" customWidth="1"/>
    <col min="524" max="524" width="23.28515625" style="157" customWidth="1"/>
    <col min="525" max="525" width="17.140625" style="157" customWidth="1"/>
    <col min="526" max="526" width="16.5703125" style="157" customWidth="1"/>
    <col min="527" max="528" width="16.28515625" style="157" customWidth="1"/>
    <col min="529" max="529" width="15.140625" style="157" customWidth="1"/>
    <col min="530" max="530" width="17.28515625" style="157" customWidth="1"/>
    <col min="531" max="768" width="10.7109375" style="157"/>
    <col min="769" max="769" width="50.140625" style="157" customWidth="1"/>
    <col min="770" max="770" width="20.5703125" style="157" customWidth="1"/>
    <col min="771" max="771" width="16.7109375" style="157" customWidth="1"/>
    <col min="772" max="772" width="20.5703125" style="157" customWidth="1"/>
    <col min="773" max="774" width="15.7109375" style="157" customWidth="1"/>
    <col min="775" max="776" width="16" style="157" customWidth="1"/>
    <col min="777" max="777" width="13.28515625" style="157" customWidth="1"/>
    <col min="778" max="778" width="15.7109375" style="157" customWidth="1"/>
    <col min="779" max="779" width="16.28515625" style="157" customWidth="1"/>
    <col min="780" max="780" width="23.28515625" style="157" customWidth="1"/>
    <col min="781" max="781" width="17.140625" style="157" customWidth="1"/>
    <col min="782" max="782" width="16.5703125" style="157" customWidth="1"/>
    <col min="783" max="784" width="16.28515625" style="157" customWidth="1"/>
    <col min="785" max="785" width="15.140625" style="157" customWidth="1"/>
    <col min="786" max="786" width="17.28515625" style="157" customWidth="1"/>
    <col min="787" max="1024" width="10.7109375" style="157"/>
    <col min="1025" max="1025" width="50.140625" style="157" customWidth="1"/>
    <col min="1026" max="1026" width="20.5703125" style="157" customWidth="1"/>
    <col min="1027" max="1027" width="16.7109375" style="157" customWidth="1"/>
    <col min="1028" max="1028" width="20.5703125" style="157" customWidth="1"/>
    <col min="1029" max="1030" width="15.7109375" style="157" customWidth="1"/>
    <col min="1031" max="1032" width="16" style="157" customWidth="1"/>
    <col min="1033" max="1033" width="13.28515625" style="157" customWidth="1"/>
    <col min="1034" max="1034" width="15.7109375" style="157" customWidth="1"/>
    <col min="1035" max="1035" width="16.28515625" style="157" customWidth="1"/>
    <col min="1036" max="1036" width="23.28515625" style="157" customWidth="1"/>
    <col min="1037" max="1037" width="17.140625" style="157" customWidth="1"/>
    <col min="1038" max="1038" width="16.5703125" style="157" customWidth="1"/>
    <col min="1039" max="1040" width="16.28515625" style="157" customWidth="1"/>
    <col min="1041" max="1041" width="15.140625" style="157" customWidth="1"/>
    <col min="1042" max="1042" width="17.28515625" style="157" customWidth="1"/>
    <col min="1043" max="1280" width="10.7109375" style="157"/>
    <col min="1281" max="1281" width="50.140625" style="157" customWidth="1"/>
    <col min="1282" max="1282" width="20.5703125" style="157" customWidth="1"/>
    <col min="1283" max="1283" width="16.7109375" style="157" customWidth="1"/>
    <col min="1284" max="1284" width="20.5703125" style="157" customWidth="1"/>
    <col min="1285" max="1286" width="15.7109375" style="157" customWidth="1"/>
    <col min="1287" max="1288" width="16" style="157" customWidth="1"/>
    <col min="1289" max="1289" width="13.28515625" style="157" customWidth="1"/>
    <col min="1290" max="1290" width="15.7109375" style="157" customWidth="1"/>
    <col min="1291" max="1291" width="16.28515625" style="157" customWidth="1"/>
    <col min="1292" max="1292" width="23.28515625" style="157" customWidth="1"/>
    <col min="1293" max="1293" width="17.140625" style="157" customWidth="1"/>
    <col min="1294" max="1294" width="16.5703125" style="157" customWidth="1"/>
    <col min="1295" max="1296" width="16.28515625" style="157" customWidth="1"/>
    <col min="1297" max="1297" width="15.140625" style="157" customWidth="1"/>
    <col min="1298" max="1298" width="17.28515625" style="157" customWidth="1"/>
    <col min="1299" max="1536" width="10.7109375" style="157"/>
    <col min="1537" max="1537" width="50.140625" style="157" customWidth="1"/>
    <col min="1538" max="1538" width="20.5703125" style="157" customWidth="1"/>
    <col min="1539" max="1539" width="16.7109375" style="157" customWidth="1"/>
    <col min="1540" max="1540" width="20.5703125" style="157" customWidth="1"/>
    <col min="1541" max="1542" width="15.7109375" style="157" customWidth="1"/>
    <col min="1543" max="1544" width="16" style="157" customWidth="1"/>
    <col min="1545" max="1545" width="13.28515625" style="157" customWidth="1"/>
    <col min="1546" max="1546" width="15.7109375" style="157" customWidth="1"/>
    <col min="1547" max="1547" width="16.28515625" style="157" customWidth="1"/>
    <col min="1548" max="1548" width="23.28515625" style="157" customWidth="1"/>
    <col min="1549" max="1549" width="17.140625" style="157" customWidth="1"/>
    <col min="1550" max="1550" width="16.5703125" style="157" customWidth="1"/>
    <col min="1551" max="1552" width="16.28515625" style="157" customWidth="1"/>
    <col min="1553" max="1553" width="15.140625" style="157" customWidth="1"/>
    <col min="1554" max="1554" width="17.28515625" style="157" customWidth="1"/>
    <col min="1555" max="1792" width="10.7109375" style="157"/>
    <col min="1793" max="1793" width="50.140625" style="157" customWidth="1"/>
    <col min="1794" max="1794" width="20.5703125" style="157" customWidth="1"/>
    <col min="1795" max="1795" width="16.7109375" style="157" customWidth="1"/>
    <col min="1796" max="1796" width="20.5703125" style="157" customWidth="1"/>
    <col min="1797" max="1798" width="15.7109375" style="157" customWidth="1"/>
    <col min="1799" max="1800" width="16" style="157" customWidth="1"/>
    <col min="1801" max="1801" width="13.28515625" style="157" customWidth="1"/>
    <col min="1802" max="1802" width="15.7109375" style="157" customWidth="1"/>
    <col min="1803" max="1803" width="16.28515625" style="157" customWidth="1"/>
    <col min="1804" max="1804" width="23.28515625" style="157" customWidth="1"/>
    <col min="1805" max="1805" width="17.140625" style="157" customWidth="1"/>
    <col min="1806" max="1806" width="16.5703125" style="157" customWidth="1"/>
    <col min="1807" max="1808" width="16.28515625" style="157" customWidth="1"/>
    <col min="1809" max="1809" width="15.140625" style="157" customWidth="1"/>
    <col min="1810" max="1810" width="17.28515625" style="157" customWidth="1"/>
    <col min="1811" max="2048" width="10.7109375" style="157"/>
    <col min="2049" max="2049" width="50.140625" style="157" customWidth="1"/>
    <col min="2050" max="2050" width="20.5703125" style="157" customWidth="1"/>
    <col min="2051" max="2051" width="16.7109375" style="157" customWidth="1"/>
    <col min="2052" max="2052" width="20.5703125" style="157" customWidth="1"/>
    <col min="2053" max="2054" width="15.7109375" style="157" customWidth="1"/>
    <col min="2055" max="2056" width="16" style="157" customWidth="1"/>
    <col min="2057" max="2057" width="13.28515625" style="157" customWidth="1"/>
    <col min="2058" max="2058" width="15.7109375" style="157" customWidth="1"/>
    <col min="2059" max="2059" width="16.28515625" style="157" customWidth="1"/>
    <col min="2060" max="2060" width="23.28515625" style="157" customWidth="1"/>
    <col min="2061" max="2061" width="17.140625" style="157" customWidth="1"/>
    <col min="2062" max="2062" width="16.5703125" style="157" customWidth="1"/>
    <col min="2063" max="2064" width="16.28515625" style="157" customWidth="1"/>
    <col min="2065" max="2065" width="15.140625" style="157" customWidth="1"/>
    <col min="2066" max="2066" width="17.28515625" style="157" customWidth="1"/>
    <col min="2067" max="2304" width="10.7109375" style="157"/>
    <col min="2305" max="2305" width="50.140625" style="157" customWidth="1"/>
    <col min="2306" max="2306" width="20.5703125" style="157" customWidth="1"/>
    <col min="2307" max="2307" width="16.7109375" style="157" customWidth="1"/>
    <col min="2308" max="2308" width="20.5703125" style="157" customWidth="1"/>
    <col min="2309" max="2310" width="15.7109375" style="157" customWidth="1"/>
    <col min="2311" max="2312" width="16" style="157" customWidth="1"/>
    <col min="2313" max="2313" width="13.28515625" style="157" customWidth="1"/>
    <col min="2314" max="2314" width="15.7109375" style="157" customWidth="1"/>
    <col min="2315" max="2315" width="16.28515625" style="157" customWidth="1"/>
    <col min="2316" max="2316" width="23.28515625" style="157" customWidth="1"/>
    <col min="2317" max="2317" width="17.140625" style="157" customWidth="1"/>
    <col min="2318" max="2318" width="16.5703125" style="157" customWidth="1"/>
    <col min="2319" max="2320" width="16.28515625" style="157" customWidth="1"/>
    <col min="2321" max="2321" width="15.140625" style="157" customWidth="1"/>
    <col min="2322" max="2322" width="17.28515625" style="157" customWidth="1"/>
    <col min="2323" max="2560" width="10.7109375" style="157"/>
    <col min="2561" max="2561" width="50.140625" style="157" customWidth="1"/>
    <col min="2562" max="2562" width="20.5703125" style="157" customWidth="1"/>
    <col min="2563" max="2563" width="16.7109375" style="157" customWidth="1"/>
    <col min="2564" max="2564" width="20.5703125" style="157" customWidth="1"/>
    <col min="2565" max="2566" width="15.7109375" style="157" customWidth="1"/>
    <col min="2567" max="2568" width="16" style="157" customWidth="1"/>
    <col min="2569" max="2569" width="13.28515625" style="157" customWidth="1"/>
    <col min="2570" max="2570" width="15.7109375" style="157" customWidth="1"/>
    <col min="2571" max="2571" width="16.28515625" style="157" customWidth="1"/>
    <col min="2572" max="2572" width="23.28515625" style="157" customWidth="1"/>
    <col min="2573" max="2573" width="17.140625" style="157" customWidth="1"/>
    <col min="2574" max="2574" width="16.5703125" style="157" customWidth="1"/>
    <col min="2575" max="2576" width="16.28515625" style="157" customWidth="1"/>
    <col min="2577" max="2577" width="15.140625" style="157" customWidth="1"/>
    <col min="2578" max="2578" width="17.28515625" style="157" customWidth="1"/>
    <col min="2579" max="2816" width="10.7109375" style="157"/>
    <col min="2817" max="2817" width="50.140625" style="157" customWidth="1"/>
    <col min="2818" max="2818" width="20.5703125" style="157" customWidth="1"/>
    <col min="2819" max="2819" width="16.7109375" style="157" customWidth="1"/>
    <col min="2820" max="2820" width="20.5703125" style="157" customWidth="1"/>
    <col min="2821" max="2822" width="15.7109375" style="157" customWidth="1"/>
    <col min="2823" max="2824" width="16" style="157" customWidth="1"/>
    <col min="2825" max="2825" width="13.28515625" style="157" customWidth="1"/>
    <col min="2826" max="2826" width="15.7109375" style="157" customWidth="1"/>
    <col min="2827" max="2827" width="16.28515625" style="157" customWidth="1"/>
    <col min="2828" max="2828" width="23.28515625" style="157" customWidth="1"/>
    <col min="2829" max="2829" width="17.140625" style="157" customWidth="1"/>
    <col min="2830" max="2830" width="16.5703125" style="157" customWidth="1"/>
    <col min="2831" max="2832" width="16.28515625" style="157" customWidth="1"/>
    <col min="2833" max="2833" width="15.140625" style="157" customWidth="1"/>
    <col min="2834" max="2834" width="17.28515625" style="157" customWidth="1"/>
    <col min="2835" max="3072" width="10.7109375" style="157"/>
    <col min="3073" max="3073" width="50.140625" style="157" customWidth="1"/>
    <col min="3074" max="3074" width="20.5703125" style="157" customWidth="1"/>
    <col min="3075" max="3075" width="16.7109375" style="157" customWidth="1"/>
    <col min="3076" max="3076" width="20.5703125" style="157" customWidth="1"/>
    <col min="3077" max="3078" width="15.7109375" style="157" customWidth="1"/>
    <col min="3079" max="3080" width="16" style="157" customWidth="1"/>
    <col min="3081" max="3081" width="13.28515625" style="157" customWidth="1"/>
    <col min="3082" max="3082" width="15.7109375" style="157" customWidth="1"/>
    <col min="3083" max="3083" width="16.28515625" style="157" customWidth="1"/>
    <col min="3084" max="3084" width="23.28515625" style="157" customWidth="1"/>
    <col min="3085" max="3085" width="17.140625" style="157" customWidth="1"/>
    <col min="3086" max="3086" width="16.5703125" style="157" customWidth="1"/>
    <col min="3087" max="3088" width="16.28515625" style="157" customWidth="1"/>
    <col min="3089" max="3089" width="15.140625" style="157" customWidth="1"/>
    <col min="3090" max="3090" width="17.28515625" style="157" customWidth="1"/>
    <col min="3091" max="3328" width="10.7109375" style="157"/>
    <col min="3329" max="3329" width="50.140625" style="157" customWidth="1"/>
    <col min="3330" max="3330" width="20.5703125" style="157" customWidth="1"/>
    <col min="3331" max="3331" width="16.7109375" style="157" customWidth="1"/>
    <col min="3332" max="3332" width="20.5703125" style="157" customWidth="1"/>
    <col min="3333" max="3334" width="15.7109375" style="157" customWidth="1"/>
    <col min="3335" max="3336" width="16" style="157" customWidth="1"/>
    <col min="3337" max="3337" width="13.28515625" style="157" customWidth="1"/>
    <col min="3338" max="3338" width="15.7109375" style="157" customWidth="1"/>
    <col min="3339" max="3339" width="16.28515625" style="157" customWidth="1"/>
    <col min="3340" max="3340" width="23.28515625" style="157" customWidth="1"/>
    <col min="3341" max="3341" width="17.140625" style="157" customWidth="1"/>
    <col min="3342" max="3342" width="16.5703125" style="157" customWidth="1"/>
    <col min="3343" max="3344" width="16.28515625" style="157" customWidth="1"/>
    <col min="3345" max="3345" width="15.140625" style="157" customWidth="1"/>
    <col min="3346" max="3346" width="17.28515625" style="157" customWidth="1"/>
    <col min="3347" max="3584" width="10.7109375" style="157"/>
    <col min="3585" max="3585" width="50.140625" style="157" customWidth="1"/>
    <col min="3586" max="3586" width="20.5703125" style="157" customWidth="1"/>
    <col min="3587" max="3587" width="16.7109375" style="157" customWidth="1"/>
    <col min="3588" max="3588" width="20.5703125" style="157" customWidth="1"/>
    <col min="3589" max="3590" width="15.7109375" style="157" customWidth="1"/>
    <col min="3591" max="3592" width="16" style="157" customWidth="1"/>
    <col min="3593" max="3593" width="13.28515625" style="157" customWidth="1"/>
    <col min="3594" max="3594" width="15.7109375" style="157" customWidth="1"/>
    <col min="3595" max="3595" width="16.28515625" style="157" customWidth="1"/>
    <col min="3596" max="3596" width="23.28515625" style="157" customWidth="1"/>
    <col min="3597" max="3597" width="17.140625" style="157" customWidth="1"/>
    <col min="3598" max="3598" width="16.5703125" style="157" customWidth="1"/>
    <col min="3599" max="3600" width="16.28515625" style="157" customWidth="1"/>
    <col min="3601" max="3601" width="15.140625" style="157" customWidth="1"/>
    <col min="3602" max="3602" width="17.28515625" style="157" customWidth="1"/>
    <col min="3603" max="3840" width="10.7109375" style="157"/>
    <col min="3841" max="3841" width="50.140625" style="157" customWidth="1"/>
    <col min="3842" max="3842" width="20.5703125" style="157" customWidth="1"/>
    <col min="3843" max="3843" width="16.7109375" style="157" customWidth="1"/>
    <col min="3844" max="3844" width="20.5703125" style="157" customWidth="1"/>
    <col min="3845" max="3846" width="15.7109375" style="157" customWidth="1"/>
    <col min="3847" max="3848" width="16" style="157" customWidth="1"/>
    <col min="3849" max="3849" width="13.28515625" style="157" customWidth="1"/>
    <col min="3850" max="3850" width="15.7109375" style="157" customWidth="1"/>
    <col min="3851" max="3851" width="16.28515625" style="157" customWidth="1"/>
    <col min="3852" max="3852" width="23.28515625" style="157" customWidth="1"/>
    <col min="3853" max="3853" width="17.140625" style="157" customWidth="1"/>
    <col min="3854" max="3854" width="16.5703125" style="157" customWidth="1"/>
    <col min="3855" max="3856" width="16.28515625" style="157" customWidth="1"/>
    <col min="3857" max="3857" width="15.140625" style="157" customWidth="1"/>
    <col min="3858" max="3858" width="17.28515625" style="157" customWidth="1"/>
    <col min="3859" max="4096" width="10.7109375" style="157"/>
    <col min="4097" max="4097" width="50.140625" style="157" customWidth="1"/>
    <col min="4098" max="4098" width="20.5703125" style="157" customWidth="1"/>
    <col min="4099" max="4099" width="16.7109375" style="157" customWidth="1"/>
    <col min="4100" max="4100" width="20.5703125" style="157" customWidth="1"/>
    <col min="4101" max="4102" width="15.7109375" style="157" customWidth="1"/>
    <col min="4103" max="4104" width="16" style="157" customWidth="1"/>
    <col min="4105" max="4105" width="13.28515625" style="157" customWidth="1"/>
    <col min="4106" max="4106" width="15.7109375" style="157" customWidth="1"/>
    <col min="4107" max="4107" width="16.28515625" style="157" customWidth="1"/>
    <col min="4108" max="4108" width="23.28515625" style="157" customWidth="1"/>
    <col min="4109" max="4109" width="17.140625" style="157" customWidth="1"/>
    <col min="4110" max="4110" width="16.5703125" style="157" customWidth="1"/>
    <col min="4111" max="4112" width="16.28515625" style="157" customWidth="1"/>
    <col min="4113" max="4113" width="15.140625" style="157" customWidth="1"/>
    <col min="4114" max="4114" width="17.28515625" style="157" customWidth="1"/>
    <col min="4115" max="4352" width="10.7109375" style="157"/>
    <col min="4353" max="4353" width="50.140625" style="157" customWidth="1"/>
    <col min="4354" max="4354" width="20.5703125" style="157" customWidth="1"/>
    <col min="4355" max="4355" width="16.7109375" style="157" customWidth="1"/>
    <col min="4356" max="4356" width="20.5703125" style="157" customWidth="1"/>
    <col min="4357" max="4358" width="15.7109375" style="157" customWidth="1"/>
    <col min="4359" max="4360" width="16" style="157" customWidth="1"/>
    <col min="4361" max="4361" width="13.28515625" style="157" customWidth="1"/>
    <col min="4362" max="4362" width="15.7109375" style="157" customWidth="1"/>
    <col min="4363" max="4363" width="16.28515625" style="157" customWidth="1"/>
    <col min="4364" max="4364" width="23.28515625" style="157" customWidth="1"/>
    <col min="4365" max="4365" width="17.140625" style="157" customWidth="1"/>
    <col min="4366" max="4366" width="16.5703125" style="157" customWidth="1"/>
    <col min="4367" max="4368" width="16.28515625" style="157" customWidth="1"/>
    <col min="4369" max="4369" width="15.140625" style="157" customWidth="1"/>
    <col min="4370" max="4370" width="17.28515625" style="157" customWidth="1"/>
    <col min="4371" max="4608" width="10.7109375" style="157"/>
    <col min="4609" max="4609" width="50.140625" style="157" customWidth="1"/>
    <col min="4610" max="4610" width="20.5703125" style="157" customWidth="1"/>
    <col min="4611" max="4611" width="16.7109375" style="157" customWidth="1"/>
    <col min="4612" max="4612" width="20.5703125" style="157" customWidth="1"/>
    <col min="4613" max="4614" width="15.7109375" style="157" customWidth="1"/>
    <col min="4615" max="4616" width="16" style="157" customWidth="1"/>
    <col min="4617" max="4617" width="13.28515625" style="157" customWidth="1"/>
    <col min="4618" max="4618" width="15.7109375" style="157" customWidth="1"/>
    <col min="4619" max="4619" width="16.28515625" style="157" customWidth="1"/>
    <col min="4620" max="4620" width="23.28515625" style="157" customWidth="1"/>
    <col min="4621" max="4621" width="17.140625" style="157" customWidth="1"/>
    <col min="4622" max="4622" width="16.5703125" style="157" customWidth="1"/>
    <col min="4623" max="4624" width="16.28515625" style="157" customWidth="1"/>
    <col min="4625" max="4625" width="15.140625" style="157" customWidth="1"/>
    <col min="4626" max="4626" width="17.28515625" style="157" customWidth="1"/>
    <col min="4627" max="4864" width="10.7109375" style="157"/>
    <col min="4865" max="4865" width="50.140625" style="157" customWidth="1"/>
    <col min="4866" max="4866" width="20.5703125" style="157" customWidth="1"/>
    <col min="4867" max="4867" width="16.7109375" style="157" customWidth="1"/>
    <col min="4868" max="4868" width="20.5703125" style="157" customWidth="1"/>
    <col min="4869" max="4870" width="15.7109375" style="157" customWidth="1"/>
    <col min="4871" max="4872" width="16" style="157" customWidth="1"/>
    <col min="4873" max="4873" width="13.28515625" style="157" customWidth="1"/>
    <col min="4874" max="4874" width="15.7109375" style="157" customWidth="1"/>
    <col min="4875" max="4875" width="16.28515625" style="157" customWidth="1"/>
    <col min="4876" max="4876" width="23.28515625" style="157" customWidth="1"/>
    <col min="4877" max="4877" width="17.140625" style="157" customWidth="1"/>
    <col min="4878" max="4878" width="16.5703125" style="157" customWidth="1"/>
    <col min="4879" max="4880" width="16.28515625" style="157" customWidth="1"/>
    <col min="4881" max="4881" width="15.140625" style="157" customWidth="1"/>
    <col min="4882" max="4882" width="17.28515625" style="157" customWidth="1"/>
    <col min="4883" max="5120" width="10.7109375" style="157"/>
    <col min="5121" max="5121" width="50.140625" style="157" customWidth="1"/>
    <col min="5122" max="5122" width="20.5703125" style="157" customWidth="1"/>
    <col min="5123" max="5123" width="16.7109375" style="157" customWidth="1"/>
    <col min="5124" max="5124" width="20.5703125" style="157" customWidth="1"/>
    <col min="5125" max="5126" width="15.7109375" style="157" customWidth="1"/>
    <col min="5127" max="5128" width="16" style="157" customWidth="1"/>
    <col min="5129" max="5129" width="13.28515625" style="157" customWidth="1"/>
    <col min="5130" max="5130" width="15.7109375" style="157" customWidth="1"/>
    <col min="5131" max="5131" width="16.28515625" style="157" customWidth="1"/>
    <col min="5132" max="5132" width="23.28515625" style="157" customWidth="1"/>
    <col min="5133" max="5133" width="17.140625" style="157" customWidth="1"/>
    <col min="5134" max="5134" width="16.5703125" style="157" customWidth="1"/>
    <col min="5135" max="5136" width="16.28515625" style="157" customWidth="1"/>
    <col min="5137" max="5137" width="15.140625" style="157" customWidth="1"/>
    <col min="5138" max="5138" width="17.28515625" style="157" customWidth="1"/>
    <col min="5139" max="5376" width="10.7109375" style="157"/>
    <col min="5377" max="5377" width="50.140625" style="157" customWidth="1"/>
    <col min="5378" max="5378" width="20.5703125" style="157" customWidth="1"/>
    <col min="5379" max="5379" width="16.7109375" style="157" customWidth="1"/>
    <col min="5380" max="5380" width="20.5703125" style="157" customWidth="1"/>
    <col min="5381" max="5382" width="15.7109375" style="157" customWidth="1"/>
    <col min="5383" max="5384" width="16" style="157" customWidth="1"/>
    <col min="5385" max="5385" width="13.28515625" style="157" customWidth="1"/>
    <col min="5386" max="5386" width="15.7109375" style="157" customWidth="1"/>
    <col min="5387" max="5387" width="16.28515625" style="157" customWidth="1"/>
    <col min="5388" max="5388" width="23.28515625" style="157" customWidth="1"/>
    <col min="5389" max="5389" width="17.140625" style="157" customWidth="1"/>
    <col min="5390" max="5390" width="16.5703125" style="157" customWidth="1"/>
    <col min="5391" max="5392" width="16.28515625" style="157" customWidth="1"/>
    <col min="5393" max="5393" width="15.140625" style="157" customWidth="1"/>
    <col min="5394" max="5394" width="17.28515625" style="157" customWidth="1"/>
    <col min="5395" max="5632" width="10.7109375" style="157"/>
    <col min="5633" max="5633" width="50.140625" style="157" customWidth="1"/>
    <col min="5634" max="5634" width="20.5703125" style="157" customWidth="1"/>
    <col min="5635" max="5635" width="16.7109375" style="157" customWidth="1"/>
    <col min="5636" max="5636" width="20.5703125" style="157" customWidth="1"/>
    <col min="5637" max="5638" width="15.7109375" style="157" customWidth="1"/>
    <col min="5639" max="5640" width="16" style="157" customWidth="1"/>
    <col min="5641" max="5641" width="13.28515625" style="157" customWidth="1"/>
    <col min="5642" max="5642" width="15.7109375" style="157" customWidth="1"/>
    <col min="5643" max="5643" width="16.28515625" style="157" customWidth="1"/>
    <col min="5644" max="5644" width="23.28515625" style="157" customWidth="1"/>
    <col min="5645" max="5645" width="17.140625" style="157" customWidth="1"/>
    <col min="5646" max="5646" width="16.5703125" style="157" customWidth="1"/>
    <col min="5647" max="5648" width="16.28515625" style="157" customWidth="1"/>
    <col min="5649" max="5649" width="15.140625" style="157" customWidth="1"/>
    <col min="5650" max="5650" width="17.28515625" style="157" customWidth="1"/>
    <col min="5651" max="5888" width="10.7109375" style="157"/>
    <col min="5889" max="5889" width="50.140625" style="157" customWidth="1"/>
    <col min="5890" max="5890" width="20.5703125" style="157" customWidth="1"/>
    <col min="5891" max="5891" width="16.7109375" style="157" customWidth="1"/>
    <col min="5892" max="5892" width="20.5703125" style="157" customWidth="1"/>
    <col min="5893" max="5894" width="15.7109375" style="157" customWidth="1"/>
    <col min="5895" max="5896" width="16" style="157" customWidth="1"/>
    <col min="5897" max="5897" width="13.28515625" style="157" customWidth="1"/>
    <col min="5898" max="5898" width="15.7109375" style="157" customWidth="1"/>
    <col min="5899" max="5899" width="16.28515625" style="157" customWidth="1"/>
    <col min="5900" max="5900" width="23.28515625" style="157" customWidth="1"/>
    <col min="5901" max="5901" width="17.140625" style="157" customWidth="1"/>
    <col min="5902" max="5902" width="16.5703125" style="157" customWidth="1"/>
    <col min="5903" max="5904" width="16.28515625" style="157" customWidth="1"/>
    <col min="5905" max="5905" width="15.140625" style="157" customWidth="1"/>
    <col min="5906" max="5906" width="17.28515625" style="157" customWidth="1"/>
    <col min="5907" max="6144" width="10.7109375" style="157"/>
    <col min="6145" max="6145" width="50.140625" style="157" customWidth="1"/>
    <col min="6146" max="6146" width="20.5703125" style="157" customWidth="1"/>
    <col min="6147" max="6147" width="16.7109375" style="157" customWidth="1"/>
    <col min="6148" max="6148" width="20.5703125" style="157" customWidth="1"/>
    <col min="6149" max="6150" width="15.7109375" style="157" customWidth="1"/>
    <col min="6151" max="6152" width="16" style="157" customWidth="1"/>
    <col min="6153" max="6153" width="13.28515625" style="157" customWidth="1"/>
    <col min="6154" max="6154" width="15.7109375" style="157" customWidth="1"/>
    <col min="6155" max="6155" width="16.28515625" style="157" customWidth="1"/>
    <col min="6156" max="6156" width="23.28515625" style="157" customWidth="1"/>
    <col min="6157" max="6157" width="17.140625" style="157" customWidth="1"/>
    <col min="6158" max="6158" width="16.5703125" style="157" customWidth="1"/>
    <col min="6159" max="6160" width="16.28515625" style="157" customWidth="1"/>
    <col min="6161" max="6161" width="15.140625" style="157" customWidth="1"/>
    <col min="6162" max="6162" width="17.28515625" style="157" customWidth="1"/>
    <col min="6163" max="6400" width="10.7109375" style="157"/>
    <col min="6401" max="6401" width="50.140625" style="157" customWidth="1"/>
    <col min="6402" max="6402" width="20.5703125" style="157" customWidth="1"/>
    <col min="6403" max="6403" width="16.7109375" style="157" customWidth="1"/>
    <col min="6404" max="6404" width="20.5703125" style="157" customWidth="1"/>
    <col min="6405" max="6406" width="15.7109375" style="157" customWidth="1"/>
    <col min="6407" max="6408" width="16" style="157" customWidth="1"/>
    <col min="6409" max="6409" width="13.28515625" style="157" customWidth="1"/>
    <col min="6410" max="6410" width="15.7109375" style="157" customWidth="1"/>
    <col min="6411" max="6411" width="16.28515625" style="157" customWidth="1"/>
    <col min="6412" max="6412" width="23.28515625" style="157" customWidth="1"/>
    <col min="6413" max="6413" width="17.140625" style="157" customWidth="1"/>
    <col min="6414" max="6414" width="16.5703125" style="157" customWidth="1"/>
    <col min="6415" max="6416" width="16.28515625" style="157" customWidth="1"/>
    <col min="6417" max="6417" width="15.140625" style="157" customWidth="1"/>
    <col min="6418" max="6418" width="17.28515625" style="157" customWidth="1"/>
    <col min="6419" max="6656" width="10.7109375" style="157"/>
    <col min="6657" max="6657" width="50.140625" style="157" customWidth="1"/>
    <col min="6658" max="6658" width="20.5703125" style="157" customWidth="1"/>
    <col min="6659" max="6659" width="16.7109375" style="157" customWidth="1"/>
    <col min="6660" max="6660" width="20.5703125" style="157" customWidth="1"/>
    <col min="6661" max="6662" width="15.7109375" style="157" customWidth="1"/>
    <col min="6663" max="6664" width="16" style="157" customWidth="1"/>
    <col min="6665" max="6665" width="13.28515625" style="157" customWidth="1"/>
    <col min="6666" max="6666" width="15.7109375" style="157" customWidth="1"/>
    <col min="6667" max="6667" width="16.28515625" style="157" customWidth="1"/>
    <col min="6668" max="6668" width="23.28515625" style="157" customWidth="1"/>
    <col min="6669" max="6669" width="17.140625" style="157" customWidth="1"/>
    <col min="6670" max="6670" width="16.5703125" style="157" customWidth="1"/>
    <col min="6671" max="6672" width="16.28515625" style="157" customWidth="1"/>
    <col min="6673" max="6673" width="15.140625" style="157" customWidth="1"/>
    <col min="6674" max="6674" width="17.28515625" style="157" customWidth="1"/>
    <col min="6675" max="6912" width="10.7109375" style="157"/>
    <col min="6913" max="6913" width="50.140625" style="157" customWidth="1"/>
    <col min="6914" max="6914" width="20.5703125" style="157" customWidth="1"/>
    <col min="6915" max="6915" width="16.7109375" style="157" customWidth="1"/>
    <col min="6916" max="6916" width="20.5703125" style="157" customWidth="1"/>
    <col min="6917" max="6918" width="15.7109375" style="157" customWidth="1"/>
    <col min="6919" max="6920" width="16" style="157" customWidth="1"/>
    <col min="6921" max="6921" width="13.28515625" style="157" customWidth="1"/>
    <col min="6922" max="6922" width="15.7109375" style="157" customWidth="1"/>
    <col min="6923" max="6923" width="16.28515625" style="157" customWidth="1"/>
    <col min="6924" max="6924" width="23.28515625" style="157" customWidth="1"/>
    <col min="6925" max="6925" width="17.140625" style="157" customWidth="1"/>
    <col min="6926" max="6926" width="16.5703125" style="157" customWidth="1"/>
    <col min="6927" max="6928" width="16.28515625" style="157" customWidth="1"/>
    <col min="6929" max="6929" width="15.140625" style="157" customWidth="1"/>
    <col min="6930" max="6930" width="17.28515625" style="157" customWidth="1"/>
    <col min="6931" max="7168" width="10.7109375" style="157"/>
    <col min="7169" max="7169" width="50.140625" style="157" customWidth="1"/>
    <col min="7170" max="7170" width="20.5703125" style="157" customWidth="1"/>
    <col min="7171" max="7171" width="16.7109375" style="157" customWidth="1"/>
    <col min="7172" max="7172" width="20.5703125" style="157" customWidth="1"/>
    <col min="7173" max="7174" width="15.7109375" style="157" customWidth="1"/>
    <col min="7175" max="7176" width="16" style="157" customWidth="1"/>
    <col min="7177" max="7177" width="13.28515625" style="157" customWidth="1"/>
    <col min="7178" max="7178" width="15.7109375" style="157" customWidth="1"/>
    <col min="7179" max="7179" width="16.28515625" style="157" customWidth="1"/>
    <col min="7180" max="7180" width="23.28515625" style="157" customWidth="1"/>
    <col min="7181" max="7181" width="17.140625" style="157" customWidth="1"/>
    <col min="7182" max="7182" width="16.5703125" style="157" customWidth="1"/>
    <col min="7183" max="7184" width="16.28515625" style="157" customWidth="1"/>
    <col min="7185" max="7185" width="15.140625" style="157" customWidth="1"/>
    <col min="7186" max="7186" width="17.28515625" style="157" customWidth="1"/>
    <col min="7187" max="7424" width="10.7109375" style="157"/>
    <col min="7425" max="7425" width="50.140625" style="157" customWidth="1"/>
    <col min="7426" max="7426" width="20.5703125" style="157" customWidth="1"/>
    <col min="7427" max="7427" width="16.7109375" style="157" customWidth="1"/>
    <col min="7428" max="7428" width="20.5703125" style="157" customWidth="1"/>
    <col min="7429" max="7430" width="15.7109375" style="157" customWidth="1"/>
    <col min="7431" max="7432" width="16" style="157" customWidth="1"/>
    <col min="7433" max="7433" width="13.28515625" style="157" customWidth="1"/>
    <col min="7434" max="7434" width="15.7109375" style="157" customWidth="1"/>
    <col min="7435" max="7435" width="16.28515625" style="157" customWidth="1"/>
    <col min="7436" max="7436" width="23.28515625" style="157" customWidth="1"/>
    <col min="7437" max="7437" width="17.140625" style="157" customWidth="1"/>
    <col min="7438" max="7438" width="16.5703125" style="157" customWidth="1"/>
    <col min="7439" max="7440" width="16.28515625" style="157" customWidth="1"/>
    <col min="7441" max="7441" width="15.140625" style="157" customWidth="1"/>
    <col min="7442" max="7442" width="17.28515625" style="157" customWidth="1"/>
    <col min="7443" max="7680" width="10.7109375" style="157"/>
    <col min="7681" max="7681" width="50.140625" style="157" customWidth="1"/>
    <col min="7682" max="7682" width="20.5703125" style="157" customWidth="1"/>
    <col min="7683" max="7683" width="16.7109375" style="157" customWidth="1"/>
    <col min="7684" max="7684" width="20.5703125" style="157" customWidth="1"/>
    <col min="7685" max="7686" width="15.7109375" style="157" customWidth="1"/>
    <col min="7687" max="7688" width="16" style="157" customWidth="1"/>
    <col min="7689" max="7689" width="13.28515625" style="157" customWidth="1"/>
    <col min="7690" max="7690" width="15.7109375" style="157" customWidth="1"/>
    <col min="7691" max="7691" width="16.28515625" style="157" customWidth="1"/>
    <col min="7692" max="7692" width="23.28515625" style="157" customWidth="1"/>
    <col min="7693" max="7693" width="17.140625" style="157" customWidth="1"/>
    <col min="7694" max="7694" width="16.5703125" style="157" customWidth="1"/>
    <col min="7695" max="7696" width="16.28515625" style="157" customWidth="1"/>
    <col min="7697" max="7697" width="15.140625" style="157" customWidth="1"/>
    <col min="7698" max="7698" width="17.28515625" style="157" customWidth="1"/>
    <col min="7699" max="7936" width="10.7109375" style="157"/>
    <col min="7937" max="7937" width="50.140625" style="157" customWidth="1"/>
    <col min="7938" max="7938" width="20.5703125" style="157" customWidth="1"/>
    <col min="7939" max="7939" width="16.7109375" style="157" customWidth="1"/>
    <col min="7940" max="7940" width="20.5703125" style="157" customWidth="1"/>
    <col min="7941" max="7942" width="15.7109375" style="157" customWidth="1"/>
    <col min="7943" max="7944" width="16" style="157" customWidth="1"/>
    <col min="7945" max="7945" width="13.28515625" style="157" customWidth="1"/>
    <col min="7946" max="7946" width="15.7109375" style="157" customWidth="1"/>
    <col min="7947" max="7947" width="16.28515625" style="157" customWidth="1"/>
    <col min="7948" max="7948" width="23.28515625" style="157" customWidth="1"/>
    <col min="7949" max="7949" width="17.140625" style="157" customWidth="1"/>
    <col min="7950" max="7950" width="16.5703125" style="157" customWidth="1"/>
    <col min="7951" max="7952" width="16.28515625" style="157" customWidth="1"/>
    <col min="7953" max="7953" width="15.140625" style="157" customWidth="1"/>
    <col min="7954" max="7954" width="17.28515625" style="157" customWidth="1"/>
    <col min="7955" max="8192" width="10.7109375" style="157"/>
    <col min="8193" max="8193" width="50.140625" style="157" customWidth="1"/>
    <col min="8194" max="8194" width="20.5703125" style="157" customWidth="1"/>
    <col min="8195" max="8195" width="16.7109375" style="157" customWidth="1"/>
    <col min="8196" max="8196" width="20.5703125" style="157" customWidth="1"/>
    <col min="8197" max="8198" width="15.7109375" style="157" customWidth="1"/>
    <col min="8199" max="8200" width="16" style="157" customWidth="1"/>
    <col min="8201" max="8201" width="13.28515625" style="157" customWidth="1"/>
    <col min="8202" max="8202" width="15.7109375" style="157" customWidth="1"/>
    <col min="8203" max="8203" width="16.28515625" style="157" customWidth="1"/>
    <col min="8204" max="8204" width="23.28515625" style="157" customWidth="1"/>
    <col min="8205" max="8205" width="17.140625" style="157" customWidth="1"/>
    <col min="8206" max="8206" width="16.5703125" style="157" customWidth="1"/>
    <col min="8207" max="8208" width="16.28515625" style="157" customWidth="1"/>
    <col min="8209" max="8209" width="15.140625" style="157" customWidth="1"/>
    <col min="8210" max="8210" width="17.28515625" style="157" customWidth="1"/>
    <col min="8211" max="8448" width="10.7109375" style="157"/>
    <col min="8449" max="8449" width="50.140625" style="157" customWidth="1"/>
    <col min="8450" max="8450" width="20.5703125" style="157" customWidth="1"/>
    <col min="8451" max="8451" width="16.7109375" style="157" customWidth="1"/>
    <col min="8452" max="8452" width="20.5703125" style="157" customWidth="1"/>
    <col min="8453" max="8454" width="15.7109375" style="157" customWidth="1"/>
    <col min="8455" max="8456" width="16" style="157" customWidth="1"/>
    <col min="8457" max="8457" width="13.28515625" style="157" customWidth="1"/>
    <col min="8458" max="8458" width="15.7109375" style="157" customWidth="1"/>
    <col min="8459" max="8459" width="16.28515625" style="157" customWidth="1"/>
    <col min="8460" max="8460" width="23.28515625" style="157" customWidth="1"/>
    <col min="8461" max="8461" width="17.140625" style="157" customWidth="1"/>
    <col min="8462" max="8462" width="16.5703125" style="157" customWidth="1"/>
    <col min="8463" max="8464" width="16.28515625" style="157" customWidth="1"/>
    <col min="8465" max="8465" width="15.140625" style="157" customWidth="1"/>
    <col min="8466" max="8466" width="17.28515625" style="157" customWidth="1"/>
    <col min="8467" max="8704" width="10.7109375" style="157"/>
    <col min="8705" max="8705" width="50.140625" style="157" customWidth="1"/>
    <col min="8706" max="8706" width="20.5703125" style="157" customWidth="1"/>
    <col min="8707" max="8707" width="16.7109375" style="157" customWidth="1"/>
    <col min="8708" max="8708" width="20.5703125" style="157" customWidth="1"/>
    <col min="8709" max="8710" width="15.7109375" style="157" customWidth="1"/>
    <col min="8711" max="8712" width="16" style="157" customWidth="1"/>
    <col min="8713" max="8713" width="13.28515625" style="157" customWidth="1"/>
    <col min="8714" max="8714" width="15.7109375" style="157" customWidth="1"/>
    <col min="8715" max="8715" width="16.28515625" style="157" customWidth="1"/>
    <col min="8716" max="8716" width="23.28515625" style="157" customWidth="1"/>
    <col min="8717" max="8717" width="17.140625" style="157" customWidth="1"/>
    <col min="8718" max="8718" width="16.5703125" style="157" customWidth="1"/>
    <col min="8719" max="8720" width="16.28515625" style="157" customWidth="1"/>
    <col min="8721" max="8721" width="15.140625" style="157" customWidth="1"/>
    <col min="8722" max="8722" width="17.28515625" style="157" customWidth="1"/>
    <col min="8723" max="8960" width="10.7109375" style="157"/>
    <col min="8961" max="8961" width="50.140625" style="157" customWidth="1"/>
    <col min="8962" max="8962" width="20.5703125" style="157" customWidth="1"/>
    <col min="8963" max="8963" width="16.7109375" style="157" customWidth="1"/>
    <col min="8964" max="8964" width="20.5703125" style="157" customWidth="1"/>
    <col min="8965" max="8966" width="15.7109375" style="157" customWidth="1"/>
    <col min="8967" max="8968" width="16" style="157" customWidth="1"/>
    <col min="8969" max="8969" width="13.28515625" style="157" customWidth="1"/>
    <col min="8970" max="8970" width="15.7109375" style="157" customWidth="1"/>
    <col min="8971" max="8971" width="16.28515625" style="157" customWidth="1"/>
    <col min="8972" max="8972" width="23.28515625" style="157" customWidth="1"/>
    <col min="8973" max="8973" width="17.140625" style="157" customWidth="1"/>
    <col min="8974" max="8974" width="16.5703125" style="157" customWidth="1"/>
    <col min="8975" max="8976" width="16.28515625" style="157" customWidth="1"/>
    <col min="8977" max="8977" width="15.140625" style="157" customWidth="1"/>
    <col min="8978" max="8978" width="17.28515625" style="157" customWidth="1"/>
    <col min="8979" max="9216" width="10.7109375" style="157"/>
    <col min="9217" max="9217" width="50.140625" style="157" customWidth="1"/>
    <col min="9218" max="9218" width="20.5703125" style="157" customWidth="1"/>
    <col min="9219" max="9219" width="16.7109375" style="157" customWidth="1"/>
    <col min="9220" max="9220" width="20.5703125" style="157" customWidth="1"/>
    <col min="9221" max="9222" width="15.7109375" style="157" customWidth="1"/>
    <col min="9223" max="9224" width="16" style="157" customWidth="1"/>
    <col min="9225" max="9225" width="13.28515625" style="157" customWidth="1"/>
    <col min="9226" max="9226" width="15.7109375" style="157" customWidth="1"/>
    <col min="9227" max="9227" width="16.28515625" style="157" customWidth="1"/>
    <col min="9228" max="9228" width="23.28515625" style="157" customWidth="1"/>
    <col min="9229" max="9229" width="17.140625" style="157" customWidth="1"/>
    <col min="9230" max="9230" width="16.5703125" style="157" customWidth="1"/>
    <col min="9231" max="9232" width="16.28515625" style="157" customWidth="1"/>
    <col min="9233" max="9233" width="15.140625" style="157" customWidth="1"/>
    <col min="9234" max="9234" width="17.28515625" style="157" customWidth="1"/>
    <col min="9235" max="9472" width="10.7109375" style="157"/>
    <col min="9473" max="9473" width="50.140625" style="157" customWidth="1"/>
    <col min="9474" max="9474" width="20.5703125" style="157" customWidth="1"/>
    <col min="9475" max="9475" width="16.7109375" style="157" customWidth="1"/>
    <col min="9476" max="9476" width="20.5703125" style="157" customWidth="1"/>
    <col min="9477" max="9478" width="15.7109375" style="157" customWidth="1"/>
    <col min="9479" max="9480" width="16" style="157" customWidth="1"/>
    <col min="9481" max="9481" width="13.28515625" style="157" customWidth="1"/>
    <col min="9482" max="9482" width="15.7109375" style="157" customWidth="1"/>
    <col min="9483" max="9483" width="16.28515625" style="157" customWidth="1"/>
    <col min="9484" max="9484" width="23.28515625" style="157" customWidth="1"/>
    <col min="9485" max="9485" width="17.140625" style="157" customWidth="1"/>
    <col min="9486" max="9486" width="16.5703125" style="157" customWidth="1"/>
    <col min="9487" max="9488" width="16.28515625" style="157" customWidth="1"/>
    <col min="9489" max="9489" width="15.140625" style="157" customWidth="1"/>
    <col min="9490" max="9490" width="17.28515625" style="157" customWidth="1"/>
    <col min="9491" max="9728" width="10.7109375" style="157"/>
    <col min="9729" max="9729" width="50.140625" style="157" customWidth="1"/>
    <col min="9730" max="9730" width="20.5703125" style="157" customWidth="1"/>
    <col min="9731" max="9731" width="16.7109375" style="157" customWidth="1"/>
    <col min="9732" max="9732" width="20.5703125" style="157" customWidth="1"/>
    <col min="9733" max="9734" width="15.7109375" style="157" customWidth="1"/>
    <col min="9735" max="9736" width="16" style="157" customWidth="1"/>
    <col min="9737" max="9737" width="13.28515625" style="157" customWidth="1"/>
    <col min="9738" max="9738" width="15.7109375" style="157" customWidth="1"/>
    <col min="9739" max="9739" width="16.28515625" style="157" customWidth="1"/>
    <col min="9740" max="9740" width="23.28515625" style="157" customWidth="1"/>
    <col min="9741" max="9741" width="17.140625" style="157" customWidth="1"/>
    <col min="9742" max="9742" width="16.5703125" style="157" customWidth="1"/>
    <col min="9743" max="9744" width="16.28515625" style="157" customWidth="1"/>
    <col min="9745" max="9745" width="15.140625" style="157" customWidth="1"/>
    <col min="9746" max="9746" width="17.28515625" style="157" customWidth="1"/>
    <col min="9747" max="9984" width="10.7109375" style="157"/>
    <col min="9985" max="9985" width="50.140625" style="157" customWidth="1"/>
    <col min="9986" max="9986" width="20.5703125" style="157" customWidth="1"/>
    <col min="9987" max="9987" width="16.7109375" style="157" customWidth="1"/>
    <col min="9988" max="9988" width="20.5703125" style="157" customWidth="1"/>
    <col min="9989" max="9990" width="15.7109375" style="157" customWidth="1"/>
    <col min="9991" max="9992" width="16" style="157" customWidth="1"/>
    <col min="9993" max="9993" width="13.28515625" style="157" customWidth="1"/>
    <col min="9994" max="9994" width="15.7109375" style="157" customWidth="1"/>
    <col min="9995" max="9995" width="16.28515625" style="157" customWidth="1"/>
    <col min="9996" max="9996" width="23.28515625" style="157" customWidth="1"/>
    <col min="9997" max="9997" width="17.140625" style="157" customWidth="1"/>
    <col min="9998" max="9998" width="16.5703125" style="157" customWidth="1"/>
    <col min="9999" max="10000" width="16.28515625" style="157" customWidth="1"/>
    <col min="10001" max="10001" width="15.140625" style="157" customWidth="1"/>
    <col min="10002" max="10002" width="17.28515625" style="157" customWidth="1"/>
    <col min="10003" max="10240" width="10.7109375" style="157"/>
    <col min="10241" max="10241" width="50.140625" style="157" customWidth="1"/>
    <col min="10242" max="10242" width="20.5703125" style="157" customWidth="1"/>
    <col min="10243" max="10243" width="16.7109375" style="157" customWidth="1"/>
    <col min="10244" max="10244" width="20.5703125" style="157" customWidth="1"/>
    <col min="10245" max="10246" width="15.7109375" style="157" customWidth="1"/>
    <col min="10247" max="10248" width="16" style="157" customWidth="1"/>
    <col min="10249" max="10249" width="13.28515625" style="157" customWidth="1"/>
    <col min="10250" max="10250" width="15.7109375" style="157" customWidth="1"/>
    <col min="10251" max="10251" width="16.28515625" style="157" customWidth="1"/>
    <col min="10252" max="10252" width="23.28515625" style="157" customWidth="1"/>
    <col min="10253" max="10253" width="17.140625" style="157" customWidth="1"/>
    <col min="10254" max="10254" width="16.5703125" style="157" customWidth="1"/>
    <col min="10255" max="10256" width="16.28515625" style="157" customWidth="1"/>
    <col min="10257" max="10257" width="15.140625" style="157" customWidth="1"/>
    <col min="10258" max="10258" width="17.28515625" style="157" customWidth="1"/>
    <col min="10259" max="10496" width="10.7109375" style="157"/>
    <col min="10497" max="10497" width="50.140625" style="157" customWidth="1"/>
    <col min="10498" max="10498" width="20.5703125" style="157" customWidth="1"/>
    <col min="10499" max="10499" width="16.7109375" style="157" customWidth="1"/>
    <col min="10500" max="10500" width="20.5703125" style="157" customWidth="1"/>
    <col min="10501" max="10502" width="15.7109375" style="157" customWidth="1"/>
    <col min="10503" max="10504" width="16" style="157" customWidth="1"/>
    <col min="10505" max="10505" width="13.28515625" style="157" customWidth="1"/>
    <col min="10506" max="10506" width="15.7109375" style="157" customWidth="1"/>
    <col min="10507" max="10507" width="16.28515625" style="157" customWidth="1"/>
    <col min="10508" max="10508" width="23.28515625" style="157" customWidth="1"/>
    <col min="10509" max="10509" width="17.140625" style="157" customWidth="1"/>
    <col min="10510" max="10510" width="16.5703125" style="157" customWidth="1"/>
    <col min="10511" max="10512" width="16.28515625" style="157" customWidth="1"/>
    <col min="10513" max="10513" width="15.140625" style="157" customWidth="1"/>
    <col min="10514" max="10514" width="17.28515625" style="157" customWidth="1"/>
    <col min="10515" max="10752" width="10.7109375" style="157"/>
    <col min="10753" max="10753" width="50.140625" style="157" customWidth="1"/>
    <col min="10754" max="10754" width="20.5703125" style="157" customWidth="1"/>
    <col min="10755" max="10755" width="16.7109375" style="157" customWidth="1"/>
    <col min="10756" max="10756" width="20.5703125" style="157" customWidth="1"/>
    <col min="10757" max="10758" width="15.7109375" style="157" customWidth="1"/>
    <col min="10759" max="10760" width="16" style="157" customWidth="1"/>
    <col min="10761" max="10761" width="13.28515625" style="157" customWidth="1"/>
    <col min="10762" max="10762" width="15.7109375" style="157" customWidth="1"/>
    <col min="10763" max="10763" width="16.28515625" style="157" customWidth="1"/>
    <col min="10764" max="10764" width="23.28515625" style="157" customWidth="1"/>
    <col min="10765" max="10765" width="17.140625" style="157" customWidth="1"/>
    <col min="10766" max="10766" width="16.5703125" style="157" customWidth="1"/>
    <col min="10767" max="10768" width="16.28515625" style="157" customWidth="1"/>
    <col min="10769" max="10769" width="15.140625" style="157" customWidth="1"/>
    <col min="10770" max="10770" width="17.28515625" style="157" customWidth="1"/>
    <col min="10771" max="11008" width="10.7109375" style="157"/>
    <col min="11009" max="11009" width="50.140625" style="157" customWidth="1"/>
    <col min="11010" max="11010" width="20.5703125" style="157" customWidth="1"/>
    <col min="11011" max="11011" width="16.7109375" style="157" customWidth="1"/>
    <col min="11012" max="11012" width="20.5703125" style="157" customWidth="1"/>
    <col min="11013" max="11014" width="15.7109375" style="157" customWidth="1"/>
    <col min="11015" max="11016" width="16" style="157" customWidth="1"/>
    <col min="11017" max="11017" width="13.28515625" style="157" customWidth="1"/>
    <col min="11018" max="11018" width="15.7109375" style="157" customWidth="1"/>
    <col min="11019" max="11019" width="16.28515625" style="157" customWidth="1"/>
    <col min="11020" max="11020" width="23.28515625" style="157" customWidth="1"/>
    <col min="11021" max="11021" width="17.140625" style="157" customWidth="1"/>
    <col min="11022" max="11022" width="16.5703125" style="157" customWidth="1"/>
    <col min="11023" max="11024" width="16.28515625" style="157" customWidth="1"/>
    <col min="11025" max="11025" width="15.140625" style="157" customWidth="1"/>
    <col min="11026" max="11026" width="17.28515625" style="157" customWidth="1"/>
    <col min="11027" max="11264" width="10.7109375" style="157"/>
    <col min="11265" max="11265" width="50.140625" style="157" customWidth="1"/>
    <col min="11266" max="11266" width="20.5703125" style="157" customWidth="1"/>
    <col min="11267" max="11267" width="16.7109375" style="157" customWidth="1"/>
    <col min="11268" max="11268" width="20.5703125" style="157" customWidth="1"/>
    <col min="11269" max="11270" width="15.7109375" style="157" customWidth="1"/>
    <col min="11271" max="11272" width="16" style="157" customWidth="1"/>
    <col min="11273" max="11273" width="13.28515625" style="157" customWidth="1"/>
    <col min="11274" max="11274" width="15.7109375" style="157" customWidth="1"/>
    <col min="11275" max="11275" width="16.28515625" style="157" customWidth="1"/>
    <col min="11276" max="11276" width="23.28515625" style="157" customWidth="1"/>
    <col min="11277" max="11277" width="17.140625" style="157" customWidth="1"/>
    <col min="11278" max="11278" width="16.5703125" style="157" customWidth="1"/>
    <col min="11279" max="11280" width="16.28515625" style="157" customWidth="1"/>
    <col min="11281" max="11281" width="15.140625" style="157" customWidth="1"/>
    <col min="11282" max="11282" width="17.28515625" style="157" customWidth="1"/>
    <col min="11283" max="11520" width="10.7109375" style="157"/>
    <col min="11521" max="11521" width="50.140625" style="157" customWidth="1"/>
    <col min="11522" max="11522" width="20.5703125" style="157" customWidth="1"/>
    <col min="11523" max="11523" width="16.7109375" style="157" customWidth="1"/>
    <col min="11524" max="11524" width="20.5703125" style="157" customWidth="1"/>
    <col min="11525" max="11526" width="15.7109375" style="157" customWidth="1"/>
    <col min="11527" max="11528" width="16" style="157" customWidth="1"/>
    <col min="11529" max="11529" width="13.28515625" style="157" customWidth="1"/>
    <col min="11530" max="11530" width="15.7109375" style="157" customWidth="1"/>
    <col min="11531" max="11531" width="16.28515625" style="157" customWidth="1"/>
    <col min="11532" max="11532" width="23.28515625" style="157" customWidth="1"/>
    <col min="11533" max="11533" width="17.140625" style="157" customWidth="1"/>
    <col min="11534" max="11534" width="16.5703125" style="157" customWidth="1"/>
    <col min="11535" max="11536" width="16.28515625" style="157" customWidth="1"/>
    <col min="11537" max="11537" width="15.140625" style="157" customWidth="1"/>
    <col min="11538" max="11538" width="17.28515625" style="157" customWidth="1"/>
    <col min="11539" max="11776" width="10.7109375" style="157"/>
    <col min="11777" max="11777" width="50.140625" style="157" customWidth="1"/>
    <col min="11778" max="11778" width="20.5703125" style="157" customWidth="1"/>
    <col min="11779" max="11779" width="16.7109375" style="157" customWidth="1"/>
    <col min="11780" max="11780" width="20.5703125" style="157" customWidth="1"/>
    <col min="11781" max="11782" width="15.7109375" style="157" customWidth="1"/>
    <col min="11783" max="11784" width="16" style="157" customWidth="1"/>
    <col min="11785" max="11785" width="13.28515625" style="157" customWidth="1"/>
    <col min="11786" max="11786" width="15.7109375" style="157" customWidth="1"/>
    <col min="11787" max="11787" width="16.28515625" style="157" customWidth="1"/>
    <col min="11788" max="11788" width="23.28515625" style="157" customWidth="1"/>
    <col min="11789" max="11789" width="17.140625" style="157" customWidth="1"/>
    <col min="11790" max="11790" width="16.5703125" style="157" customWidth="1"/>
    <col min="11791" max="11792" width="16.28515625" style="157" customWidth="1"/>
    <col min="11793" max="11793" width="15.140625" style="157" customWidth="1"/>
    <col min="11794" max="11794" width="17.28515625" style="157" customWidth="1"/>
    <col min="11795" max="12032" width="10.7109375" style="157"/>
    <col min="12033" max="12033" width="50.140625" style="157" customWidth="1"/>
    <col min="12034" max="12034" width="20.5703125" style="157" customWidth="1"/>
    <col min="12035" max="12035" width="16.7109375" style="157" customWidth="1"/>
    <col min="12036" max="12036" width="20.5703125" style="157" customWidth="1"/>
    <col min="12037" max="12038" width="15.7109375" style="157" customWidth="1"/>
    <col min="12039" max="12040" width="16" style="157" customWidth="1"/>
    <col min="12041" max="12041" width="13.28515625" style="157" customWidth="1"/>
    <col min="12042" max="12042" width="15.7109375" style="157" customWidth="1"/>
    <col min="12043" max="12043" width="16.28515625" style="157" customWidth="1"/>
    <col min="12044" max="12044" width="23.28515625" style="157" customWidth="1"/>
    <col min="12045" max="12045" width="17.140625" style="157" customWidth="1"/>
    <col min="12046" max="12046" width="16.5703125" style="157" customWidth="1"/>
    <col min="12047" max="12048" width="16.28515625" style="157" customWidth="1"/>
    <col min="12049" max="12049" width="15.140625" style="157" customWidth="1"/>
    <col min="12050" max="12050" width="17.28515625" style="157" customWidth="1"/>
    <col min="12051" max="12288" width="10.7109375" style="157"/>
    <col min="12289" max="12289" width="50.140625" style="157" customWidth="1"/>
    <col min="12290" max="12290" width="20.5703125" style="157" customWidth="1"/>
    <col min="12291" max="12291" width="16.7109375" style="157" customWidth="1"/>
    <col min="12292" max="12292" width="20.5703125" style="157" customWidth="1"/>
    <col min="12293" max="12294" width="15.7109375" style="157" customWidth="1"/>
    <col min="12295" max="12296" width="16" style="157" customWidth="1"/>
    <col min="12297" max="12297" width="13.28515625" style="157" customWidth="1"/>
    <col min="12298" max="12298" width="15.7109375" style="157" customWidth="1"/>
    <col min="12299" max="12299" width="16.28515625" style="157" customWidth="1"/>
    <col min="12300" max="12300" width="23.28515625" style="157" customWidth="1"/>
    <col min="12301" max="12301" width="17.140625" style="157" customWidth="1"/>
    <col min="12302" max="12302" width="16.5703125" style="157" customWidth="1"/>
    <col min="12303" max="12304" width="16.28515625" style="157" customWidth="1"/>
    <col min="12305" max="12305" width="15.140625" style="157" customWidth="1"/>
    <col min="12306" max="12306" width="17.28515625" style="157" customWidth="1"/>
    <col min="12307" max="12544" width="10.7109375" style="157"/>
    <col min="12545" max="12545" width="50.140625" style="157" customWidth="1"/>
    <col min="12546" max="12546" width="20.5703125" style="157" customWidth="1"/>
    <col min="12547" max="12547" width="16.7109375" style="157" customWidth="1"/>
    <col min="12548" max="12548" width="20.5703125" style="157" customWidth="1"/>
    <col min="12549" max="12550" width="15.7109375" style="157" customWidth="1"/>
    <col min="12551" max="12552" width="16" style="157" customWidth="1"/>
    <col min="12553" max="12553" width="13.28515625" style="157" customWidth="1"/>
    <col min="12554" max="12554" width="15.7109375" style="157" customWidth="1"/>
    <col min="12555" max="12555" width="16.28515625" style="157" customWidth="1"/>
    <col min="12556" max="12556" width="23.28515625" style="157" customWidth="1"/>
    <col min="12557" max="12557" width="17.140625" style="157" customWidth="1"/>
    <col min="12558" max="12558" width="16.5703125" style="157" customWidth="1"/>
    <col min="12559" max="12560" width="16.28515625" style="157" customWidth="1"/>
    <col min="12561" max="12561" width="15.140625" style="157" customWidth="1"/>
    <col min="12562" max="12562" width="17.28515625" style="157" customWidth="1"/>
    <col min="12563" max="12800" width="10.7109375" style="157"/>
    <col min="12801" max="12801" width="50.140625" style="157" customWidth="1"/>
    <col min="12802" max="12802" width="20.5703125" style="157" customWidth="1"/>
    <col min="12803" max="12803" width="16.7109375" style="157" customWidth="1"/>
    <col min="12804" max="12804" width="20.5703125" style="157" customWidth="1"/>
    <col min="12805" max="12806" width="15.7109375" style="157" customWidth="1"/>
    <col min="12807" max="12808" width="16" style="157" customWidth="1"/>
    <col min="12809" max="12809" width="13.28515625" style="157" customWidth="1"/>
    <col min="12810" max="12810" width="15.7109375" style="157" customWidth="1"/>
    <col min="12811" max="12811" width="16.28515625" style="157" customWidth="1"/>
    <col min="12812" max="12812" width="23.28515625" style="157" customWidth="1"/>
    <col min="12813" max="12813" width="17.140625" style="157" customWidth="1"/>
    <col min="12814" max="12814" width="16.5703125" style="157" customWidth="1"/>
    <col min="12815" max="12816" width="16.28515625" style="157" customWidth="1"/>
    <col min="12817" max="12817" width="15.140625" style="157" customWidth="1"/>
    <col min="12818" max="12818" width="17.28515625" style="157" customWidth="1"/>
    <col min="12819" max="13056" width="10.7109375" style="157"/>
    <col min="13057" max="13057" width="50.140625" style="157" customWidth="1"/>
    <col min="13058" max="13058" width="20.5703125" style="157" customWidth="1"/>
    <col min="13059" max="13059" width="16.7109375" style="157" customWidth="1"/>
    <col min="13060" max="13060" width="20.5703125" style="157" customWidth="1"/>
    <col min="13061" max="13062" width="15.7109375" style="157" customWidth="1"/>
    <col min="13063" max="13064" width="16" style="157" customWidth="1"/>
    <col min="13065" max="13065" width="13.28515625" style="157" customWidth="1"/>
    <col min="13066" max="13066" width="15.7109375" style="157" customWidth="1"/>
    <col min="13067" max="13067" width="16.28515625" style="157" customWidth="1"/>
    <col min="13068" max="13068" width="23.28515625" style="157" customWidth="1"/>
    <col min="13069" max="13069" width="17.140625" style="157" customWidth="1"/>
    <col min="13070" max="13070" width="16.5703125" style="157" customWidth="1"/>
    <col min="13071" max="13072" width="16.28515625" style="157" customWidth="1"/>
    <col min="13073" max="13073" width="15.140625" style="157" customWidth="1"/>
    <col min="13074" max="13074" width="17.28515625" style="157" customWidth="1"/>
    <col min="13075" max="13312" width="10.7109375" style="157"/>
    <col min="13313" max="13313" width="50.140625" style="157" customWidth="1"/>
    <col min="13314" max="13314" width="20.5703125" style="157" customWidth="1"/>
    <col min="13315" max="13315" width="16.7109375" style="157" customWidth="1"/>
    <col min="13316" max="13316" width="20.5703125" style="157" customWidth="1"/>
    <col min="13317" max="13318" width="15.7109375" style="157" customWidth="1"/>
    <col min="13319" max="13320" width="16" style="157" customWidth="1"/>
    <col min="13321" max="13321" width="13.28515625" style="157" customWidth="1"/>
    <col min="13322" max="13322" width="15.7109375" style="157" customWidth="1"/>
    <col min="13323" max="13323" width="16.28515625" style="157" customWidth="1"/>
    <col min="13324" max="13324" width="23.28515625" style="157" customWidth="1"/>
    <col min="13325" max="13325" width="17.140625" style="157" customWidth="1"/>
    <col min="13326" max="13326" width="16.5703125" style="157" customWidth="1"/>
    <col min="13327" max="13328" width="16.28515625" style="157" customWidth="1"/>
    <col min="13329" max="13329" width="15.140625" style="157" customWidth="1"/>
    <col min="13330" max="13330" width="17.28515625" style="157" customWidth="1"/>
    <col min="13331" max="13568" width="10.7109375" style="157"/>
    <col min="13569" max="13569" width="50.140625" style="157" customWidth="1"/>
    <col min="13570" max="13570" width="20.5703125" style="157" customWidth="1"/>
    <col min="13571" max="13571" width="16.7109375" style="157" customWidth="1"/>
    <col min="13572" max="13572" width="20.5703125" style="157" customWidth="1"/>
    <col min="13573" max="13574" width="15.7109375" style="157" customWidth="1"/>
    <col min="13575" max="13576" width="16" style="157" customWidth="1"/>
    <col min="13577" max="13577" width="13.28515625" style="157" customWidth="1"/>
    <col min="13578" max="13578" width="15.7109375" style="157" customWidth="1"/>
    <col min="13579" max="13579" width="16.28515625" style="157" customWidth="1"/>
    <col min="13580" max="13580" width="23.28515625" style="157" customWidth="1"/>
    <col min="13581" max="13581" width="17.140625" style="157" customWidth="1"/>
    <col min="13582" max="13582" width="16.5703125" style="157" customWidth="1"/>
    <col min="13583" max="13584" width="16.28515625" style="157" customWidth="1"/>
    <col min="13585" max="13585" width="15.140625" style="157" customWidth="1"/>
    <col min="13586" max="13586" width="17.28515625" style="157" customWidth="1"/>
    <col min="13587" max="13824" width="10.7109375" style="157"/>
    <col min="13825" max="13825" width="50.140625" style="157" customWidth="1"/>
    <col min="13826" max="13826" width="20.5703125" style="157" customWidth="1"/>
    <col min="13827" max="13827" width="16.7109375" style="157" customWidth="1"/>
    <col min="13828" max="13828" width="20.5703125" style="157" customWidth="1"/>
    <col min="13829" max="13830" width="15.7109375" style="157" customWidth="1"/>
    <col min="13831" max="13832" width="16" style="157" customWidth="1"/>
    <col min="13833" max="13833" width="13.28515625" style="157" customWidth="1"/>
    <col min="13834" max="13834" width="15.7109375" style="157" customWidth="1"/>
    <col min="13835" max="13835" width="16.28515625" style="157" customWidth="1"/>
    <col min="13836" max="13836" width="23.28515625" style="157" customWidth="1"/>
    <col min="13837" max="13837" width="17.140625" style="157" customWidth="1"/>
    <col min="13838" max="13838" width="16.5703125" style="157" customWidth="1"/>
    <col min="13839" max="13840" width="16.28515625" style="157" customWidth="1"/>
    <col min="13841" max="13841" width="15.140625" style="157" customWidth="1"/>
    <col min="13842" max="13842" width="17.28515625" style="157" customWidth="1"/>
    <col min="13843" max="14080" width="10.7109375" style="157"/>
    <col min="14081" max="14081" width="50.140625" style="157" customWidth="1"/>
    <col min="14082" max="14082" width="20.5703125" style="157" customWidth="1"/>
    <col min="14083" max="14083" width="16.7109375" style="157" customWidth="1"/>
    <col min="14084" max="14084" width="20.5703125" style="157" customWidth="1"/>
    <col min="14085" max="14086" width="15.7109375" style="157" customWidth="1"/>
    <col min="14087" max="14088" width="16" style="157" customWidth="1"/>
    <col min="14089" max="14089" width="13.28515625" style="157" customWidth="1"/>
    <col min="14090" max="14090" width="15.7109375" style="157" customWidth="1"/>
    <col min="14091" max="14091" width="16.28515625" style="157" customWidth="1"/>
    <col min="14092" max="14092" width="23.28515625" style="157" customWidth="1"/>
    <col min="14093" max="14093" width="17.140625" style="157" customWidth="1"/>
    <col min="14094" max="14094" width="16.5703125" style="157" customWidth="1"/>
    <col min="14095" max="14096" width="16.28515625" style="157" customWidth="1"/>
    <col min="14097" max="14097" width="15.140625" style="157" customWidth="1"/>
    <col min="14098" max="14098" width="17.28515625" style="157" customWidth="1"/>
    <col min="14099" max="14336" width="10.7109375" style="157"/>
    <col min="14337" max="14337" width="50.140625" style="157" customWidth="1"/>
    <col min="14338" max="14338" width="20.5703125" style="157" customWidth="1"/>
    <col min="14339" max="14339" width="16.7109375" style="157" customWidth="1"/>
    <col min="14340" max="14340" width="20.5703125" style="157" customWidth="1"/>
    <col min="14341" max="14342" width="15.7109375" style="157" customWidth="1"/>
    <col min="14343" max="14344" width="16" style="157" customWidth="1"/>
    <col min="14345" max="14345" width="13.28515625" style="157" customWidth="1"/>
    <col min="14346" max="14346" width="15.7109375" style="157" customWidth="1"/>
    <col min="14347" max="14347" width="16.28515625" style="157" customWidth="1"/>
    <col min="14348" max="14348" width="23.28515625" style="157" customWidth="1"/>
    <col min="14349" max="14349" width="17.140625" style="157" customWidth="1"/>
    <col min="14350" max="14350" width="16.5703125" style="157" customWidth="1"/>
    <col min="14351" max="14352" width="16.28515625" style="157" customWidth="1"/>
    <col min="14353" max="14353" width="15.140625" style="157" customWidth="1"/>
    <col min="14354" max="14354" width="17.28515625" style="157" customWidth="1"/>
    <col min="14355" max="14592" width="10.7109375" style="157"/>
    <col min="14593" max="14593" width="50.140625" style="157" customWidth="1"/>
    <col min="14594" max="14594" width="20.5703125" style="157" customWidth="1"/>
    <col min="14595" max="14595" width="16.7109375" style="157" customWidth="1"/>
    <col min="14596" max="14596" width="20.5703125" style="157" customWidth="1"/>
    <col min="14597" max="14598" width="15.7109375" style="157" customWidth="1"/>
    <col min="14599" max="14600" width="16" style="157" customWidth="1"/>
    <col min="14601" max="14601" width="13.28515625" style="157" customWidth="1"/>
    <col min="14602" max="14602" width="15.7109375" style="157" customWidth="1"/>
    <col min="14603" max="14603" width="16.28515625" style="157" customWidth="1"/>
    <col min="14604" max="14604" width="23.28515625" style="157" customWidth="1"/>
    <col min="14605" max="14605" width="17.140625" style="157" customWidth="1"/>
    <col min="14606" max="14606" width="16.5703125" style="157" customWidth="1"/>
    <col min="14607" max="14608" width="16.28515625" style="157" customWidth="1"/>
    <col min="14609" max="14609" width="15.140625" style="157" customWidth="1"/>
    <col min="14610" max="14610" width="17.28515625" style="157" customWidth="1"/>
    <col min="14611" max="14848" width="10.7109375" style="157"/>
    <col min="14849" max="14849" width="50.140625" style="157" customWidth="1"/>
    <col min="14850" max="14850" width="20.5703125" style="157" customWidth="1"/>
    <col min="14851" max="14851" width="16.7109375" style="157" customWidth="1"/>
    <col min="14852" max="14852" width="20.5703125" style="157" customWidth="1"/>
    <col min="14853" max="14854" width="15.7109375" style="157" customWidth="1"/>
    <col min="14855" max="14856" width="16" style="157" customWidth="1"/>
    <col min="14857" max="14857" width="13.28515625" style="157" customWidth="1"/>
    <col min="14858" max="14858" width="15.7109375" style="157" customWidth="1"/>
    <col min="14859" max="14859" width="16.28515625" style="157" customWidth="1"/>
    <col min="14860" max="14860" width="23.28515625" style="157" customWidth="1"/>
    <col min="14861" max="14861" width="17.140625" style="157" customWidth="1"/>
    <col min="14862" max="14862" width="16.5703125" style="157" customWidth="1"/>
    <col min="14863" max="14864" width="16.28515625" style="157" customWidth="1"/>
    <col min="14865" max="14865" width="15.140625" style="157" customWidth="1"/>
    <col min="14866" max="14866" width="17.28515625" style="157" customWidth="1"/>
    <col min="14867" max="15104" width="10.7109375" style="157"/>
    <col min="15105" max="15105" width="50.140625" style="157" customWidth="1"/>
    <col min="15106" max="15106" width="20.5703125" style="157" customWidth="1"/>
    <col min="15107" max="15107" width="16.7109375" style="157" customWidth="1"/>
    <col min="15108" max="15108" width="20.5703125" style="157" customWidth="1"/>
    <col min="15109" max="15110" width="15.7109375" style="157" customWidth="1"/>
    <col min="15111" max="15112" width="16" style="157" customWidth="1"/>
    <col min="15113" max="15113" width="13.28515625" style="157" customWidth="1"/>
    <col min="15114" max="15114" width="15.7109375" style="157" customWidth="1"/>
    <col min="15115" max="15115" width="16.28515625" style="157" customWidth="1"/>
    <col min="15116" max="15116" width="23.28515625" style="157" customWidth="1"/>
    <col min="15117" max="15117" width="17.140625" style="157" customWidth="1"/>
    <col min="15118" max="15118" width="16.5703125" style="157" customWidth="1"/>
    <col min="15119" max="15120" width="16.28515625" style="157" customWidth="1"/>
    <col min="15121" max="15121" width="15.140625" style="157" customWidth="1"/>
    <col min="15122" max="15122" width="17.28515625" style="157" customWidth="1"/>
    <col min="15123" max="15360" width="10.7109375" style="157"/>
    <col min="15361" max="15361" width="50.140625" style="157" customWidth="1"/>
    <col min="15362" max="15362" width="20.5703125" style="157" customWidth="1"/>
    <col min="15363" max="15363" width="16.7109375" style="157" customWidth="1"/>
    <col min="15364" max="15364" width="20.5703125" style="157" customWidth="1"/>
    <col min="15365" max="15366" width="15.7109375" style="157" customWidth="1"/>
    <col min="15367" max="15368" width="16" style="157" customWidth="1"/>
    <col min="15369" max="15369" width="13.28515625" style="157" customWidth="1"/>
    <col min="15370" max="15370" width="15.7109375" style="157" customWidth="1"/>
    <col min="15371" max="15371" width="16.28515625" style="157" customWidth="1"/>
    <col min="15372" max="15372" width="23.28515625" style="157" customWidth="1"/>
    <col min="15373" max="15373" width="17.140625" style="157" customWidth="1"/>
    <col min="15374" max="15374" width="16.5703125" style="157" customWidth="1"/>
    <col min="15375" max="15376" width="16.28515625" style="157" customWidth="1"/>
    <col min="15377" max="15377" width="15.140625" style="157" customWidth="1"/>
    <col min="15378" max="15378" width="17.28515625" style="157" customWidth="1"/>
    <col min="15379" max="15616" width="10.7109375" style="157"/>
    <col min="15617" max="15617" width="50.140625" style="157" customWidth="1"/>
    <col min="15618" max="15618" width="20.5703125" style="157" customWidth="1"/>
    <col min="15619" max="15619" width="16.7109375" style="157" customWidth="1"/>
    <col min="15620" max="15620" width="20.5703125" style="157" customWidth="1"/>
    <col min="15621" max="15622" width="15.7109375" style="157" customWidth="1"/>
    <col min="15623" max="15624" width="16" style="157" customWidth="1"/>
    <col min="15625" max="15625" width="13.28515625" style="157" customWidth="1"/>
    <col min="15626" max="15626" width="15.7109375" style="157" customWidth="1"/>
    <col min="15627" max="15627" width="16.28515625" style="157" customWidth="1"/>
    <col min="15628" max="15628" width="23.28515625" style="157" customWidth="1"/>
    <col min="15629" max="15629" width="17.140625" style="157" customWidth="1"/>
    <col min="15630" max="15630" width="16.5703125" style="157" customWidth="1"/>
    <col min="15631" max="15632" width="16.28515625" style="157" customWidth="1"/>
    <col min="15633" max="15633" width="15.140625" style="157" customWidth="1"/>
    <col min="15634" max="15634" width="17.28515625" style="157" customWidth="1"/>
    <col min="15635" max="15872" width="10.7109375" style="157"/>
    <col min="15873" max="15873" width="50.140625" style="157" customWidth="1"/>
    <col min="15874" max="15874" width="20.5703125" style="157" customWidth="1"/>
    <col min="15875" max="15875" width="16.7109375" style="157" customWidth="1"/>
    <col min="15876" max="15876" width="20.5703125" style="157" customWidth="1"/>
    <col min="15877" max="15878" width="15.7109375" style="157" customWidth="1"/>
    <col min="15879" max="15880" width="16" style="157" customWidth="1"/>
    <col min="15881" max="15881" width="13.28515625" style="157" customWidth="1"/>
    <col min="15882" max="15882" width="15.7109375" style="157" customWidth="1"/>
    <col min="15883" max="15883" width="16.28515625" style="157" customWidth="1"/>
    <col min="15884" max="15884" width="23.28515625" style="157" customWidth="1"/>
    <col min="15885" max="15885" width="17.140625" style="157" customWidth="1"/>
    <col min="15886" max="15886" width="16.5703125" style="157" customWidth="1"/>
    <col min="15887" max="15888" width="16.28515625" style="157" customWidth="1"/>
    <col min="15889" max="15889" width="15.140625" style="157" customWidth="1"/>
    <col min="15890" max="15890" width="17.28515625" style="157" customWidth="1"/>
    <col min="15891" max="16128" width="10.7109375" style="157"/>
    <col min="16129" max="16129" width="50.140625" style="157" customWidth="1"/>
    <col min="16130" max="16130" width="20.5703125" style="157" customWidth="1"/>
    <col min="16131" max="16131" width="16.7109375" style="157" customWidth="1"/>
    <col min="16132" max="16132" width="20.5703125" style="157" customWidth="1"/>
    <col min="16133" max="16134" width="15.7109375" style="157" customWidth="1"/>
    <col min="16135" max="16136" width="16" style="157" customWidth="1"/>
    <col min="16137" max="16137" width="13.28515625" style="157" customWidth="1"/>
    <col min="16138" max="16138" width="15.7109375" style="157" customWidth="1"/>
    <col min="16139" max="16139" width="16.28515625" style="157" customWidth="1"/>
    <col min="16140" max="16140" width="23.28515625" style="157" customWidth="1"/>
    <col min="16141" max="16141" width="17.140625" style="157" customWidth="1"/>
    <col min="16142" max="16142" width="16.5703125" style="157" customWidth="1"/>
    <col min="16143" max="16144" width="16.28515625" style="157" customWidth="1"/>
    <col min="16145" max="16145" width="15.140625" style="157" customWidth="1"/>
    <col min="16146" max="16146" width="17.28515625" style="157" customWidth="1"/>
    <col min="16147" max="16384" width="10.7109375" style="157"/>
  </cols>
  <sheetData>
    <row r="5" spans="1:18" ht="30" customHeight="1">
      <c r="A5" s="155" t="s">
        <v>96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</row>
    <row r="6" spans="1:18" ht="32.25" customHeight="1">
      <c r="A6" s="158" t="s">
        <v>97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</row>
    <row r="7" spans="1:18" ht="18.75" customHeight="1">
      <c r="Q7" s="156"/>
      <c r="R7" s="156"/>
    </row>
    <row r="8" spans="1:18" ht="23.1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60"/>
      <c r="R8" s="161" t="s">
        <v>98</v>
      </c>
    </row>
    <row r="9" spans="1:18" ht="23.1" customHeight="1">
      <c r="A9" s="162" t="s">
        <v>99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60"/>
      <c r="R9" s="161" t="s">
        <v>100</v>
      </c>
    </row>
    <row r="10" spans="1:18" ht="23.1" customHeight="1">
      <c r="A10" s="163"/>
      <c r="B10" s="164"/>
      <c r="C10" s="165" t="s">
        <v>101</v>
      </c>
      <c r="D10" s="165"/>
      <c r="E10" s="165"/>
      <c r="F10" s="166"/>
      <c r="G10" s="166"/>
      <c r="H10" s="166"/>
      <c r="I10" s="166"/>
      <c r="J10" s="167"/>
      <c r="K10" s="166" t="s">
        <v>102</v>
      </c>
      <c r="L10" s="166"/>
      <c r="M10" s="166"/>
      <c r="N10" s="166"/>
      <c r="O10" s="166"/>
      <c r="P10" s="166"/>
      <c r="Q10" s="166"/>
      <c r="R10" s="168"/>
    </row>
    <row r="11" spans="1:18" ht="23.1" customHeight="1">
      <c r="A11" s="169"/>
      <c r="B11" s="170" t="s">
        <v>103</v>
      </c>
      <c r="C11" s="164"/>
      <c r="D11" s="171" t="s">
        <v>7</v>
      </c>
      <c r="E11" s="164"/>
      <c r="F11" s="172"/>
      <c r="G11" s="172"/>
      <c r="H11" s="172"/>
      <c r="I11" s="172"/>
      <c r="J11" s="173"/>
      <c r="K11" s="172"/>
      <c r="L11" s="170" t="s">
        <v>7</v>
      </c>
      <c r="M11" s="172"/>
      <c r="N11" s="172"/>
      <c r="O11" s="172"/>
      <c r="P11" s="172"/>
      <c r="Q11" s="172"/>
      <c r="R11" s="164"/>
    </row>
    <row r="12" spans="1:18" ht="23.1" customHeight="1">
      <c r="A12" s="174" t="s">
        <v>104</v>
      </c>
      <c r="B12" s="170" t="s">
        <v>105</v>
      </c>
      <c r="C12" s="172"/>
      <c r="D12" s="170" t="s">
        <v>106</v>
      </c>
      <c r="E12" s="170" t="s">
        <v>7</v>
      </c>
      <c r="F12" s="170" t="s">
        <v>12</v>
      </c>
      <c r="G12" s="170" t="s">
        <v>13</v>
      </c>
      <c r="H12" s="170" t="s">
        <v>12</v>
      </c>
      <c r="I12" s="172"/>
      <c r="J12" s="173"/>
      <c r="K12" s="172"/>
      <c r="L12" s="170" t="s">
        <v>106</v>
      </c>
      <c r="M12" s="170" t="s">
        <v>7</v>
      </c>
      <c r="N12" s="170" t="s">
        <v>12</v>
      </c>
      <c r="O12" s="170" t="s">
        <v>13</v>
      </c>
      <c r="P12" s="170" t="s">
        <v>12</v>
      </c>
      <c r="Q12" s="172"/>
      <c r="R12" s="172"/>
    </row>
    <row r="13" spans="1:18" ht="23.1" customHeight="1">
      <c r="A13" s="174" t="s">
        <v>107</v>
      </c>
      <c r="B13" s="170"/>
      <c r="C13" s="170" t="s">
        <v>9</v>
      </c>
      <c r="D13" s="170" t="s">
        <v>108</v>
      </c>
      <c r="E13" s="170" t="s">
        <v>11</v>
      </c>
      <c r="F13" s="170" t="s">
        <v>17</v>
      </c>
      <c r="G13" s="170" t="s">
        <v>18</v>
      </c>
      <c r="H13" s="170" t="s">
        <v>18</v>
      </c>
      <c r="I13" s="170" t="s">
        <v>14</v>
      </c>
      <c r="J13" s="175" t="s">
        <v>15</v>
      </c>
      <c r="K13" s="170" t="s">
        <v>9</v>
      </c>
      <c r="L13" s="170" t="s">
        <v>108</v>
      </c>
      <c r="M13" s="170" t="s">
        <v>11</v>
      </c>
      <c r="N13" s="170" t="s">
        <v>17</v>
      </c>
      <c r="O13" s="170" t="s">
        <v>18</v>
      </c>
      <c r="P13" s="170" t="s">
        <v>18</v>
      </c>
      <c r="Q13" s="170" t="s">
        <v>14</v>
      </c>
      <c r="R13" s="170" t="s">
        <v>15</v>
      </c>
    </row>
    <row r="14" spans="1:18" ht="15">
      <c r="A14" s="176"/>
      <c r="B14" s="177"/>
      <c r="C14" s="177"/>
      <c r="D14" s="178" t="s">
        <v>16</v>
      </c>
      <c r="E14" s="178" t="s">
        <v>17</v>
      </c>
      <c r="F14" s="177"/>
      <c r="G14" s="177"/>
      <c r="H14" s="177"/>
      <c r="I14" s="177"/>
      <c r="J14" s="179"/>
      <c r="K14" s="177"/>
      <c r="L14" s="178" t="s">
        <v>16</v>
      </c>
      <c r="M14" s="178" t="s">
        <v>17</v>
      </c>
      <c r="N14" s="177"/>
      <c r="O14" s="177"/>
      <c r="P14" s="177"/>
      <c r="Q14" s="177"/>
      <c r="R14" s="177"/>
    </row>
    <row r="15" spans="1:18" ht="15">
      <c r="A15" s="238" t="s">
        <v>234</v>
      </c>
      <c r="B15" s="238" t="s">
        <v>235</v>
      </c>
      <c r="C15" s="239" t="s">
        <v>236</v>
      </c>
      <c r="D15" s="239" t="s">
        <v>237</v>
      </c>
      <c r="E15" s="239" t="s">
        <v>238</v>
      </c>
      <c r="F15" s="239" t="s">
        <v>239</v>
      </c>
      <c r="G15" s="239" t="s">
        <v>240</v>
      </c>
      <c r="H15" s="239" t="s">
        <v>241</v>
      </c>
      <c r="I15" s="239" t="s">
        <v>242</v>
      </c>
      <c r="J15" s="239" t="s">
        <v>243</v>
      </c>
      <c r="K15" s="239" t="s">
        <v>244</v>
      </c>
      <c r="L15" s="239" t="s">
        <v>245</v>
      </c>
      <c r="M15" s="239" t="s">
        <v>246</v>
      </c>
      <c r="N15" s="239" t="s">
        <v>247</v>
      </c>
      <c r="O15" s="239" t="s">
        <v>248</v>
      </c>
      <c r="P15" s="239" t="s">
        <v>249</v>
      </c>
      <c r="Q15" s="239" t="s">
        <v>250</v>
      </c>
      <c r="R15" s="239" t="s">
        <v>251</v>
      </c>
    </row>
    <row r="16" spans="1:18" ht="15">
      <c r="A16" s="176" t="s">
        <v>109</v>
      </c>
      <c r="B16" s="180">
        <v>18351295</v>
      </c>
      <c r="C16" s="180">
        <v>517.91</v>
      </c>
      <c r="D16" s="180">
        <v>735.67</v>
      </c>
      <c r="E16" s="180">
        <v>2680.93</v>
      </c>
      <c r="F16" s="180">
        <v>4823.53</v>
      </c>
      <c r="G16" s="180">
        <v>3829.42</v>
      </c>
      <c r="H16" s="180">
        <v>251.75</v>
      </c>
      <c r="I16" s="180">
        <v>31532.35</v>
      </c>
      <c r="J16" s="181">
        <v>44371.56</v>
      </c>
      <c r="K16" s="182">
        <v>59624.2307</v>
      </c>
      <c r="L16" s="182">
        <v>64410.7883</v>
      </c>
      <c r="M16" s="182">
        <v>61655.993060000001</v>
      </c>
      <c r="N16" s="182">
        <v>44357.746039999998</v>
      </c>
      <c r="O16" s="182">
        <v>16405.875370000002</v>
      </c>
      <c r="P16" s="182">
        <v>1525.9599000000001</v>
      </c>
      <c r="Q16" s="182">
        <v>44836.305999999997</v>
      </c>
      <c r="R16" s="180">
        <v>292816.89937</v>
      </c>
    </row>
    <row r="17" spans="1:193" ht="15">
      <c r="A17" s="176" t="s">
        <v>110</v>
      </c>
      <c r="B17" s="180">
        <v>12150996</v>
      </c>
      <c r="C17" s="180">
        <v>337.56299999999999</v>
      </c>
      <c r="D17" s="180">
        <v>304.28399999999999</v>
      </c>
      <c r="E17" s="180">
        <v>2442.0210000000002</v>
      </c>
      <c r="F17" s="180">
        <v>3104.114</v>
      </c>
      <c r="G17" s="180">
        <v>2558.4059999999999</v>
      </c>
      <c r="H17" s="180">
        <v>11.932</v>
      </c>
      <c r="I17" s="180">
        <v>16200.629000000001</v>
      </c>
      <c r="J17" s="181">
        <v>24958.949000000001</v>
      </c>
      <c r="K17" s="182">
        <v>78054.295849999995</v>
      </c>
      <c r="L17" s="182">
        <v>55006.479120000004</v>
      </c>
      <c r="M17" s="182">
        <v>67384.363370000006</v>
      </c>
      <c r="N17" s="182">
        <v>49744.389629999998</v>
      </c>
      <c r="O17" s="182">
        <v>15417.823770000001</v>
      </c>
      <c r="P17" s="182">
        <v>66.681560000000005</v>
      </c>
      <c r="Q17" s="182">
        <v>14581</v>
      </c>
      <c r="R17" s="180">
        <v>280255.03330000001</v>
      </c>
    </row>
    <row r="18" spans="1:193" s="231" customFormat="1" ht="15">
      <c r="A18" s="227" t="s">
        <v>111</v>
      </c>
      <c r="B18" s="228">
        <v>8608208</v>
      </c>
      <c r="C18" s="228">
        <v>475.20699999999999</v>
      </c>
      <c r="D18" s="228">
        <v>43.308999999999997</v>
      </c>
      <c r="E18" s="228">
        <v>1802.7239999999999</v>
      </c>
      <c r="F18" s="228">
        <v>2491.9650000000001</v>
      </c>
      <c r="G18" s="228">
        <v>2763.3</v>
      </c>
      <c r="H18" s="228">
        <v>913.173</v>
      </c>
      <c r="I18" s="228">
        <v>23141.114000000001</v>
      </c>
      <c r="J18" s="229">
        <v>31630.792000000001</v>
      </c>
      <c r="K18" s="230">
        <v>58460.751490000002</v>
      </c>
      <c r="L18" s="230">
        <v>2183.20325</v>
      </c>
      <c r="M18" s="230">
        <v>43304.878199999999</v>
      </c>
      <c r="N18" s="230">
        <v>31522.606059999998</v>
      </c>
      <c r="O18" s="230">
        <v>17169.27347</v>
      </c>
      <c r="P18" s="230">
        <v>2057.4571999999998</v>
      </c>
      <c r="Q18" s="230">
        <v>30432.383000000002</v>
      </c>
      <c r="R18" s="228">
        <v>185130.55266999998</v>
      </c>
    </row>
    <row r="19" spans="1:193" ht="15">
      <c r="A19" s="176" t="s">
        <v>112</v>
      </c>
      <c r="B19" s="180">
        <v>5502379</v>
      </c>
      <c r="C19" s="180">
        <v>131.154</v>
      </c>
      <c r="D19" s="180">
        <v>210.32499999999999</v>
      </c>
      <c r="E19" s="180">
        <v>742.05</v>
      </c>
      <c r="F19" s="180">
        <v>922.6</v>
      </c>
      <c r="G19" s="180">
        <v>1142.9010000000001</v>
      </c>
      <c r="H19" s="180">
        <v>334.94900000000001</v>
      </c>
      <c r="I19" s="180">
        <v>12157.248</v>
      </c>
      <c r="J19" s="183">
        <v>15641.226999999999</v>
      </c>
      <c r="K19" s="182">
        <v>25279.650979999999</v>
      </c>
      <c r="L19" s="182">
        <v>21588.385839999999</v>
      </c>
      <c r="M19" s="182">
        <v>30639.851839999999</v>
      </c>
      <c r="N19" s="182">
        <v>22656.560399999998</v>
      </c>
      <c r="O19" s="182">
        <v>12561.88119</v>
      </c>
      <c r="P19" s="182">
        <v>2883.7624999999998</v>
      </c>
      <c r="Q19" s="182">
        <v>22076.641</v>
      </c>
      <c r="R19" s="184">
        <v>137686.73374999998</v>
      </c>
    </row>
    <row r="20" spans="1:193" ht="15">
      <c r="A20" s="176" t="s">
        <v>113</v>
      </c>
      <c r="B20" s="180">
        <v>5441567</v>
      </c>
      <c r="C20" s="180">
        <v>283.09199999999998</v>
      </c>
      <c r="D20" s="180">
        <v>241.83600000000001</v>
      </c>
      <c r="E20" s="180">
        <v>1394.3140000000001</v>
      </c>
      <c r="F20" s="180">
        <v>1816.0650000000001</v>
      </c>
      <c r="G20" s="180">
        <v>2101.5369999999998</v>
      </c>
      <c r="H20" s="180">
        <v>70.093000000000004</v>
      </c>
      <c r="I20" s="180">
        <v>15097.725</v>
      </c>
      <c r="J20" s="183">
        <v>21004.662</v>
      </c>
      <c r="K20" s="182">
        <v>26645.591710000001</v>
      </c>
      <c r="L20" s="182">
        <v>13267.249260000001</v>
      </c>
      <c r="M20" s="182">
        <v>29276.480599999999</v>
      </c>
      <c r="N20" s="182">
        <v>17320.170109999999</v>
      </c>
      <c r="O20" s="182">
        <v>9980.3074099999994</v>
      </c>
      <c r="P20" s="182">
        <v>220.67744999999999</v>
      </c>
      <c r="Q20" s="182">
        <v>12611.213</v>
      </c>
      <c r="R20" s="184">
        <v>109321.68954000001</v>
      </c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59"/>
      <c r="AD20" s="186"/>
      <c r="AE20" s="187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59"/>
      <c r="AV20" s="186"/>
      <c r="AW20" s="187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59"/>
      <c r="BN20" s="186"/>
      <c r="BO20" s="187"/>
      <c r="BP20" s="185"/>
      <c r="BQ20" s="185"/>
      <c r="BR20" s="185"/>
      <c r="BS20" s="185"/>
      <c r="BT20" s="185"/>
      <c r="BU20" s="185"/>
      <c r="BV20" s="185"/>
      <c r="BW20" s="185"/>
      <c r="BX20" s="185"/>
      <c r="BY20" s="185"/>
      <c r="BZ20" s="185"/>
      <c r="CA20" s="185"/>
      <c r="CB20" s="185"/>
      <c r="CC20" s="185"/>
      <c r="CD20" s="185"/>
      <c r="CE20" s="159"/>
      <c r="CF20" s="186"/>
      <c r="CG20" s="187"/>
      <c r="CH20" s="185"/>
      <c r="CI20" s="185"/>
      <c r="CJ20" s="185"/>
      <c r="CK20" s="185"/>
      <c r="CL20" s="185"/>
      <c r="CM20" s="185"/>
      <c r="CN20" s="185"/>
      <c r="CO20" s="185"/>
      <c r="CP20" s="185"/>
      <c r="CQ20" s="185"/>
      <c r="CR20" s="185"/>
      <c r="CS20" s="185"/>
      <c r="CT20" s="185"/>
      <c r="CU20" s="185"/>
      <c r="CV20" s="185"/>
      <c r="CW20" s="159"/>
      <c r="CX20" s="186"/>
      <c r="CY20" s="187"/>
      <c r="CZ20" s="185"/>
      <c r="DA20" s="185"/>
      <c r="DB20" s="185"/>
      <c r="DC20" s="185"/>
      <c r="DD20" s="185"/>
      <c r="DE20" s="185"/>
      <c r="DF20" s="185"/>
      <c r="DG20" s="185"/>
      <c r="DH20" s="185"/>
      <c r="DI20" s="185"/>
      <c r="DJ20" s="185"/>
      <c r="DK20" s="185"/>
      <c r="DL20" s="185"/>
      <c r="DM20" s="185"/>
      <c r="DN20" s="185"/>
      <c r="DO20" s="159"/>
      <c r="DP20" s="186"/>
      <c r="DQ20" s="187"/>
      <c r="DR20" s="185"/>
      <c r="DS20" s="185"/>
      <c r="DT20" s="185"/>
      <c r="DU20" s="185"/>
      <c r="DV20" s="185"/>
      <c r="DW20" s="185"/>
      <c r="DX20" s="185"/>
      <c r="DY20" s="185"/>
      <c r="DZ20" s="185"/>
      <c r="EA20" s="185"/>
      <c r="EB20" s="185"/>
      <c r="EC20" s="185"/>
      <c r="ED20" s="185"/>
      <c r="EE20" s="185"/>
      <c r="EF20" s="185"/>
      <c r="EG20" s="159"/>
      <c r="EH20" s="186"/>
      <c r="EI20" s="187"/>
      <c r="EJ20" s="185"/>
      <c r="EK20" s="185"/>
      <c r="EL20" s="185"/>
      <c r="EM20" s="185"/>
      <c r="EN20" s="185"/>
      <c r="EO20" s="185"/>
      <c r="EP20" s="185"/>
      <c r="EQ20" s="185"/>
      <c r="ER20" s="185"/>
      <c r="ES20" s="185"/>
      <c r="ET20" s="185"/>
      <c r="EU20" s="185"/>
      <c r="EV20" s="185"/>
      <c r="EW20" s="185"/>
      <c r="EX20" s="185"/>
      <c r="EY20" s="159"/>
      <c r="EZ20" s="186"/>
      <c r="FA20" s="187"/>
      <c r="FB20" s="185"/>
      <c r="FC20" s="185"/>
      <c r="FD20" s="185"/>
      <c r="FE20" s="185"/>
      <c r="FF20" s="185"/>
      <c r="FG20" s="185"/>
      <c r="FH20" s="185"/>
      <c r="FI20" s="185"/>
      <c r="FJ20" s="185"/>
      <c r="FK20" s="185"/>
      <c r="FL20" s="185"/>
      <c r="FM20" s="185"/>
      <c r="FN20" s="185"/>
      <c r="FO20" s="185"/>
      <c r="FP20" s="185"/>
      <c r="FQ20" s="159"/>
      <c r="FR20" s="186"/>
      <c r="FS20" s="187"/>
      <c r="FT20" s="185"/>
      <c r="FU20" s="185"/>
      <c r="FV20" s="185"/>
      <c r="FW20" s="185"/>
      <c r="FX20" s="185"/>
      <c r="FY20" s="185"/>
      <c r="FZ20" s="185"/>
      <c r="GA20" s="185"/>
      <c r="GB20" s="185"/>
      <c r="GC20" s="185"/>
      <c r="GD20" s="185"/>
      <c r="GE20" s="185"/>
      <c r="GF20" s="185"/>
      <c r="GG20" s="185"/>
      <c r="GH20" s="185"/>
      <c r="GI20" s="159"/>
      <c r="GJ20" s="186"/>
      <c r="GK20" s="187"/>
    </row>
    <row r="21" spans="1:193" ht="15">
      <c r="A21" s="176" t="s">
        <v>114</v>
      </c>
      <c r="B21" s="180">
        <v>5121892</v>
      </c>
      <c r="C21" s="180">
        <v>334.74799999999999</v>
      </c>
      <c r="D21" s="180">
        <v>350.48500000000001</v>
      </c>
      <c r="E21" s="180">
        <v>1092.309</v>
      </c>
      <c r="F21" s="180">
        <v>1631.2449999999999</v>
      </c>
      <c r="G21" s="180">
        <v>3476.4470000000001</v>
      </c>
      <c r="H21" s="180">
        <v>150.947</v>
      </c>
      <c r="I21" s="180">
        <v>16029.156000000001</v>
      </c>
      <c r="J21" s="181">
        <v>23065.337</v>
      </c>
      <c r="K21" s="182">
        <v>39302.079270000002</v>
      </c>
      <c r="L21" s="182">
        <v>32255.335930000001</v>
      </c>
      <c r="M21" s="182">
        <v>25499.363959999999</v>
      </c>
      <c r="N21" s="182">
        <v>22274.020250000001</v>
      </c>
      <c r="O21" s="182">
        <v>18319.250189999999</v>
      </c>
      <c r="P21" s="182">
        <v>299.04588000000001</v>
      </c>
      <c r="Q21" s="182">
        <v>7202</v>
      </c>
      <c r="R21" s="180">
        <v>145151.09547999999</v>
      </c>
    </row>
    <row r="22" spans="1:193" ht="15">
      <c r="A22" s="176" t="s">
        <v>115</v>
      </c>
      <c r="B22" s="180">
        <v>4944332</v>
      </c>
      <c r="C22" s="180">
        <v>228.79400000000001</v>
      </c>
      <c r="D22" s="180">
        <v>329.69600000000003</v>
      </c>
      <c r="E22" s="180">
        <v>946.09400000000005</v>
      </c>
      <c r="F22" s="180">
        <v>1660.296</v>
      </c>
      <c r="G22" s="180">
        <v>2354.2910000000002</v>
      </c>
      <c r="H22" s="180">
        <v>23.102</v>
      </c>
      <c r="I22" s="180">
        <v>13949.303</v>
      </c>
      <c r="J22" s="181">
        <v>19491.576000000001</v>
      </c>
      <c r="K22" s="182">
        <v>36505.498169999999</v>
      </c>
      <c r="L22" s="182">
        <v>23287.734390000001</v>
      </c>
      <c r="M22" s="182">
        <v>22832.130219999999</v>
      </c>
      <c r="N22" s="182">
        <v>25211.372780000002</v>
      </c>
      <c r="O22" s="182">
        <v>17556.802769999998</v>
      </c>
      <c r="P22" s="182">
        <v>87.186440000000005</v>
      </c>
      <c r="Q22" s="182">
        <v>7533</v>
      </c>
      <c r="R22" s="180">
        <v>133013.72477</v>
      </c>
    </row>
    <row r="23" spans="1:193" ht="15">
      <c r="A23" s="176" t="s">
        <v>116</v>
      </c>
      <c r="B23" s="180">
        <v>4586770</v>
      </c>
      <c r="C23" s="180">
        <v>198.67699999999999</v>
      </c>
      <c r="D23" s="180">
        <v>206.86500000000001</v>
      </c>
      <c r="E23" s="180">
        <v>677.95799999999997</v>
      </c>
      <c r="F23" s="180">
        <v>1157.5930000000001</v>
      </c>
      <c r="G23" s="180">
        <v>1189.115</v>
      </c>
      <c r="H23" s="180">
        <v>385.45699999999999</v>
      </c>
      <c r="I23" s="180">
        <v>9760.2710000000006</v>
      </c>
      <c r="J23" s="183">
        <v>13575.936</v>
      </c>
      <c r="K23" s="182">
        <v>33270.654369999997</v>
      </c>
      <c r="L23" s="182">
        <v>12868.56545</v>
      </c>
      <c r="M23" s="182">
        <v>24620.080249999999</v>
      </c>
      <c r="N23" s="182">
        <v>19098.196049999999</v>
      </c>
      <c r="O23" s="182">
        <v>8734.7255000000005</v>
      </c>
      <c r="P23" s="182">
        <v>1276.8783900000001</v>
      </c>
      <c r="Q23" s="182">
        <v>8463.759</v>
      </c>
      <c r="R23" s="184">
        <v>108332.85901</v>
      </c>
    </row>
    <row r="24" spans="1:193" ht="15">
      <c r="A24" s="176" t="s">
        <v>117</v>
      </c>
      <c r="B24" s="180">
        <v>4515419</v>
      </c>
      <c r="C24" s="180">
        <v>346.995</v>
      </c>
      <c r="D24" s="180">
        <v>88.915999999999997</v>
      </c>
      <c r="E24" s="180">
        <v>783.63499999999999</v>
      </c>
      <c r="F24" s="180">
        <v>2159.8139999999999</v>
      </c>
      <c r="G24" s="180">
        <v>1466.433</v>
      </c>
      <c r="H24" s="180">
        <v>233.041</v>
      </c>
      <c r="I24" s="180">
        <v>19996.906999999999</v>
      </c>
      <c r="J24" s="183">
        <v>25075.740999999998</v>
      </c>
      <c r="K24" s="182">
        <v>47940.109700000001</v>
      </c>
      <c r="L24" s="182">
        <v>7487.2534500000002</v>
      </c>
      <c r="M24" s="182">
        <v>23005.17642</v>
      </c>
      <c r="N24" s="182">
        <v>31369.917389999999</v>
      </c>
      <c r="O24" s="182">
        <v>9972.28917</v>
      </c>
      <c r="P24" s="182">
        <v>630.20153000000005</v>
      </c>
      <c r="Q24" s="182">
        <v>42862</v>
      </c>
      <c r="R24" s="184">
        <v>163266.94766000001</v>
      </c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59"/>
      <c r="AD24" s="186"/>
      <c r="AE24" s="187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59"/>
      <c r="AV24" s="186"/>
      <c r="AW24" s="187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59"/>
      <c r="BN24" s="186"/>
      <c r="BO24" s="187"/>
      <c r="BP24" s="185"/>
      <c r="BQ24" s="185"/>
      <c r="BR24" s="185"/>
      <c r="BS24" s="185"/>
      <c r="BT24" s="185"/>
      <c r="BU24" s="185"/>
      <c r="BV24" s="185"/>
      <c r="BW24" s="185"/>
      <c r="BX24" s="185"/>
      <c r="BY24" s="185"/>
      <c r="BZ24" s="185"/>
      <c r="CA24" s="185"/>
      <c r="CB24" s="185"/>
      <c r="CC24" s="185"/>
      <c r="CD24" s="185"/>
      <c r="CE24" s="159"/>
      <c r="CF24" s="186"/>
      <c r="CG24" s="187"/>
      <c r="CH24" s="185"/>
      <c r="CI24" s="185"/>
      <c r="CJ24" s="185"/>
      <c r="CK24" s="185"/>
      <c r="CL24" s="185"/>
      <c r="CM24" s="185"/>
      <c r="CN24" s="185"/>
      <c r="CO24" s="185"/>
      <c r="CP24" s="185"/>
      <c r="CQ24" s="185"/>
      <c r="CR24" s="185"/>
      <c r="CS24" s="185"/>
      <c r="CT24" s="185"/>
      <c r="CU24" s="185"/>
      <c r="CV24" s="185"/>
      <c r="CW24" s="159"/>
      <c r="CX24" s="186"/>
      <c r="CY24" s="187"/>
      <c r="CZ24" s="185"/>
      <c r="DA24" s="185"/>
      <c r="DB24" s="185"/>
      <c r="DC24" s="185"/>
      <c r="DD24" s="185"/>
      <c r="DE24" s="185"/>
      <c r="DF24" s="185"/>
      <c r="DG24" s="185"/>
      <c r="DH24" s="185"/>
      <c r="DI24" s="185"/>
      <c r="DJ24" s="185"/>
      <c r="DK24" s="185"/>
      <c r="DL24" s="185"/>
      <c r="DM24" s="185"/>
      <c r="DN24" s="185"/>
      <c r="DO24" s="159"/>
      <c r="DP24" s="186"/>
      <c r="DQ24" s="187"/>
      <c r="DR24" s="185"/>
      <c r="DS24" s="185"/>
      <c r="DT24" s="185"/>
      <c r="DU24" s="185"/>
      <c r="DV24" s="185"/>
      <c r="DW24" s="185"/>
      <c r="DX24" s="185"/>
      <c r="DY24" s="185"/>
      <c r="DZ24" s="185"/>
      <c r="EA24" s="185"/>
      <c r="EB24" s="185"/>
      <c r="EC24" s="185"/>
      <c r="ED24" s="185"/>
      <c r="EE24" s="185"/>
      <c r="EF24" s="185"/>
      <c r="EG24" s="159"/>
      <c r="EH24" s="186"/>
      <c r="EI24" s="187"/>
      <c r="EJ24" s="185"/>
      <c r="EK24" s="185"/>
      <c r="EL24" s="185"/>
      <c r="EM24" s="185"/>
      <c r="EN24" s="185"/>
      <c r="EO24" s="185"/>
      <c r="EP24" s="185"/>
      <c r="EQ24" s="185"/>
      <c r="ER24" s="185"/>
      <c r="ES24" s="185"/>
      <c r="ET24" s="185"/>
      <c r="EU24" s="185"/>
      <c r="EV24" s="185"/>
      <c r="EW24" s="185"/>
      <c r="EX24" s="185"/>
      <c r="EY24" s="159"/>
      <c r="EZ24" s="186"/>
      <c r="FA24" s="187"/>
      <c r="FB24" s="185"/>
      <c r="FC24" s="185"/>
      <c r="FD24" s="185"/>
      <c r="FE24" s="185"/>
      <c r="FF24" s="185"/>
      <c r="FG24" s="185"/>
      <c r="FH24" s="185"/>
      <c r="FI24" s="185"/>
      <c r="FJ24" s="185"/>
      <c r="FK24" s="185"/>
      <c r="FL24" s="185"/>
      <c r="FM24" s="185"/>
      <c r="FN24" s="185"/>
      <c r="FO24" s="185"/>
      <c r="FP24" s="185"/>
      <c r="FQ24" s="159"/>
      <c r="FR24" s="186"/>
      <c r="FS24" s="187"/>
      <c r="FT24" s="185"/>
      <c r="FU24" s="185"/>
      <c r="FV24" s="185"/>
      <c r="FW24" s="185"/>
      <c r="FX24" s="185"/>
      <c r="FY24" s="185"/>
      <c r="FZ24" s="185"/>
      <c r="GA24" s="185"/>
      <c r="GB24" s="185"/>
      <c r="GC24" s="185"/>
      <c r="GD24" s="185"/>
      <c r="GE24" s="185"/>
      <c r="GF24" s="185"/>
      <c r="GG24" s="185"/>
      <c r="GH24" s="185"/>
      <c r="GI24" s="159"/>
      <c r="GJ24" s="186"/>
      <c r="GK24" s="187"/>
    </row>
    <row r="25" spans="1:193" ht="15">
      <c r="A25" s="176" t="s">
        <v>118</v>
      </c>
      <c r="B25" s="180">
        <v>4181019</v>
      </c>
      <c r="C25" s="180">
        <v>287.375</v>
      </c>
      <c r="D25" s="180">
        <v>170.98699999999999</v>
      </c>
      <c r="E25" s="180">
        <v>1165.646</v>
      </c>
      <c r="F25" s="180">
        <v>2175.143</v>
      </c>
      <c r="G25" s="180">
        <v>1888.2149999999999</v>
      </c>
      <c r="H25" s="180">
        <v>0</v>
      </c>
      <c r="I25" s="180">
        <v>12075.365</v>
      </c>
      <c r="J25" s="183">
        <v>17762.731</v>
      </c>
      <c r="K25" s="182">
        <v>32175.058099999998</v>
      </c>
      <c r="L25" s="182">
        <v>12023.53227</v>
      </c>
      <c r="M25" s="182">
        <v>22704.590939999998</v>
      </c>
      <c r="N25" s="182">
        <v>19203.45823</v>
      </c>
      <c r="O25" s="182">
        <v>7207.8329199999998</v>
      </c>
      <c r="P25" s="182">
        <v>0</v>
      </c>
      <c r="Q25" s="182">
        <v>13625.724</v>
      </c>
      <c r="R25" s="184">
        <v>106940.19646000001</v>
      </c>
    </row>
    <row r="26" spans="1:193" s="237" customFormat="1" ht="15">
      <c r="A26" s="232" t="s">
        <v>119</v>
      </c>
      <c r="B26" s="233">
        <v>3734090</v>
      </c>
      <c r="C26" s="233">
        <v>241.88399999999999</v>
      </c>
      <c r="D26" s="233">
        <v>84.334999999999994</v>
      </c>
      <c r="E26" s="233">
        <v>1122.288</v>
      </c>
      <c r="F26" s="233">
        <v>1510.021</v>
      </c>
      <c r="G26" s="233">
        <v>1172.0719999999999</v>
      </c>
      <c r="H26" s="233">
        <v>14.486000000000001</v>
      </c>
      <c r="I26" s="233">
        <v>11255.81</v>
      </c>
      <c r="J26" s="234">
        <v>15400.896000000001</v>
      </c>
      <c r="K26" s="235">
        <v>27325.308130000001</v>
      </c>
      <c r="L26" s="235">
        <v>6970.3648199999998</v>
      </c>
      <c r="M26" s="235">
        <v>28777.67282</v>
      </c>
      <c r="N26" s="235">
        <v>17593.364730000001</v>
      </c>
      <c r="O26" s="235">
        <v>5051.4894999999997</v>
      </c>
      <c r="P26" s="235">
        <v>26.32621</v>
      </c>
      <c r="Q26" s="235">
        <v>10470.661</v>
      </c>
      <c r="R26" s="236">
        <v>96215.187210000004</v>
      </c>
    </row>
    <row r="27" spans="1:193" ht="15">
      <c r="A27" s="176" t="s">
        <v>120</v>
      </c>
      <c r="B27" s="180">
        <v>3629114</v>
      </c>
      <c r="C27" s="180">
        <v>71.465000000000003</v>
      </c>
      <c r="D27" s="180">
        <v>189.041</v>
      </c>
      <c r="E27" s="180">
        <v>384.57600000000002</v>
      </c>
      <c r="F27" s="180">
        <v>1506.6089999999999</v>
      </c>
      <c r="G27" s="180">
        <v>649.52200000000005</v>
      </c>
      <c r="H27" s="180">
        <v>15.013999999999999</v>
      </c>
      <c r="I27" s="180">
        <v>9156.2839999999997</v>
      </c>
      <c r="J27" s="183">
        <v>11972.510999999999</v>
      </c>
      <c r="K27" s="182">
        <v>11232.55068</v>
      </c>
      <c r="L27" s="182">
        <v>21354.000639999998</v>
      </c>
      <c r="M27" s="182">
        <v>11743.00757</v>
      </c>
      <c r="N27" s="182">
        <v>28840.8812</v>
      </c>
      <c r="O27" s="182">
        <v>5340.0660699999999</v>
      </c>
      <c r="P27" s="182">
        <v>52.150320000000001</v>
      </c>
      <c r="Q27" s="182">
        <v>8146.8450000000003</v>
      </c>
      <c r="R27" s="184">
        <v>86709.501480000006</v>
      </c>
    </row>
    <row r="28" spans="1:193" ht="15">
      <c r="A28" s="176" t="s">
        <v>121</v>
      </c>
      <c r="B28" s="180">
        <v>3281212</v>
      </c>
      <c r="C28" s="180">
        <v>147.315</v>
      </c>
      <c r="D28" s="180">
        <v>110.899</v>
      </c>
      <c r="E28" s="180">
        <v>467.45100000000002</v>
      </c>
      <c r="F28" s="180">
        <v>842.92700000000002</v>
      </c>
      <c r="G28" s="180">
        <v>890.947</v>
      </c>
      <c r="H28" s="180">
        <v>8.2520000000000007</v>
      </c>
      <c r="I28" s="180">
        <v>5191.7879999999996</v>
      </c>
      <c r="J28" s="183">
        <v>7659.5789999999997</v>
      </c>
      <c r="K28" s="182">
        <v>24235.935750000001</v>
      </c>
      <c r="L28" s="182">
        <v>15518.8423</v>
      </c>
      <c r="M28" s="182">
        <v>10429.26858</v>
      </c>
      <c r="N28" s="182">
        <v>10413.875819999999</v>
      </c>
      <c r="O28" s="182">
        <v>4993.0073199999997</v>
      </c>
      <c r="P28" s="182">
        <v>37.008789999999998</v>
      </c>
      <c r="Q28" s="182">
        <v>6149</v>
      </c>
      <c r="R28" s="184">
        <v>71776.93856000001</v>
      </c>
    </row>
    <row r="29" spans="1:193" ht="15">
      <c r="A29" s="176" t="s">
        <v>122</v>
      </c>
      <c r="B29" s="180">
        <v>3059393</v>
      </c>
      <c r="C29" s="180">
        <v>127.82</v>
      </c>
      <c r="D29" s="180">
        <v>153.02500000000001</v>
      </c>
      <c r="E29" s="180">
        <v>763.28599999999994</v>
      </c>
      <c r="F29" s="180">
        <v>1173.42</v>
      </c>
      <c r="G29" s="180">
        <v>1186.3230000000001</v>
      </c>
      <c r="H29" s="180">
        <v>23.798999999999999</v>
      </c>
      <c r="I29" s="180">
        <v>7445.3190000000004</v>
      </c>
      <c r="J29" s="183">
        <v>10872.992</v>
      </c>
      <c r="K29" s="182">
        <v>21164.243579999998</v>
      </c>
      <c r="L29" s="182">
        <v>9510.7748699999993</v>
      </c>
      <c r="M29" s="182">
        <v>16078.92397</v>
      </c>
      <c r="N29" s="182">
        <v>11543.199979999999</v>
      </c>
      <c r="O29" s="182">
        <v>5111.5775999999996</v>
      </c>
      <c r="P29" s="182">
        <v>69.700209999999998</v>
      </c>
      <c r="Q29" s="182">
        <v>7845.6469999999999</v>
      </c>
      <c r="R29" s="184">
        <v>71324.067209999994</v>
      </c>
    </row>
    <row r="30" spans="1:193" ht="15">
      <c r="A30" s="176" t="s">
        <v>123</v>
      </c>
      <c r="B30" s="180">
        <v>2956746</v>
      </c>
      <c r="C30" s="180">
        <v>162.708</v>
      </c>
      <c r="D30" s="180">
        <v>123.735</v>
      </c>
      <c r="E30" s="180">
        <v>311.26400000000001</v>
      </c>
      <c r="F30" s="180">
        <v>775.226</v>
      </c>
      <c r="G30" s="180">
        <v>979.03300000000002</v>
      </c>
      <c r="H30" s="180">
        <v>9.3949999999999996</v>
      </c>
      <c r="I30" s="180">
        <v>5304.3159999999998</v>
      </c>
      <c r="J30" s="183">
        <v>7665.6769999999997</v>
      </c>
      <c r="K30" s="182">
        <v>28603.7235</v>
      </c>
      <c r="L30" s="182">
        <v>12633.154930000001</v>
      </c>
      <c r="M30" s="182">
        <v>8256.7838900000006</v>
      </c>
      <c r="N30" s="182">
        <v>12844.89294</v>
      </c>
      <c r="O30" s="182">
        <v>6752.3848200000002</v>
      </c>
      <c r="P30" s="182">
        <v>80.703500000000005</v>
      </c>
      <c r="Q30" s="182">
        <v>3994</v>
      </c>
      <c r="R30" s="184">
        <v>73165.643580000004</v>
      </c>
    </row>
    <row r="31" spans="1:193" ht="15">
      <c r="A31" s="176" t="s">
        <v>124</v>
      </c>
      <c r="B31" s="180">
        <v>2650890</v>
      </c>
      <c r="C31" s="180">
        <v>219.25800000000001</v>
      </c>
      <c r="D31" s="180">
        <v>163.37200000000001</v>
      </c>
      <c r="E31" s="180">
        <v>199.637</v>
      </c>
      <c r="F31" s="180">
        <v>1776.0820000000001</v>
      </c>
      <c r="G31" s="180">
        <v>1165.1410000000001</v>
      </c>
      <c r="H31" s="180">
        <v>198.49700000000001</v>
      </c>
      <c r="I31" s="180">
        <v>9683.9069999999992</v>
      </c>
      <c r="J31" s="183">
        <v>13405.894</v>
      </c>
      <c r="K31" s="182">
        <v>21990.384310000001</v>
      </c>
      <c r="L31" s="182">
        <v>10978.703240000001</v>
      </c>
      <c r="M31" s="182">
        <v>6283.2235899999996</v>
      </c>
      <c r="N31" s="182">
        <v>19673.152290000002</v>
      </c>
      <c r="O31" s="182">
        <v>4835.4391599999999</v>
      </c>
      <c r="P31" s="182">
        <v>323.55529999999999</v>
      </c>
      <c r="Q31" s="182">
        <v>9039.3529999999992</v>
      </c>
      <c r="R31" s="184">
        <v>73123.810890000008</v>
      </c>
    </row>
    <row r="32" spans="1:193" ht="15">
      <c r="A32" s="176" t="s">
        <v>125</v>
      </c>
      <c r="B32" s="180">
        <v>2441770</v>
      </c>
      <c r="C32" s="180">
        <v>128.63499999999999</v>
      </c>
      <c r="D32" s="180">
        <v>46.186</v>
      </c>
      <c r="E32" s="180">
        <v>474.12700000000001</v>
      </c>
      <c r="F32" s="180">
        <v>571.822</v>
      </c>
      <c r="G32" s="180">
        <v>739.00699999999995</v>
      </c>
      <c r="H32" s="180">
        <v>231.59100000000001</v>
      </c>
      <c r="I32" s="180">
        <v>8032.7219999999998</v>
      </c>
      <c r="J32" s="183">
        <v>10224.09</v>
      </c>
      <c r="K32" s="182">
        <v>15308.90992</v>
      </c>
      <c r="L32" s="182">
        <v>2052.2800999999999</v>
      </c>
      <c r="M32" s="182">
        <v>19464.593669999998</v>
      </c>
      <c r="N32" s="182">
        <v>12044.835139999999</v>
      </c>
      <c r="O32" s="182">
        <v>5816.7239799999998</v>
      </c>
      <c r="P32" s="182">
        <v>1192.0092199999999</v>
      </c>
      <c r="Q32" s="182">
        <v>14618.322</v>
      </c>
      <c r="R32" s="184">
        <v>70497.674029999995</v>
      </c>
    </row>
    <row r="33" spans="1:193" ht="15">
      <c r="A33" s="176" t="s">
        <v>126</v>
      </c>
      <c r="B33" s="180">
        <v>2374203</v>
      </c>
      <c r="C33" s="180">
        <v>126.26</v>
      </c>
      <c r="D33" s="180">
        <v>160.72200000000001</v>
      </c>
      <c r="E33" s="180">
        <v>499.79599999999999</v>
      </c>
      <c r="F33" s="180">
        <v>663.024</v>
      </c>
      <c r="G33" s="180">
        <v>738.71199999999999</v>
      </c>
      <c r="H33" s="180">
        <v>0</v>
      </c>
      <c r="I33" s="180">
        <v>7087.549</v>
      </c>
      <c r="J33" s="183">
        <v>9276.0630000000001</v>
      </c>
      <c r="K33" s="182">
        <v>16897.825000000001</v>
      </c>
      <c r="L33" s="182">
        <v>10062.916999999999</v>
      </c>
      <c r="M33" s="182">
        <v>15169.0746</v>
      </c>
      <c r="N33" s="182">
        <v>8243.7790999999997</v>
      </c>
      <c r="O33" s="182">
        <v>4108.4141</v>
      </c>
      <c r="P33" s="182">
        <v>0</v>
      </c>
      <c r="Q33" s="182">
        <v>6054</v>
      </c>
      <c r="R33" s="184">
        <v>60536.0098</v>
      </c>
    </row>
    <row r="34" spans="1:193" ht="15">
      <c r="A34" s="176" t="s">
        <v>127</v>
      </c>
      <c r="B34" s="180">
        <v>2203663</v>
      </c>
      <c r="C34" s="180">
        <v>153.93700000000001</v>
      </c>
      <c r="D34" s="180">
        <v>160.86699999999999</v>
      </c>
      <c r="E34" s="180">
        <v>364.61099999999999</v>
      </c>
      <c r="F34" s="180">
        <v>679.25</v>
      </c>
      <c r="G34" s="180">
        <v>677.60199999999998</v>
      </c>
      <c r="H34" s="180">
        <v>182.39400000000001</v>
      </c>
      <c r="I34" s="180">
        <v>4867.6679999999997</v>
      </c>
      <c r="J34" s="183">
        <v>7086.3289999999997</v>
      </c>
      <c r="K34" s="182">
        <v>20207.592649999999</v>
      </c>
      <c r="L34" s="182">
        <v>10890.61268</v>
      </c>
      <c r="M34" s="182">
        <v>9754.2689499999997</v>
      </c>
      <c r="N34" s="182">
        <v>9489.0160899999992</v>
      </c>
      <c r="O34" s="182">
        <v>4239.9405200000001</v>
      </c>
      <c r="P34" s="182">
        <v>800.01260000000002</v>
      </c>
      <c r="Q34" s="182">
        <v>3992</v>
      </c>
      <c r="R34" s="184">
        <v>59373.443489999991</v>
      </c>
    </row>
    <row r="35" spans="1:193" ht="15">
      <c r="A35" s="176" t="s">
        <v>128</v>
      </c>
      <c r="B35" s="180">
        <v>2150706</v>
      </c>
      <c r="C35" s="180">
        <v>285.67500000000001</v>
      </c>
      <c r="D35" s="180">
        <v>125.158</v>
      </c>
      <c r="E35" s="180">
        <v>569.13</v>
      </c>
      <c r="F35" s="180">
        <v>792.899</v>
      </c>
      <c r="G35" s="180">
        <v>1163.277</v>
      </c>
      <c r="H35" s="180">
        <v>460.46600000000001</v>
      </c>
      <c r="I35" s="180">
        <v>8146.6670000000004</v>
      </c>
      <c r="J35" s="183">
        <v>11543.272000000001</v>
      </c>
      <c r="K35" s="182">
        <v>27704.612099999998</v>
      </c>
      <c r="L35" s="182">
        <v>4703.4281600000004</v>
      </c>
      <c r="M35" s="182">
        <v>10861.366690000001</v>
      </c>
      <c r="N35" s="182">
        <v>8288.5709700000007</v>
      </c>
      <c r="O35" s="182">
        <v>5520.4528799999998</v>
      </c>
      <c r="P35" s="182">
        <v>865.85756000000003</v>
      </c>
      <c r="Q35" s="182">
        <v>12557.101000000001</v>
      </c>
      <c r="R35" s="184">
        <v>70501.389359999986</v>
      </c>
    </row>
    <row r="36" spans="1:193" ht="15">
      <c r="A36" s="176" t="s">
        <v>129</v>
      </c>
      <c r="B36" s="180">
        <v>2148346</v>
      </c>
      <c r="C36" s="180">
        <v>110.309</v>
      </c>
      <c r="D36" s="180">
        <v>44.145000000000003</v>
      </c>
      <c r="E36" s="180">
        <v>245.465</v>
      </c>
      <c r="F36" s="180">
        <v>508.024</v>
      </c>
      <c r="G36" s="180">
        <v>607.28200000000004</v>
      </c>
      <c r="H36" s="180">
        <v>0</v>
      </c>
      <c r="I36" s="180">
        <v>6687.48</v>
      </c>
      <c r="J36" s="183">
        <v>8202.7049999999999</v>
      </c>
      <c r="K36" s="182">
        <v>7643.0396000000001</v>
      </c>
      <c r="L36" s="182">
        <v>2410.5614999999998</v>
      </c>
      <c r="M36" s="182">
        <v>6047.7779</v>
      </c>
      <c r="N36" s="182">
        <v>5038.0784999999996</v>
      </c>
      <c r="O36" s="182">
        <v>3269.8791000000001</v>
      </c>
      <c r="P36" s="182">
        <v>0</v>
      </c>
      <c r="Q36" s="182">
        <v>28.571000000000002</v>
      </c>
      <c r="R36" s="184">
        <v>24437.907600000002</v>
      </c>
    </row>
    <row r="37" spans="1:193" ht="15">
      <c r="A37" s="176" t="s">
        <v>130</v>
      </c>
      <c r="B37" s="180">
        <v>1932666</v>
      </c>
      <c r="C37" s="180">
        <v>118.26600000000001</v>
      </c>
      <c r="D37" s="180">
        <v>71.724999999999994</v>
      </c>
      <c r="E37" s="180">
        <v>211.33</v>
      </c>
      <c r="F37" s="180">
        <v>703.26499999999999</v>
      </c>
      <c r="G37" s="180">
        <v>810.24</v>
      </c>
      <c r="H37" s="180">
        <v>1.302</v>
      </c>
      <c r="I37" s="180">
        <v>4391.4989999999998</v>
      </c>
      <c r="J37" s="183">
        <v>6307.6269999999995</v>
      </c>
      <c r="K37" s="182">
        <v>16316.4845</v>
      </c>
      <c r="L37" s="182">
        <v>9920.7431199999992</v>
      </c>
      <c r="M37" s="182">
        <v>4338.2253899999996</v>
      </c>
      <c r="N37" s="182">
        <v>9216.1242600000005</v>
      </c>
      <c r="O37" s="182">
        <v>4583.7802499999998</v>
      </c>
      <c r="P37" s="182">
        <v>13.21771</v>
      </c>
      <c r="Q37" s="182">
        <v>3577</v>
      </c>
      <c r="R37" s="184">
        <v>47965.575229999988</v>
      </c>
    </row>
    <row r="38" spans="1:193" ht="15">
      <c r="A38" s="176" t="s">
        <v>131</v>
      </c>
      <c r="B38" s="180">
        <v>1886011</v>
      </c>
      <c r="C38" s="180">
        <v>67.331000000000003</v>
      </c>
      <c r="D38" s="180">
        <v>37.277000000000001</v>
      </c>
      <c r="E38" s="180">
        <v>168.387</v>
      </c>
      <c r="F38" s="180">
        <v>536.18200000000002</v>
      </c>
      <c r="G38" s="180">
        <v>3.2549999999999999</v>
      </c>
      <c r="H38" s="180">
        <v>585.86900000000003</v>
      </c>
      <c r="I38" s="180">
        <v>4225.6670000000004</v>
      </c>
      <c r="J38" s="183">
        <v>5623.9680000000008</v>
      </c>
      <c r="K38" s="182">
        <v>8652.7783999999992</v>
      </c>
      <c r="L38" s="182">
        <v>4134.6459999999997</v>
      </c>
      <c r="M38" s="182">
        <v>5625.1032999999998</v>
      </c>
      <c r="N38" s="182">
        <v>10885.340029999999</v>
      </c>
      <c r="O38" s="182">
        <v>12.8384</v>
      </c>
      <c r="P38" s="182">
        <v>4338.5448100000003</v>
      </c>
      <c r="Q38" s="182">
        <v>12789.681</v>
      </c>
      <c r="R38" s="184">
        <v>46438.931939999995</v>
      </c>
    </row>
    <row r="39" spans="1:193" ht="15">
      <c r="A39" s="176" t="s">
        <v>132</v>
      </c>
      <c r="B39" s="180">
        <v>1849898</v>
      </c>
      <c r="C39" s="180">
        <v>97.21</v>
      </c>
      <c r="D39" s="180">
        <v>62.63</v>
      </c>
      <c r="E39" s="180">
        <v>328.23599999999999</v>
      </c>
      <c r="F39" s="180">
        <v>614.82100000000003</v>
      </c>
      <c r="G39" s="180">
        <v>900.93200000000002</v>
      </c>
      <c r="H39" s="180">
        <v>144.19499999999999</v>
      </c>
      <c r="I39" s="180">
        <v>5265.9290000000001</v>
      </c>
      <c r="J39" s="183">
        <v>7413.9529999999995</v>
      </c>
      <c r="K39" s="182">
        <v>10793.18885</v>
      </c>
      <c r="L39" s="182">
        <v>3924.1101399999998</v>
      </c>
      <c r="M39" s="182">
        <v>7851.2487499999997</v>
      </c>
      <c r="N39" s="182">
        <v>6887.0788400000001</v>
      </c>
      <c r="O39" s="182">
        <v>4366.55807</v>
      </c>
      <c r="P39" s="182">
        <v>331.48358000000002</v>
      </c>
      <c r="Q39" s="182">
        <v>3724.6660000000002</v>
      </c>
      <c r="R39" s="184">
        <v>37878.334229999993</v>
      </c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59"/>
      <c r="AD39" s="186"/>
      <c r="AE39" s="187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59"/>
      <c r="AV39" s="186"/>
      <c r="AW39" s="187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59"/>
      <c r="BN39" s="186"/>
      <c r="BO39" s="187"/>
      <c r="BP39" s="185"/>
      <c r="BQ39" s="185"/>
      <c r="BR39" s="185"/>
      <c r="BS39" s="185"/>
      <c r="BT39" s="185"/>
      <c r="BU39" s="185"/>
      <c r="BV39" s="185"/>
      <c r="BW39" s="185"/>
      <c r="BX39" s="185"/>
      <c r="BY39" s="185"/>
      <c r="BZ39" s="185"/>
      <c r="CA39" s="185"/>
      <c r="CB39" s="185"/>
      <c r="CC39" s="185"/>
      <c r="CD39" s="185"/>
      <c r="CE39" s="159"/>
      <c r="CF39" s="186"/>
      <c r="CG39" s="187"/>
      <c r="CH39" s="185"/>
      <c r="CI39" s="185"/>
      <c r="CJ39" s="185"/>
      <c r="CK39" s="185"/>
      <c r="CL39" s="185"/>
      <c r="CM39" s="185"/>
      <c r="CN39" s="185"/>
      <c r="CO39" s="185"/>
      <c r="CP39" s="185"/>
      <c r="CQ39" s="185"/>
      <c r="CR39" s="185"/>
      <c r="CS39" s="185"/>
      <c r="CT39" s="185"/>
      <c r="CU39" s="185"/>
      <c r="CV39" s="185"/>
      <c r="CW39" s="159"/>
      <c r="CX39" s="186"/>
      <c r="CY39" s="187"/>
      <c r="CZ39" s="185"/>
      <c r="DA39" s="185"/>
      <c r="DB39" s="185"/>
      <c r="DC39" s="185"/>
      <c r="DD39" s="185"/>
      <c r="DE39" s="185"/>
      <c r="DF39" s="185"/>
      <c r="DG39" s="185"/>
      <c r="DH39" s="185"/>
      <c r="DI39" s="185"/>
      <c r="DJ39" s="185"/>
      <c r="DK39" s="185"/>
      <c r="DL39" s="185"/>
      <c r="DM39" s="185"/>
      <c r="DN39" s="185"/>
      <c r="DO39" s="159"/>
      <c r="DP39" s="186"/>
      <c r="DQ39" s="187"/>
      <c r="DR39" s="185"/>
      <c r="DS39" s="185"/>
      <c r="DT39" s="185"/>
      <c r="DU39" s="185"/>
      <c r="DV39" s="185"/>
      <c r="DW39" s="185"/>
      <c r="DX39" s="185"/>
      <c r="DY39" s="185"/>
      <c r="DZ39" s="185"/>
      <c r="EA39" s="185"/>
      <c r="EB39" s="185"/>
      <c r="EC39" s="185"/>
      <c r="ED39" s="185"/>
      <c r="EE39" s="185"/>
      <c r="EF39" s="185"/>
      <c r="EG39" s="159"/>
      <c r="EH39" s="186"/>
      <c r="EI39" s="187"/>
      <c r="EJ39" s="185"/>
      <c r="EK39" s="185"/>
      <c r="EL39" s="185"/>
      <c r="EM39" s="185"/>
      <c r="EN39" s="185"/>
      <c r="EO39" s="185"/>
      <c r="EP39" s="185"/>
      <c r="EQ39" s="185"/>
      <c r="ER39" s="185"/>
      <c r="ES39" s="185"/>
      <c r="ET39" s="185"/>
      <c r="EU39" s="185"/>
      <c r="EV39" s="185"/>
      <c r="EW39" s="185"/>
      <c r="EX39" s="185"/>
      <c r="EY39" s="159"/>
      <c r="EZ39" s="186"/>
      <c r="FA39" s="187"/>
      <c r="FB39" s="185"/>
      <c r="FC39" s="185"/>
      <c r="FD39" s="185"/>
      <c r="FE39" s="185"/>
      <c r="FF39" s="185"/>
      <c r="FG39" s="185"/>
      <c r="FH39" s="185"/>
      <c r="FI39" s="185"/>
      <c r="FJ39" s="185"/>
      <c r="FK39" s="185"/>
      <c r="FL39" s="185"/>
      <c r="FM39" s="185"/>
      <c r="FN39" s="185"/>
      <c r="FO39" s="185"/>
      <c r="FP39" s="185"/>
      <c r="FQ39" s="159"/>
      <c r="FR39" s="186"/>
      <c r="FS39" s="187"/>
      <c r="FT39" s="185"/>
      <c r="FU39" s="185"/>
      <c r="FV39" s="185"/>
      <c r="FW39" s="185"/>
      <c r="FX39" s="185"/>
      <c r="FY39" s="185"/>
      <c r="FZ39" s="185"/>
      <c r="GA39" s="185"/>
      <c r="GB39" s="185"/>
      <c r="GC39" s="185"/>
      <c r="GD39" s="185"/>
      <c r="GE39" s="185"/>
      <c r="GF39" s="185"/>
      <c r="GG39" s="185"/>
      <c r="GH39" s="185"/>
      <c r="GI39" s="159"/>
      <c r="GJ39" s="186"/>
      <c r="GK39" s="187"/>
    </row>
    <row r="40" spans="1:193" ht="15">
      <c r="A40" s="176" t="s">
        <v>133</v>
      </c>
      <c r="B40" s="180">
        <v>1780673</v>
      </c>
      <c r="C40" s="180">
        <v>204.69399999999999</v>
      </c>
      <c r="D40" s="180">
        <v>50.408999999999999</v>
      </c>
      <c r="E40" s="180">
        <v>368.37099999999998</v>
      </c>
      <c r="F40" s="180">
        <v>684.56799999999998</v>
      </c>
      <c r="G40" s="180">
        <v>667.29200000000003</v>
      </c>
      <c r="H40" s="180">
        <v>8.15</v>
      </c>
      <c r="I40" s="180">
        <v>5398.6890000000003</v>
      </c>
      <c r="J40" s="183">
        <v>7382.1730000000007</v>
      </c>
      <c r="K40" s="182">
        <v>16594.857</v>
      </c>
      <c r="L40" s="182">
        <v>2363.5536099999999</v>
      </c>
      <c r="M40" s="182">
        <v>5988.2601000000004</v>
      </c>
      <c r="N40" s="182">
        <v>7302.0737600000002</v>
      </c>
      <c r="O40" s="182">
        <v>4207.66399</v>
      </c>
      <c r="P40" s="182">
        <v>32.546399999999998</v>
      </c>
      <c r="Q40" s="182">
        <v>6894.7020000000002</v>
      </c>
      <c r="R40" s="184">
        <v>43383.656859999996</v>
      </c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59"/>
      <c r="AD40" s="186"/>
      <c r="AE40" s="187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59"/>
      <c r="AV40" s="186"/>
      <c r="AW40" s="187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59"/>
      <c r="BN40" s="186"/>
      <c r="BO40" s="187"/>
      <c r="BP40" s="185"/>
      <c r="BQ40" s="185"/>
      <c r="BR40" s="185"/>
      <c r="BS40" s="185"/>
      <c r="BT40" s="185"/>
      <c r="BU40" s="185"/>
      <c r="BV40" s="185"/>
      <c r="BW40" s="185"/>
      <c r="BX40" s="185"/>
      <c r="BY40" s="185"/>
      <c r="BZ40" s="185"/>
      <c r="CA40" s="185"/>
      <c r="CB40" s="185"/>
      <c r="CC40" s="185"/>
      <c r="CD40" s="185"/>
      <c r="CE40" s="159"/>
      <c r="CF40" s="186"/>
      <c r="CG40" s="187"/>
      <c r="CH40" s="185"/>
      <c r="CI40" s="185"/>
      <c r="CJ40" s="185"/>
      <c r="CK40" s="185"/>
      <c r="CL40" s="185"/>
      <c r="CM40" s="185"/>
      <c r="CN40" s="185"/>
      <c r="CO40" s="185"/>
      <c r="CP40" s="185"/>
      <c r="CQ40" s="185"/>
      <c r="CR40" s="185"/>
      <c r="CS40" s="185"/>
      <c r="CT40" s="185"/>
      <c r="CU40" s="185"/>
      <c r="CV40" s="185"/>
      <c r="CW40" s="159"/>
      <c r="CX40" s="186"/>
      <c r="CY40" s="187"/>
      <c r="CZ40" s="185"/>
      <c r="DA40" s="185"/>
      <c r="DB40" s="185"/>
      <c r="DC40" s="185"/>
      <c r="DD40" s="185"/>
      <c r="DE40" s="185"/>
      <c r="DF40" s="185"/>
      <c r="DG40" s="185"/>
      <c r="DH40" s="185"/>
      <c r="DI40" s="185"/>
      <c r="DJ40" s="185"/>
      <c r="DK40" s="185"/>
      <c r="DL40" s="185"/>
      <c r="DM40" s="185"/>
      <c r="DN40" s="185"/>
      <c r="DO40" s="159"/>
      <c r="DP40" s="186"/>
      <c r="DQ40" s="187"/>
      <c r="DR40" s="185"/>
      <c r="DS40" s="185"/>
      <c r="DT40" s="185"/>
      <c r="DU40" s="185"/>
      <c r="DV40" s="185"/>
      <c r="DW40" s="185"/>
      <c r="DX40" s="185"/>
      <c r="DY40" s="185"/>
      <c r="DZ40" s="185"/>
      <c r="EA40" s="185"/>
      <c r="EB40" s="185"/>
      <c r="EC40" s="185"/>
      <c r="ED40" s="185"/>
      <c r="EE40" s="185"/>
      <c r="EF40" s="185"/>
      <c r="EG40" s="159"/>
      <c r="EH40" s="186"/>
      <c r="EI40" s="187"/>
      <c r="EJ40" s="185"/>
      <c r="EK40" s="185"/>
      <c r="EL40" s="185"/>
      <c r="EM40" s="185"/>
      <c r="EN40" s="185"/>
      <c r="EO40" s="185"/>
      <c r="EP40" s="185"/>
      <c r="EQ40" s="185"/>
      <c r="ER40" s="185"/>
      <c r="ES40" s="185"/>
      <c r="ET40" s="185"/>
      <c r="EU40" s="185"/>
      <c r="EV40" s="185"/>
      <c r="EW40" s="185"/>
      <c r="EX40" s="185"/>
      <c r="EY40" s="159"/>
      <c r="EZ40" s="186"/>
      <c r="FA40" s="187"/>
      <c r="FB40" s="185"/>
      <c r="FC40" s="185"/>
      <c r="FD40" s="185"/>
      <c r="FE40" s="185"/>
      <c r="FF40" s="185"/>
      <c r="FG40" s="185"/>
      <c r="FH40" s="185"/>
      <c r="FI40" s="185"/>
      <c r="FJ40" s="185"/>
      <c r="FK40" s="185"/>
      <c r="FL40" s="185"/>
      <c r="FM40" s="185"/>
      <c r="FN40" s="185"/>
      <c r="FO40" s="185"/>
      <c r="FP40" s="185"/>
      <c r="FQ40" s="159"/>
      <c r="FR40" s="186"/>
      <c r="FS40" s="187"/>
      <c r="FT40" s="185"/>
      <c r="FU40" s="185"/>
      <c r="FV40" s="185"/>
      <c r="FW40" s="185"/>
      <c r="FX40" s="185"/>
      <c r="FY40" s="185"/>
      <c r="FZ40" s="185"/>
      <c r="GA40" s="185"/>
      <c r="GB40" s="185"/>
      <c r="GC40" s="185"/>
      <c r="GD40" s="185"/>
      <c r="GE40" s="185"/>
      <c r="GF40" s="185"/>
      <c r="GG40" s="185"/>
      <c r="GH40" s="185"/>
      <c r="GI40" s="159"/>
      <c r="GJ40" s="186"/>
      <c r="GK40" s="187"/>
    </row>
    <row r="41" spans="1:193" ht="15">
      <c r="A41" s="176" t="s">
        <v>134</v>
      </c>
      <c r="B41" s="180">
        <v>1758210</v>
      </c>
      <c r="C41" s="180">
        <v>177.31200000000001</v>
      </c>
      <c r="D41" s="180">
        <v>81.004999999999995</v>
      </c>
      <c r="E41" s="180">
        <v>368.17399999999998</v>
      </c>
      <c r="F41" s="180">
        <v>758.06399999999996</v>
      </c>
      <c r="G41" s="180">
        <v>952.66899999999998</v>
      </c>
      <c r="H41" s="180">
        <v>46.893000000000001</v>
      </c>
      <c r="I41" s="180">
        <v>5720.1379999999999</v>
      </c>
      <c r="J41" s="183">
        <v>8104.2549999999992</v>
      </c>
      <c r="K41" s="182">
        <v>17969.560409999998</v>
      </c>
      <c r="L41" s="182">
        <v>6920.0387799999999</v>
      </c>
      <c r="M41" s="182">
        <v>8359.6583499999997</v>
      </c>
      <c r="N41" s="182">
        <v>8391.1022799999992</v>
      </c>
      <c r="O41" s="182">
        <v>4425.0217400000001</v>
      </c>
      <c r="P41" s="182">
        <v>65.562820000000002</v>
      </c>
      <c r="Q41" s="182">
        <v>2799</v>
      </c>
      <c r="R41" s="184">
        <v>48929.944379999994</v>
      </c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59"/>
      <c r="AD41" s="186"/>
      <c r="AE41" s="187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59"/>
      <c r="AV41" s="186"/>
      <c r="AW41" s="187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  <c r="BM41" s="159"/>
      <c r="BN41" s="186"/>
      <c r="BO41" s="187"/>
      <c r="BP41" s="185"/>
      <c r="BQ41" s="185"/>
      <c r="BR41" s="185"/>
      <c r="BS41" s="185"/>
      <c r="BT41" s="185"/>
      <c r="BU41" s="185"/>
      <c r="BV41" s="185"/>
      <c r="BW41" s="185"/>
      <c r="BX41" s="185"/>
      <c r="BY41" s="185"/>
      <c r="BZ41" s="185"/>
      <c r="CA41" s="185"/>
      <c r="CB41" s="185"/>
      <c r="CC41" s="185"/>
      <c r="CD41" s="185"/>
      <c r="CE41" s="159"/>
      <c r="CF41" s="186"/>
      <c r="CG41" s="187"/>
      <c r="CH41" s="185"/>
      <c r="CI41" s="185"/>
      <c r="CJ41" s="185"/>
      <c r="CK41" s="185"/>
      <c r="CL41" s="185"/>
      <c r="CM41" s="185"/>
      <c r="CN41" s="185"/>
      <c r="CO41" s="185"/>
      <c r="CP41" s="185"/>
      <c r="CQ41" s="185"/>
      <c r="CR41" s="185"/>
      <c r="CS41" s="185"/>
      <c r="CT41" s="185"/>
      <c r="CU41" s="185"/>
      <c r="CV41" s="185"/>
      <c r="CW41" s="159"/>
      <c r="CX41" s="186"/>
      <c r="CY41" s="187"/>
      <c r="CZ41" s="185"/>
      <c r="DA41" s="185"/>
      <c r="DB41" s="185"/>
      <c r="DC41" s="185"/>
      <c r="DD41" s="185"/>
      <c r="DE41" s="185"/>
      <c r="DF41" s="185"/>
      <c r="DG41" s="185"/>
      <c r="DH41" s="185"/>
      <c r="DI41" s="185"/>
      <c r="DJ41" s="185"/>
      <c r="DK41" s="185"/>
      <c r="DL41" s="185"/>
      <c r="DM41" s="185"/>
      <c r="DN41" s="185"/>
      <c r="DO41" s="159"/>
      <c r="DP41" s="186"/>
      <c r="DQ41" s="187"/>
      <c r="DR41" s="185"/>
      <c r="DS41" s="185"/>
      <c r="DT41" s="185"/>
      <c r="DU41" s="185"/>
      <c r="DV41" s="185"/>
      <c r="DW41" s="185"/>
      <c r="DX41" s="185"/>
      <c r="DY41" s="185"/>
      <c r="DZ41" s="185"/>
      <c r="EA41" s="185"/>
      <c r="EB41" s="185"/>
      <c r="EC41" s="185"/>
      <c r="ED41" s="185"/>
      <c r="EE41" s="185"/>
      <c r="EF41" s="185"/>
      <c r="EG41" s="159"/>
      <c r="EH41" s="186"/>
      <c r="EI41" s="187"/>
      <c r="EJ41" s="185"/>
      <c r="EK41" s="185"/>
      <c r="EL41" s="185"/>
      <c r="EM41" s="185"/>
      <c r="EN41" s="185"/>
      <c r="EO41" s="185"/>
      <c r="EP41" s="185"/>
      <c r="EQ41" s="185"/>
      <c r="ER41" s="185"/>
      <c r="ES41" s="185"/>
      <c r="ET41" s="185"/>
      <c r="EU41" s="185"/>
      <c r="EV41" s="185"/>
      <c r="EW41" s="185"/>
      <c r="EX41" s="185"/>
      <c r="EY41" s="159"/>
      <c r="EZ41" s="186"/>
      <c r="FA41" s="187"/>
      <c r="FB41" s="185"/>
      <c r="FC41" s="185"/>
      <c r="FD41" s="185"/>
      <c r="FE41" s="185"/>
      <c r="FF41" s="185"/>
      <c r="FG41" s="185"/>
      <c r="FH41" s="185"/>
      <c r="FI41" s="185"/>
      <c r="FJ41" s="185"/>
      <c r="FK41" s="185"/>
      <c r="FL41" s="185"/>
      <c r="FM41" s="185"/>
      <c r="FN41" s="185"/>
      <c r="FO41" s="185"/>
      <c r="FP41" s="185"/>
      <c r="FQ41" s="159"/>
      <c r="FR41" s="186"/>
      <c r="FS41" s="187"/>
      <c r="FT41" s="185"/>
      <c r="FU41" s="185"/>
      <c r="FV41" s="185"/>
      <c r="FW41" s="185"/>
      <c r="FX41" s="185"/>
      <c r="FY41" s="185"/>
      <c r="FZ41" s="185"/>
      <c r="GA41" s="185"/>
      <c r="GB41" s="185"/>
      <c r="GC41" s="185"/>
      <c r="GD41" s="185"/>
      <c r="GE41" s="185"/>
      <c r="GF41" s="185"/>
      <c r="GG41" s="185"/>
      <c r="GH41" s="185"/>
      <c r="GI41" s="159"/>
      <c r="GJ41" s="186"/>
      <c r="GK41" s="187"/>
    </row>
    <row r="42" spans="1:193" ht="15">
      <c r="A42" s="176" t="s">
        <v>135</v>
      </c>
      <c r="B42" s="180">
        <v>1733853</v>
      </c>
      <c r="C42" s="180">
        <v>198.98699999999999</v>
      </c>
      <c r="D42" s="180">
        <v>100.997</v>
      </c>
      <c r="E42" s="180">
        <v>488.84399999999999</v>
      </c>
      <c r="F42" s="180">
        <v>858.14499999999998</v>
      </c>
      <c r="G42" s="180">
        <v>970.36699999999996</v>
      </c>
      <c r="H42" s="180">
        <v>0</v>
      </c>
      <c r="I42" s="180">
        <v>7062.9269999999997</v>
      </c>
      <c r="J42" s="183">
        <v>9680.2669999999998</v>
      </c>
      <c r="K42" s="182">
        <v>9143.3556100000005</v>
      </c>
      <c r="L42" s="182">
        <v>2449.97685</v>
      </c>
      <c r="M42" s="182">
        <v>8484.2645799999991</v>
      </c>
      <c r="N42" s="182">
        <v>6038.8389900000002</v>
      </c>
      <c r="O42" s="182">
        <v>3261.1852699999999</v>
      </c>
      <c r="P42" s="182">
        <v>0</v>
      </c>
      <c r="Q42" s="182">
        <v>4599.7650000000003</v>
      </c>
      <c r="R42" s="184">
        <v>33977.386299999998</v>
      </c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59"/>
      <c r="AD42" s="186"/>
      <c r="AE42" s="187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59"/>
      <c r="AV42" s="186"/>
      <c r="AW42" s="187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59"/>
      <c r="BN42" s="186"/>
      <c r="BO42" s="187"/>
      <c r="BP42" s="185"/>
      <c r="BQ42" s="185"/>
      <c r="BR42" s="185"/>
      <c r="BS42" s="185"/>
      <c r="BT42" s="185"/>
      <c r="BU42" s="185"/>
      <c r="BV42" s="185"/>
      <c r="BW42" s="185"/>
      <c r="BX42" s="185"/>
      <c r="BY42" s="185"/>
      <c r="BZ42" s="185"/>
      <c r="CA42" s="185"/>
      <c r="CB42" s="185"/>
      <c r="CC42" s="185"/>
      <c r="CD42" s="185"/>
      <c r="CE42" s="159"/>
      <c r="CF42" s="186"/>
      <c r="CG42" s="187"/>
      <c r="CH42" s="185"/>
      <c r="CI42" s="185"/>
      <c r="CJ42" s="185"/>
      <c r="CK42" s="185"/>
      <c r="CL42" s="185"/>
      <c r="CM42" s="185"/>
      <c r="CN42" s="185"/>
      <c r="CO42" s="185"/>
      <c r="CP42" s="185"/>
      <c r="CQ42" s="185"/>
      <c r="CR42" s="185"/>
      <c r="CS42" s="185"/>
      <c r="CT42" s="185"/>
      <c r="CU42" s="185"/>
      <c r="CV42" s="185"/>
      <c r="CW42" s="159"/>
      <c r="CX42" s="186"/>
      <c r="CY42" s="187"/>
      <c r="CZ42" s="185"/>
      <c r="DA42" s="185"/>
      <c r="DB42" s="185"/>
      <c r="DC42" s="185"/>
      <c r="DD42" s="185"/>
      <c r="DE42" s="185"/>
      <c r="DF42" s="185"/>
      <c r="DG42" s="185"/>
      <c r="DH42" s="185"/>
      <c r="DI42" s="185"/>
      <c r="DJ42" s="185"/>
      <c r="DK42" s="185"/>
      <c r="DL42" s="185"/>
      <c r="DM42" s="185"/>
      <c r="DN42" s="185"/>
      <c r="DO42" s="159"/>
      <c r="DP42" s="186"/>
      <c r="DQ42" s="187"/>
      <c r="DR42" s="185"/>
      <c r="DS42" s="185"/>
      <c r="DT42" s="185"/>
      <c r="DU42" s="185"/>
      <c r="DV42" s="185"/>
      <c r="DW42" s="185"/>
      <c r="DX42" s="185"/>
      <c r="DY42" s="185"/>
      <c r="DZ42" s="185"/>
      <c r="EA42" s="185"/>
      <c r="EB42" s="185"/>
      <c r="EC42" s="185"/>
      <c r="ED42" s="185"/>
      <c r="EE42" s="185"/>
      <c r="EF42" s="185"/>
      <c r="EG42" s="159"/>
      <c r="EH42" s="186"/>
      <c r="EI42" s="187"/>
      <c r="EJ42" s="185"/>
      <c r="EK42" s="185"/>
      <c r="EL42" s="185"/>
      <c r="EM42" s="185"/>
      <c r="EN42" s="185"/>
      <c r="EO42" s="185"/>
      <c r="EP42" s="185"/>
      <c r="EQ42" s="185"/>
      <c r="ER42" s="185"/>
      <c r="ES42" s="185"/>
      <c r="ET42" s="185"/>
      <c r="EU42" s="185"/>
      <c r="EV42" s="185"/>
      <c r="EW42" s="185"/>
      <c r="EX42" s="185"/>
      <c r="EY42" s="159"/>
      <c r="EZ42" s="186"/>
      <c r="FA42" s="187"/>
      <c r="FB42" s="185"/>
      <c r="FC42" s="185"/>
      <c r="FD42" s="185"/>
      <c r="FE42" s="185"/>
      <c r="FF42" s="185"/>
      <c r="FG42" s="185"/>
      <c r="FH42" s="185"/>
      <c r="FI42" s="185"/>
      <c r="FJ42" s="185"/>
      <c r="FK42" s="185"/>
      <c r="FL42" s="185"/>
      <c r="FM42" s="185"/>
      <c r="FN42" s="185"/>
      <c r="FO42" s="185"/>
      <c r="FP42" s="185"/>
      <c r="FQ42" s="159"/>
      <c r="FR42" s="186"/>
      <c r="FS42" s="187"/>
      <c r="FT42" s="185"/>
      <c r="FU42" s="185"/>
      <c r="FV42" s="185"/>
      <c r="FW42" s="185"/>
      <c r="FX42" s="185"/>
      <c r="FY42" s="185"/>
      <c r="FZ42" s="185"/>
      <c r="GA42" s="185"/>
      <c r="GB42" s="185"/>
      <c r="GC42" s="185"/>
      <c r="GD42" s="185"/>
      <c r="GE42" s="185"/>
      <c r="GF42" s="185"/>
      <c r="GG42" s="185"/>
      <c r="GH42" s="185"/>
      <c r="GI42" s="159"/>
      <c r="GJ42" s="186"/>
      <c r="GK42" s="187"/>
    </row>
    <row r="43" spans="1:193" ht="15">
      <c r="A43" s="176" t="s">
        <v>136</v>
      </c>
      <c r="B43" s="180">
        <v>1723634</v>
      </c>
      <c r="C43" s="180">
        <v>64.317999999999998</v>
      </c>
      <c r="D43" s="180">
        <v>76.912000000000006</v>
      </c>
      <c r="E43" s="180">
        <v>369.26</v>
      </c>
      <c r="F43" s="180">
        <v>402.42700000000002</v>
      </c>
      <c r="G43" s="180">
        <v>672.94299999999998</v>
      </c>
      <c r="H43" s="180">
        <v>37.283999999999999</v>
      </c>
      <c r="I43" s="180">
        <v>4322.7439999999997</v>
      </c>
      <c r="J43" s="183">
        <v>5945.8879999999999</v>
      </c>
      <c r="K43" s="182">
        <v>8843.3576499999999</v>
      </c>
      <c r="L43" s="182">
        <v>8906.2566900000002</v>
      </c>
      <c r="M43" s="182">
        <v>7986.1124399999999</v>
      </c>
      <c r="N43" s="182">
        <v>5077.77196</v>
      </c>
      <c r="O43" s="182">
        <v>3873.1674400000002</v>
      </c>
      <c r="P43" s="182">
        <v>115.44309</v>
      </c>
      <c r="Q43" s="182">
        <v>6705</v>
      </c>
      <c r="R43" s="184">
        <v>41507.109270000001</v>
      </c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59"/>
      <c r="AD43" s="186"/>
      <c r="AE43" s="187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59"/>
      <c r="AV43" s="186"/>
      <c r="AW43" s="187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59"/>
      <c r="BN43" s="186"/>
      <c r="BO43" s="187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85"/>
      <c r="CA43" s="185"/>
      <c r="CB43" s="185"/>
      <c r="CC43" s="185"/>
      <c r="CD43" s="185"/>
      <c r="CE43" s="159"/>
      <c r="CF43" s="186"/>
      <c r="CG43" s="187"/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59"/>
      <c r="CX43" s="186"/>
      <c r="CY43" s="187"/>
      <c r="CZ43" s="185"/>
      <c r="DA43" s="185"/>
      <c r="DB43" s="185"/>
      <c r="DC43" s="185"/>
      <c r="DD43" s="185"/>
      <c r="DE43" s="185"/>
      <c r="DF43" s="185"/>
      <c r="DG43" s="185"/>
      <c r="DH43" s="185"/>
      <c r="DI43" s="185"/>
      <c r="DJ43" s="185"/>
      <c r="DK43" s="185"/>
      <c r="DL43" s="185"/>
      <c r="DM43" s="185"/>
      <c r="DN43" s="185"/>
      <c r="DO43" s="159"/>
      <c r="DP43" s="186"/>
      <c r="DQ43" s="187"/>
      <c r="DR43" s="185"/>
      <c r="DS43" s="185"/>
      <c r="DT43" s="185"/>
      <c r="DU43" s="185"/>
      <c r="DV43" s="185"/>
      <c r="DW43" s="185"/>
      <c r="DX43" s="185"/>
      <c r="DY43" s="185"/>
      <c r="DZ43" s="185"/>
      <c r="EA43" s="185"/>
      <c r="EB43" s="185"/>
      <c r="EC43" s="185"/>
      <c r="ED43" s="185"/>
      <c r="EE43" s="185"/>
      <c r="EF43" s="185"/>
      <c r="EG43" s="159"/>
      <c r="EH43" s="186"/>
      <c r="EI43" s="187"/>
      <c r="EJ43" s="185"/>
      <c r="EK43" s="185"/>
      <c r="EL43" s="185"/>
      <c r="EM43" s="185"/>
      <c r="EN43" s="185"/>
      <c r="EO43" s="185"/>
      <c r="EP43" s="185"/>
      <c r="EQ43" s="185"/>
      <c r="ER43" s="185"/>
      <c r="ES43" s="185"/>
      <c r="ET43" s="185"/>
      <c r="EU43" s="185"/>
      <c r="EV43" s="185"/>
      <c r="EW43" s="185"/>
      <c r="EX43" s="185"/>
      <c r="EY43" s="159"/>
      <c r="EZ43" s="186"/>
      <c r="FA43" s="187"/>
      <c r="FB43" s="185"/>
      <c r="FC43" s="185"/>
      <c r="FD43" s="185"/>
      <c r="FE43" s="185"/>
      <c r="FF43" s="185"/>
      <c r="FG43" s="185"/>
      <c r="FH43" s="185"/>
      <c r="FI43" s="185"/>
      <c r="FJ43" s="185"/>
      <c r="FK43" s="185"/>
      <c r="FL43" s="185"/>
      <c r="FM43" s="185"/>
      <c r="FN43" s="185"/>
      <c r="FO43" s="185"/>
      <c r="FP43" s="185"/>
      <c r="FQ43" s="159"/>
      <c r="FR43" s="186"/>
      <c r="FS43" s="187"/>
      <c r="FT43" s="185"/>
      <c r="FU43" s="185"/>
      <c r="FV43" s="185"/>
      <c r="FW43" s="185"/>
      <c r="FX43" s="185"/>
      <c r="FY43" s="185"/>
      <c r="FZ43" s="185"/>
      <c r="GA43" s="185"/>
      <c r="GB43" s="185"/>
      <c r="GC43" s="185"/>
      <c r="GD43" s="185"/>
      <c r="GE43" s="185"/>
      <c r="GF43" s="185"/>
      <c r="GG43" s="185"/>
      <c r="GH43" s="185"/>
      <c r="GI43" s="159"/>
      <c r="GJ43" s="186"/>
      <c r="GK43" s="187"/>
    </row>
    <row r="44" spans="1:193" ht="15">
      <c r="A44" s="176" t="s">
        <v>137</v>
      </c>
      <c r="B44" s="180">
        <v>1664496</v>
      </c>
      <c r="C44" s="180">
        <v>41.972000000000001</v>
      </c>
      <c r="D44" s="180">
        <v>80.489999999999995</v>
      </c>
      <c r="E44" s="180">
        <v>314.13200000000001</v>
      </c>
      <c r="F44" s="180">
        <v>372.399</v>
      </c>
      <c r="G44" s="180">
        <v>398.23599999999999</v>
      </c>
      <c r="H44" s="180">
        <v>3.5059999999999998</v>
      </c>
      <c r="I44" s="180">
        <v>2733.326</v>
      </c>
      <c r="J44" s="183">
        <v>3944.0609999999997</v>
      </c>
      <c r="K44" s="182">
        <v>7122.1904999999997</v>
      </c>
      <c r="L44" s="182">
        <v>11128.102000000001</v>
      </c>
      <c r="M44" s="182">
        <v>9079.9466699999994</v>
      </c>
      <c r="N44" s="182">
        <v>5047.1273600000004</v>
      </c>
      <c r="O44" s="182">
        <v>2218.57422</v>
      </c>
      <c r="P44" s="182">
        <v>37.89358</v>
      </c>
      <c r="Q44" s="182">
        <v>2594</v>
      </c>
      <c r="R44" s="184">
        <v>37227.834330000005</v>
      </c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59"/>
      <c r="AD44" s="186"/>
      <c r="AE44" s="187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59"/>
      <c r="AV44" s="186"/>
      <c r="AW44" s="187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59"/>
      <c r="BN44" s="186"/>
      <c r="BO44" s="187"/>
      <c r="BP44" s="185"/>
      <c r="BQ44" s="185"/>
      <c r="BR44" s="185"/>
      <c r="BS44" s="185"/>
      <c r="BT44" s="185"/>
      <c r="BU44" s="185"/>
      <c r="BV44" s="185"/>
      <c r="BW44" s="185"/>
      <c r="BX44" s="185"/>
      <c r="BY44" s="185"/>
      <c r="BZ44" s="185"/>
      <c r="CA44" s="185"/>
      <c r="CB44" s="185"/>
      <c r="CC44" s="185"/>
      <c r="CD44" s="185"/>
      <c r="CE44" s="159"/>
      <c r="CF44" s="186"/>
      <c r="CG44" s="187"/>
      <c r="CH44" s="185"/>
      <c r="CI44" s="185"/>
      <c r="CJ44" s="185"/>
      <c r="CK44" s="185"/>
      <c r="CL44" s="185"/>
      <c r="CM44" s="185"/>
      <c r="CN44" s="185"/>
      <c r="CO44" s="185"/>
      <c r="CP44" s="185"/>
      <c r="CQ44" s="185"/>
      <c r="CR44" s="185"/>
      <c r="CS44" s="185"/>
      <c r="CT44" s="185"/>
      <c r="CU44" s="185"/>
      <c r="CV44" s="185"/>
      <c r="CW44" s="159"/>
      <c r="CX44" s="186"/>
      <c r="CY44" s="187"/>
      <c r="CZ44" s="185"/>
      <c r="DA44" s="185"/>
      <c r="DB44" s="185"/>
      <c r="DC44" s="185"/>
      <c r="DD44" s="185"/>
      <c r="DE44" s="185"/>
      <c r="DF44" s="185"/>
      <c r="DG44" s="185"/>
      <c r="DH44" s="185"/>
      <c r="DI44" s="185"/>
      <c r="DJ44" s="185"/>
      <c r="DK44" s="185"/>
      <c r="DL44" s="185"/>
      <c r="DM44" s="185"/>
      <c r="DN44" s="185"/>
      <c r="DO44" s="159"/>
      <c r="DP44" s="186"/>
      <c r="DQ44" s="187"/>
      <c r="DR44" s="185"/>
      <c r="DS44" s="185"/>
      <c r="DT44" s="185"/>
      <c r="DU44" s="185"/>
      <c r="DV44" s="185"/>
      <c r="DW44" s="185"/>
      <c r="DX44" s="185"/>
      <c r="DY44" s="185"/>
      <c r="DZ44" s="185"/>
      <c r="EA44" s="185"/>
      <c r="EB44" s="185"/>
      <c r="EC44" s="185"/>
      <c r="ED44" s="185"/>
      <c r="EE44" s="185"/>
      <c r="EF44" s="185"/>
      <c r="EG44" s="159"/>
      <c r="EH44" s="186"/>
      <c r="EI44" s="187"/>
      <c r="EJ44" s="185"/>
      <c r="EK44" s="185"/>
      <c r="EL44" s="185"/>
      <c r="EM44" s="185"/>
      <c r="EN44" s="185"/>
      <c r="EO44" s="185"/>
      <c r="EP44" s="185"/>
      <c r="EQ44" s="185"/>
      <c r="ER44" s="185"/>
      <c r="ES44" s="185"/>
      <c r="ET44" s="185"/>
      <c r="EU44" s="185"/>
      <c r="EV44" s="185"/>
      <c r="EW44" s="185"/>
      <c r="EX44" s="185"/>
      <c r="EY44" s="159"/>
      <c r="EZ44" s="186"/>
      <c r="FA44" s="187"/>
      <c r="FB44" s="185"/>
      <c r="FC44" s="185"/>
      <c r="FD44" s="185"/>
      <c r="FE44" s="185"/>
      <c r="FF44" s="185"/>
      <c r="FG44" s="185"/>
      <c r="FH44" s="185"/>
      <c r="FI44" s="185"/>
      <c r="FJ44" s="185"/>
      <c r="FK44" s="185"/>
      <c r="FL44" s="185"/>
      <c r="FM44" s="185"/>
      <c r="FN44" s="185"/>
      <c r="FO44" s="185"/>
      <c r="FP44" s="185"/>
      <c r="FQ44" s="159"/>
      <c r="FR44" s="186"/>
      <c r="FS44" s="187"/>
      <c r="FT44" s="185"/>
      <c r="FU44" s="185"/>
      <c r="FV44" s="185"/>
      <c r="FW44" s="185"/>
      <c r="FX44" s="185"/>
      <c r="FY44" s="185"/>
      <c r="FZ44" s="185"/>
      <c r="GA44" s="185"/>
      <c r="GB44" s="185"/>
      <c r="GC44" s="185"/>
      <c r="GD44" s="185"/>
      <c r="GE44" s="185"/>
      <c r="GF44" s="185"/>
      <c r="GG44" s="185"/>
      <c r="GH44" s="185"/>
      <c r="GI44" s="159"/>
      <c r="GJ44" s="186"/>
      <c r="GK44" s="187"/>
    </row>
    <row r="45" spans="1:193" ht="15">
      <c r="A45" s="176" t="s">
        <v>138</v>
      </c>
      <c r="B45" s="180">
        <v>1624827</v>
      </c>
      <c r="C45" s="180">
        <v>173.85900000000001</v>
      </c>
      <c r="D45" s="180">
        <v>37.664000000000001</v>
      </c>
      <c r="E45" s="180">
        <v>327.42899999999997</v>
      </c>
      <c r="F45" s="180">
        <v>598.49199999999996</v>
      </c>
      <c r="G45" s="180">
        <v>709.13900000000001</v>
      </c>
      <c r="H45" s="180">
        <v>42.546999999999997</v>
      </c>
      <c r="I45" s="180">
        <v>5367.4139999999998</v>
      </c>
      <c r="J45" s="183">
        <v>7256.5439999999999</v>
      </c>
      <c r="K45" s="182">
        <v>17975.14545</v>
      </c>
      <c r="L45" s="182">
        <v>1467.0431000000001</v>
      </c>
      <c r="M45" s="182">
        <v>6397.1901600000001</v>
      </c>
      <c r="N45" s="182">
        <v>7718.7599</v>
      </c>
      <c r="O45" s="182">
        <v>5044.4425499999998</v>
      </c>
      <c r="P45" s="182">
        <v>113.58103</v>
      </c>
      <c r="Q45" s="182">
        <v>7007.8029999999999</v>
      </c>
      <c r="R45" s="184">
        <v>45723.965189999995</v>
      </c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59"/>
      <c r="AD45" s="186"/>
      <c r="AE45" s="187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59"/>
      <c r="AV45" s="186"/>
      <c r="AW45" s="187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59"/>
      <c r="BN45" s="186"/>
      <c r="BO45" s="187"/>
      <c r="BP45" s="185"/>
      <c r="BQ45" s="185"/>
      <c r="BR45" s="185"/>
      <c r="BS45" s="185"/>
      <c r="BT45" s="185"/>
      <c r="BU45" s="185"/>
      <c r="BV45" s="185"/>
      <c r="BW45" s="185"/>
      <c r="BX45" s="185"/>
      <c r="BY45" s="185"/>
      <c r="BZ45" s="185"/>
      <c r="CA45" s="185"/>
      <c r="CB45" s="185"/>
      <c r="CC45" s="185"/>
      <c r="CD45" s="185"/>
      <c r="CE45" s="159"/>
      <c r="CF45" s="186"/>
      <c r="CG45" s="187"/>
      <c r="CH45" s="185"/>
      <c r="CI45" s="185"/>
      <c r="CJ45" s="185"/>
      <c r="CK45" s="185"/>
      <c r="CL45" s="185"/>
      <c r="CM45" s="185"/>
      <c r="CN45" s="185"/>
      <c r="CO45" s="185"/>
      <c r="CP45" s="185"/>
      <c r="CQ45" s="185"/>
      <c r="CR45" s="185"/>
      <c r="CS45" s="185"/>
      <c r="CT45" s="185"/>
      <c r="CU45" s="185"/>
      <c r="CV45" s="185"/>
      <c r="CW45" s="159"/>
      <c r="CX45" s="186"/>
      <c r="CY45" s="187"/>
      <c r="CZ45" s="185"/>
      <c r="DA45" s="185"/>
      <c r="DB45" s="185"/>
      <c r="DC45" s="185"/>
      <c r="DD45" s="185"/>
      <c r="DE45" s="185"/>
      <c r="DF45" s="185"/>
      <c r="DG45" s="185"/>
      <c r="DH45" s="185"/>
      <c r="DI45" s="185"/>
      <c r="DJ45" s="185"/>
      <c r="DK45" s="185"/>
      <c r="DL45" s="185"/>
      <c r="DM45" s="185"/>
      <c r="DN45" s="185"/>
      <c r="DO45" s="159"/>
      <c r="DP45" s="186"/>
      <c r="DQ45" s="187"/>
      <c r="DR45" s="185"/>
      <c r="DS45" s="185"/>
      <c r="DT45" s="185"/>
      <c r="DU45" s="185"/>
      <c r="DV45" s="185"/>
      <c r="DW45" s="185"/>
      <c r="DX45" s="185"/>
      <c r="DY45" s="185"/>
      <c r="DZ45" s="185"/>
      <c r="EA45" s="185"/>
      <c r="EB45" s="185"/>
      <c r="EC45" s="185"/>
      <c r="ED45" s="185"/>
      <c r="EE45" s="185"/>
      <c r="EF45" s="185"/>
      <c r="EG45" s="159"/>
      <c r="EH45" s="186"/>
      <c r="EI45" s="187"/>
      <c r="EJ45" s="185"/>
      <c r="EK45" s="185"/>
      <c r="EL45" s="185"/>
      <c r="EM45" s="185"/>
      <c r="EN45" s="185"/>
      <c r="EO45" s="185"/>
      <c r="EP45" s="185"/>
      <c r="EQ45" s="185"/>
      <c r="ER45" s="185"/>
      <c r="ES45" s="185"/>
      <c r="ET45" s="185"/>
      <c r="EU45" s="185"/>
      <c r="EV45" s="185"/>
      <c r="EW45" s="185"/>
      <c r="EX45" s="185"/>
      <c r="EY45" s="159"/>
      <c r="EZ45" s="186"/>
      <c r="FA45" s="187"/>
      <c r="FB45" s="185"/>
      <c r="FC45" s="185"/>
      <c r="FD45" s="185"/>
      <c r="FE45" s="185"/>
      <c r="FF45" s="185"/>
      <c r="FG45" s="185"/>
      <c r="FH45" s="185"/>
      <c r="FI45" s="185"/>
      <c r="FJ45" s="185"/>
      <c r="FK45" s="185"/>
      <c r="FL45" s="185"/>
      <c r="FM45" s="185"/>
      <c r="FN45" s="185"/>
      <c r="FO45" s="185"/>
      <c r="FP45" s="185"/>
      <c r="FQ45" s="159"/>
      <c r="FR45" s="186"/>
      <c r="FS45" s="187"/>
      <c r="FT45" s="185"/>
      <c r="FU45" s="185"/>
      <c r="FV45" s="185"/>
      <c r="FW45" s="185"/>
      <c r="FX45" s="185"/>
      <c r="FY45" s="185"/>
      <c r="FZ45" s="185"/>
      <c r="GA45" s="185"/>
      <c r="GB45" s="185"/>
      <c r="GC45" s="185"/>
      <c r="GD45" s="185"/>
      <c r="GE45" s="185"/>
      <c r="GF45" s="185"/>
      <c r="GG45" s="185"/>
      <c r="GH45" s="185"/>
      <c r="GI45" s="159"/>
      <c r="GJ45" s="186"/>
      <c r="GK45" s="187"/>
    </row>
    <row r="46" spans="1:193" ht="15">
      <c r="A46" s="176" t="s">
        <v>139</v>
      </c>
      <c r="B46" s="180">
        <v>1519417</v>
      </c>
      <c r="C46" s="180">
        <v>243.37200000000001</v>
      </c>
      <c r="D46" s="180">
        <v>178.51900000000001</v>
      </c>
      <c r="E46" s="180">
        <v>195.23699999999999</v>
      </c>
      <c r="F46" s="180">
        <v>1010.641</v>
      </c>
      <c r="G46" s="180">
        <v>838.57299999999998</v>
      </c>
      <c r="H46" s="180">
        <v>11.89</v>
      </c>
      <c r="I46" s="180">
        <v>7630.1589999999997</v>
      </c>
      <c r="J46" s="183">
        <v>10108.391</v>
      </c>
      <c r="K46" s="182">
        <v>17950.203379999999</v>
      </c>
      <c r="L46" s="182">
        <v>6538.1860800000004</v>
      </c>
      <c r="M46" s="182">
        <v>3651.25335</v>
      </c>
      <c r="N46" s="182">
        <v>10126.41202</v>
      </c>
      <c r="O46" s="182">
        <v>3377.8883500000002</v>
      </c>
      <c r="P46" s="182">
        <v>38.343609999999998</v>
      </c>
      <c r="Q46" s="182">
        <v>8329.3580000000002</v>
      </c>
      <c r="R46" s="184">
        <v>50011.644789999998</v>
      </c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59"/>
      <c r="AD46" s="186"/>
      <c r="AE46" s="187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59"/>
      <c r="AV46" s="186"/>
      <c r="AW46" s="187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59"/>
      <c r="BN46" s="186"/>
      <c r="BO46" s="187"/>
      <c r="BP46" s="185"/>
      <c r="BQ46" s="185"/>
      <c r="BR46" s="185"/>
      <c r="BS46" s="185"/>
      <c r="BT46" s="185"/>
      <c r="BU46" s="185"/>
      <c r="BV46" s="185"/>
      <c r="BW46" s="185"/>
      <c r="BX46" s="185"/>
      <c r="BY46" s="185"/>
      <c r="BZ46" s="185"/>
      <c r="CA46" s="185"/>
      <c r="CB46" s="185"/>
      <c r="CC46" s="185"/>
      <c r="CD46" s="185"/>
      <c r="CE46" s="159"/>
      <c r="CF46" s="186"/>
      <c r="CG46" s="187"/>
      <c r="CH46" s="185"/>
      <c r="CI46" s="185"/>
      <c r="CJ46" s="185"/>
      <c r="CK46" s="185"/>
      <c r="CL46" s="185"/>
      <c r="CM46" s="185"/>
      <c r="CN46" s="185"/>
      <c r="CO46" s="185"/>
      <c r="CP46" s="185"/>
      <c r="CQ46" s="185"/>
      <c r="CR46" s="185"/>
      <c r="CS46" s="185"/>
      <c r="CT46" s="185"/>
      <c r="CU46" s="185"/>
      <c r="CV46" s="185"/>
      <c r="CW46" s="159"/>
      <c r="CX46" s="186"/>
      <c r="CY46" s="187"/>
      <c r="CZ46" s="185"/>
      <c r="DA46" s="185"/>
      <c r="DB46" s="185"/>
      <c r="DC46" s="185"/>
      <c r="DD46" s="185"/>
      <c r="DE46" s="185"/>
      <c r="DF46" s="185"/>
      <c r="DG46" s="185"/>
      <c r="DH46" s="185"/>
      <c r="DI46" s="185"/>
      <c r="DJ46" s="185"/>
      <c r="DK46" s="185"/>
      <c r="DL46" s="185"/>
      <c r="DM46" s="185"/>
      <c r="DN46" s="185"/>
      <c r="DO46" s="159"/>
      <c r="DP46" s="186"/>
      <c r="DQ46" s="187"/>
      <c r="DR46" s="185"/>
      <c r="DS46" s="185"/>
      <c r="DT46" s="185"/>
      <c r="DU46" s="185"/>
      <c r="DV46" s="185"/>
      <c r="DW46" s="185"/>
      <c r="DX46" s="185"/>
      <c r="DY46" s="185"/>
      <c r="DZ46" s="185"/>
      <c r="EA46" s="185"/>
      <c r="EB46" s="185"/>
      <c r="EC46" s="185"/>
      <c r="ED46" s="185"/>
      <c r="EE46" s="185"/>
      <c r="EF46" s="185"/>
      <c r="EG46" s="159"/>
      <c r="EH46" s="186"/>
      <c r="EI46" s="187"/>
      <c r="EJ46" s="185"/>
      <c r="EK46" s="185"/>
      <c r="EL46" s="185"/>
      <c r="EM46" s="185"/>
      <c r="EN46" s="185"/>
      <c r="EO46" s="185"/>
      <c r="EP46" s="185"/>
      <c r="EQ46" s="185"/>
      <c r="ER46" s="185"/>
      <c r="ES46" s="185"/>
      <c r="ET46" s="185"/>
      <c r="EU46" s="185"/>
      <c r="EV46" s="185"/>
      <c r="EW46" s="185"/>
      <c r="EX46" s="185"/>
      <c r="EY46" s="159"/>
      <c r="EZ46" s="186"/>
      <c r="FA46" s="187"/>
      <c r="FB46" s="185"/>
      <c r="FC46" s="185"/>
      <c r="FD46" s="185"/>
      <c r="FE46" s="185"/>
      <c r="FF46" s="185"/>
      <c r="FG46" s="185"/>
      <c r="FH46" s="185"/>
      <c r="FI46" s="185"/>
      <c r="FJ46" s="185"/>
      <c r="FK46" s="185"/>
      <c r="FL46" s="185"/>
      <c r="FM46" s="185"/>
      <c r="FN46" s="185"/>
      <c r="FO46" s="185"/>
      <c r="FP46" s="185"/>
      <c r="FQ46" s="159"/>
      <c r="FR46" s="186"/>
      <c r="FS46" s="187"/>
      <c r="FT46" s="185"/>
      <c r="FU46" s="185"/>
      <c r="FV46" s="185"/>
      <c r="FW46" s="185"/>
      <c r="FX46" s="185"/>
      <c r="FY46" s="185"/>
      <c r="FZ46" s="185"/>
      <c r="GA46" s="185"/>
      <c r="GB46" s="185"/>
      <c r="GC46" s="185"/>
      <c r="GD46" s="185"/>
      <c r="GE46" s="185"/>
      <c r="GF46" s="185"/>
      <c r="GG46" s="185"/>
      <c r="GH46" s="185"/>
      <c r="GI46" s="159"/>
      <c r="GJ46" s="186"/>
      <c r="GK46" s="187"/>
    </row>
    <row r="47" spans="1:193" ht="15">
      <c r="A47" s="176" t="s">
        <v>140</v>
      </c>
      <c r="B47" s="180">
        <v>1510516</v>
      </c>
      <c r="C47" s="180">
        <v>40.661000000000001</v>
      </c>
      <c r="D47" s="180">
        <v>148.91</v>
      </c>
      <c r="E47" s="180">
        <v>268.64499999999998</v>
      </c>
      <c r="F47" s="180">
        <v>339.101</v>
      </c>
      <c r="G47" s="180">
        <v>607.27</v>
      </c>
      <c r="H47" s="180">
        <v>178.905</v>
      </c>
      <c r="I47" s="180">
        <v>4747.3739999999998</v>
      </c>
      <c r="J47" s="183">
        <v>6330.866</v>
      </c>
      <c r="K47" s="182">
        <v>6306.0145000000002</v>
      </c>
      <c r="L47" s="182">
        <v>10099.347169999999</v>
      </c>
      <c r="M47" s="182">
        <v>10220.55774</v>
      </c>
      <c r="N47" s="182">
        <v>8678.5145499999999</v>
      </c>
      <c r="O47" s="182">
        <v>6548.9506499999998</v>
      </c>
      <c r="P47" s="182">
        <v>1126.66875</v>
      </c>
      <c r="Q47" s="182">
        <v>8603.6689999999999</v>
      </c>
      <c r="R47" s="184">
        <v>51583.722359999992</v>
      </c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59"/>
      <c r="AD47" s="186"/>
      <c r="AE47" s="187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59"/>
      <c r="AV47" s="186"/>
      <c r="AW47" s="187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  <c r="BM47" s="159"/>
      <c r="BN47" s="186"/>
      <c r="BO47" s="187"/>
      <c r="BP47" s="185"/>
      <c r="BQ47" s="185"/>
      <c r="BR47" s="185"/>
      <c r="BS47" s="185"/>
      <c r="BT47" s="185"/>
      <c r="BU47" s="185"/>
      <c r="BV47" s="185"/>
      <c r="BW47" s="185"/>
      <c r="BX47" s="185"/>
      <c r="BY47" s="185"/>
      <c r="BZ47" s="185"/>
      <c r="CA47" s="185"/>
      <c r="CB47" s="185"/>
      <c r="CC47" s="185"/>
      <c r="CD47" s="185"/>
      <c r="CE47" s="159"/>
      <c r="CF47" s="186"/>
      <c r="CG47" s="187"/>
      <c r="CH47" s="185"/>
      <c r="CI47" s="185"/>
      <c r="CJ47" s="185"/>
      <c r="CK47" s="185"/>
      <c r="CL47" s="185"/>
      <c r="CM47" s="185"/>
      <c r="CN47" s="185"/>
      <c r="CO47" s="185"/>
      <c r="CP47" s="185"/>
      <c r="CQ47" s="185"/>
      <c r="CR47" s="185"/>
      <c r="CS47" s="185"/>
      <c r="CT47" s="185"/>
      <c r="CU47" s="185"/>
      <c r="CV47" s="185"/>
      <c r="CW47" s="159"/>
      <c r="CX47" s="186"/>
      <c r="CY47" s="187"/>
      <c r="CZ47" s="185"/>
      <c r="DA47" s="185"/>
      <c r="DB47" s="185"/>
      <c r="DC47" s="185"/>
      <c r="DD47" s="185"/>
      <c r="DE47" s="185"/>
      <c r="DF47" s="185"/>
      <c r="DG47" s="185"/>
      <c r="DH47" s="185"/>
      <c r="DI47" s="185"/>
      <c r="DJ47" s="185"/>
      <c r="DK47" s="185"/>
      <c r="DL47" s="185"/>
      <c r="DM47" s="185"/>
      <c r="DN47" s="185"/>
      <c r="DO47" s="159"/>
      <c r="DP47" s="186"/>
      <c r="DQ47" s="187"/>
      <c r="DR47" s="185"/>
      <c r="DS47" s="185"/>
      <c r="DT47" s="185"/>
      <c r="DU47" s="185"/>
      <c r="DV47" s="185"/>
      <c r="DW47" s="185"/>
      <c r="DX47" s="185"/>
      <c r="DY47" s="185"/>
      <c r="DZ47" s="185"/>
      <c r="EA47" s="185"/>
      <c r="EB47" s="185"/>
      <c r="EC47" s="185"/>
      <c r="ED47" s="185"/>
      <c r="EE47" s="185"/>
      <c r="EF47" s="185"/>
      <c r="EG47" s="159"/>
      <c r="EH47" s="186"/>
      <c r="EI47" s="187"/>
      <c r="EJ47" s="185"/>
      <c r="EK47" s="185"/>
      <c r="EL47" s="185"/>
      <c r="EM47" s="185"/>
      <c r="EN47" s="185"/>
      <c r="EO47" s="185"/>
      <c r="EP47" s="185"/>
      <c r="EQ47" s="185"/>
      <c r="ER47" s="185"/>
      <c r="ES47" s="185"/>
      <c r="ET47" s="185"/>
      <c r="EU47" s="185"/>
      <c r="EV47" s="185"/>
      <c r="EW47" s="185"/>
      <c r="EX47" s="185"/>
      <c r="EY47" s="159"/>
      <c r="EZ47" s="186"/>
      <c r="FA47" s="187"/>
      <c r="FB47" s="185"/>
      <c r="FC47" s="185"/>
      <c r="FD47" s="185"/>
      <c r="FE47" s="185"/>
      <c r="FF47" s="185"/>
      <c r="FG47" s="185"/>
      <c r="FH47" s="185"/>
      <c r="FI47" s="185"/>
      <c r="FJ47" s="185"/>
      <c r="FK47" s="185"/>
      <c r="FL47" s="185"/>
      <c r="FM47" s="185"/>
      <c r="FN47" s="185"/>
      <c r="FO47" s="185"/>
      <c r="FP47" s="185"/>
      <c r="FQ47" s="159"/>
      <c r="FR47" s="186"/>
      <c r="FS47" s="187"/>
      <c r="FT47" s="185"/>
      <c r="FU47" s="185"/>
      <c r="FV47" s="185"/>
      <c r="FW47" s="185"/>
      <c r="FX47" s="185"/>
      <c r="FY47" s="185"/>
      <c r="FZ47" s="185"/>
      <c r="GA47" s="185"/>
      <c r="GB47" s="185"/>
      <c r="GC47" s="185"/>
      <c r="GD47" s="185"/>
      <c r="GE47" s="185"/>
      <c r="GF47" s="185"/>
      <c r="GG47" s="185"/>
      <c r="GH47" s="185"/>
      <c r="GI47" s="159"/>
      <c r="GJ47" s="186"/>
      <c r="GK47" s="187"/>
    </row>
    <row r="48" spans="1:193" ht="15">
      <c r="A48" s="176" t="s">
        <v>141</v>
      </c>
      <c r="B48" s="180">
        <v>1487483</v>
      </c>
      <c r="C48" s="180">
        <v>164.01400000000001</v>
      </c>
      <c r="D48" s="180">
        <v>24.713000000000001</v>
      </c>
      <c r="E48" s="180">
        <v>388.69299999999998</v>
      </c>
      <c r="F48" s="180">
        <v>766.60299999999995</v>
      </c>
      <c r="G48" s="180">
        <v>811.59699999999998</v>
      </c>
      <c r="H48" s="180">
        <v>144.839</v>
      </c>
      <c r="I48" s="180">
        <v>5414.4989999999998</v>
      </c>
      <c r="J48" s="183">
        <v>7714.9579999999996</v>
      </c>
      <c r="K48" s="182">
        <v>14495.71183</v>
      </c>
      <c r="L48" s="182">
        <v>840.60577000000001</v>
      </c>
      <c r="M48" s="182">
        <v>8820.1377300000004</v>
      </c>
      <c r="N48" s="182">
        <v>8078.2851199999996</v>
      </c>
      <c r="O48" s="182">
        <v>4134.4911700000002</v>
      </c>
      <c r="P48" s="182">
        <v>514.08568000000002</v>
      </c>
      <c r="Q48" s="182">
        <v>13420.031000000001</v>
      </c>
      <c r="R48" s="184">
        <v>50303.348299999998</v>
      </c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59"/>
      <c r="AD48" s="186"/>
      <c r="AE48" s="187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59"/>
      <c r="AV48" s="186"/>
      <c r="AW48" s="187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  <c r="BM48" s="159"/>
      <c r="BN48" s="186"/>
      <c r="BO48" s="187"/>
      <c r="BP48" s="185"/>
      <c r="BQ48" s="185"/>
      <c r="BR48" s="185"/>
      <c r="BS48" s="185"/>
      <c r="BT48" s="185"/>
      <c r="BU48" s="185"/>
      <c r="BV48" s="185"/>
      <c r="BW48" s="185"/>
      <c r="BX48" s="185"/>
      <c r="BY48" s="185"/>
      <c r="BZ48" s="185"/>
      <c r="CA48" s="185"/>
      <c r="CB48" s="185"/>
      <c r="CC48" s="185"/>
      <c r="CD48" s="185"/>
      <c r="CE48" s="159"/>
      <c r="CF48" s="186"/>
      <c r="CG48" s="187"/>
      <c r="CH48" s="185"/>
      <c r="CI48" s="185"/>
      <c r="CJ48" s="185"/>
      <c r="CK48" s="185"/>
      <c r="CL48" s="185"/>
      <c r="CM48" s="185"/>
      <c r="CN48" s="185"/>
      <c r="CO48" s="185"/>
      <c r="CP48" s="185"/>
      <c r="CQ48" s="185"/>
      <c r="CR48" s="185"/>
      <c r="CS48" s="185"/>
      <c r="CT48" s="185"/>
      <c r="CU48" s="185"/>
      <c r="CV48" s="185"/>
      <c r="CW48" s="159"/>
      <c r="CX48" s="186"/>
      <c r="CY48" s="187"/>
      <c r="CZ48" s="185"/>
      <c r="DA48" s="185"/>
      <c r="DB48" s="185"/>
      <c r="DC48" s="185"/>
      <c r="DD48" s="185"/>
      <c r="DE48" s="185"/>
      <c r="DF48" s="185"/>
      <c r="DG48" s="185"/>
      <c r="DH48" s="185"/>
      <c r="DI48" s="185"/>
      <c r="DJ48" s="185"/>
      <c r="DK48" s="185"/>
      <c r="DL48" s="185"/>
      <c r="DM48" s="185"/>
      <c r="DN48" s="185"/>
      <c r="DO48" s="159"/>
      <c r="DP48" s="186"/>
      <c r="DQ48" s="187"/>
      <c r="DR48" s="185"/>
      <c r="DS48" s="185"/>
      <c r="DT48" s="185"/>
      <c r="DU48" s="185"/>
      <c r="DV48" s="185"/>
      <c r="DW48" s="185"/>
      <c r="DX48" s="185"/>
      <c r="DY48" s="185"/>
      <c r="DZ48" s="185"/>
      <c r="EA48" s="185"/>
      <c r="EB48" s="185"/>
      <c r="EC48" s="185"/>
      <c r="ED48" s="185"/>
      <c r="EE48" s="185"/>
      <c r="EF48" s="185"/>
      <c r="EG48" s="159"/>
      <c r="EH48" s="186"/>
      <c r="EI48" s="187"/>
      <c r="EJ48" s="185"/>
      <c r="EK48" s="185"/>
      <c r="EL48" s="185"/>
      <c r="EM48" s="185"/>
      <c r="EN48" s="185"/>
      <c r="EO48" s="185"/>
      <c r="EP48" s="185"/>
      <c r="EQ48" s="185"/>
      <c r="ER48" s="185"/>
      <c r="ES48" s="185"/>
      <c r="ET48" s="185"/>
      <c r="EU48" s="185"/>
      <c r="EV48" s="185"/>
      <c r="EW48" s="185"/>
      <c r="EX48" s="185"/>
      <c r="EY48" s="159"/>
      <c r="EZ48" s="186"/>
      <c r="FA48" s="187"/>
      <c r="FB48" s="185"/>
      <c r="FC48" s="185"/>
      <c r="FD48" s="185"/>
      <c r="FE48" s="185"/>
      <c r="FF48" s="185"/>
      <c r="FG48" s="185"/>
      <c r="FH48" s="185"/>
      <c r="FI48" s="185"/>
      <c r="FJ48" s="185"/>
      <c r="FK48" s="185"/>
      <c r="FL48" s="185"/>
      <c r="FM48" s="185"/>
      <c r="FN48" s="185"/>
      <c r="FO48" s="185"/>
      <c r="FP48" s="185"/>
      <c r="FQ48" s="159"/>
      <c r="FR48" s="186"/>
      <c r="FS48" s="187"/>
      <c r="FT48" s="185"/>
      <c r="FU48" s="185"/>
      <c r="FV48" s="185"/>
      <c r="FW48" s="185"/>
      <c r="FX48" s="185"/>
      <c r="FY48" s="185"/>
      <c r="FZ48" s="185"/>
      <c r="GA48" s="185"/>
      <c r="GB48" s="185"/>
      <c r="GC48" s="185"/>
      <c r="GD48" s="185"/>
      <c r="GE48" s="185"/>
      <c r="GF48" s="185"/>
      <c r="GG48" s="185"/>
      <c r="GH48" s="185"/>
      <c r="GI48" s="159"/>
      <c r="GJ48" s="186"/>
      <c r="GK48" s="187"/>
    </row>
    <row r="49" spans="1:193" ht="15">
      <c r="A49" s="176" t="s">
        <v>142</v>
      </c>
      <c r="B49" s="180">
        <v>1439666</v>
      </c>
      <c r="C49" s="180">
        <v>109.88</v>
      </c>
      <c r="D49" s="180">
        <v>43.16</v>
      </c>
      <c r="E49" s="180">
        <v>336.77300000000002</v>
      </c>
      <c r="F49" s="180">
        <v>419.10899999999998</v>
      </c>
      <c r="G49" s="180">
        <v>539.26800000000003</v>
      </c>
      <c r="H49" s="180">
        <v>108.226</v>
      </c>
      <c r="I49" s="180">
        <v>4692.2470000000003</v>
      </c>
      <c r="J49" s="183">
        <v>6248.6630000000005</v>
      </c>
      <c r="K49" s="182">
        <v>10982.68564</v>
      </c>
      <c r="L49" s="182">
        <v>1899.0657699999999</v>
      </c>
      <c r="M49" s="182">
        <v>8957.8054300000003</v>
      </c>
      <c r="N49" s="182">
        <v>5974.4005100000004</v>
      </c>
      <c r="O49" s="182">
        <v>2376.0736700000002</v>
      </c>
      <c r="P49" s="182">
        <v>137.48552000000001</v>
      </c>
      <c r="Q49" s="182">
        <v>4321.0069999999996</v>
      </c>
      <c r="R49" s="184">
        <v>34648.523539999995</v>
      </c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59"/>
      <c r="AD49" s="186"/>
      <c r="AE49" s="187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59"/>
      <c r="AV49" s="186"/>
      <c r="AW49" s="187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  <c r="BM49" s="159"/>
      <c r="BN49" s="186"/>
      <c r="BO49" s="187"/>
      <c r="BP49" s="185"/>
      <c r="BQ49" s="185"/>
      <c r="BR49" s="185"/>
      <c r="BS49" s="185"/>
      <c r="BT49" s="185"/>
      <c r="BU49" s="185"/>
      <c r="BV49" s="185"/>
      <c r="BW49" s="185"/>
      <c r="BX49" s="185"/>
      <c r="BY49" s="185"/>
      <c r="BZ49" s="185"/>
      <c r="CA49" s="185"/>
      <c r="CB49" s="185"/>
      <c r="CC49" s="185"/>
      <c r="CD49" s="185"/>
      <c r="CE49" s="159"/>
      <c r="CF49" s="186"/>
      <c r="CG49" s="187"/>
      <c r="CH49" s="185"/>
      <c r="CI49" s="185"/>
      <c r="CJ49" s="185"/>
      <c r="CK49" s="185"/>
      <c r="CL49" s="185"/>
      <c r="CM49" s="185"/>
      <c r="CN49" s="185"/>
      <c r="CO49" s="185"/>
      <c r="CP49" s="185"/>
      <c r="CQ49" s="185"/>
      <c r="CR49" s="185"/>
      <c r="CS49" s="185"/>
      <c r="CT49" s="185"/>
      <c r="CU49" s="185"/>
      <c r="CV49" s="185"/>
      <c r="CW49" s="159"/>
      <c r="CX49" s="186"/>
      <c r="CY49" s="187"/>
      <c r="CZ49" s="185"/>
      <c r="DA49" s="185"/>
      <c r="DB49" s="185"/>
      <c r="DC49" s="185"/>
      <c r="DD49" s="185"/>
      <c r="DE49" s="185"/>
      <c r="DF49" s="185"/>
      <c r="DG49" s="185"/>
      <c r="DH49" s="185"/>
      <c r="DI49" s="185"/>
      <c r="DJ49" s="185"/>
      <c r="DK49" s="185"/>
      <c r="DL49" s="185"/>
      <c r="DM49" s="185"/>
      <c r="DN49" s="185"/>
      <c r="DO49" s="159"/>
      <c r="DP49" s="186"/>
      <c r="DQ49" s="187"/>
      <c r="DR49" s="185"/>
      <c r="DS49" s="185"/>
      <c r="DT49" s="185"/>
      <c r="DU49" s="185"/>
      <c r="DV49" s="185"/>
      <c r="DW49" s="185"/>
      <c r="DX49" s="185"/>
      <c r="DY49" s="185"/>
      <c r="DZ49" s="185"/>
      <c r="EA49" s="185"/>
      <c r="EB49" s="185"/>
      <c r="EC49" s="185"/>
      <c r="ED49" s="185"/>
      <c r="EE49" s="185"/>
      <c r="EF49" s="185"/>
      <c r="EG49" s="159"/>
      <c r="EH49" s="186"/>
      <c r="EI49" s="187"/>
      <c r="EJ49" s="185"/>
      <c r="EK49" s="185"/>
      <c r="EL49" s="185"/>
      <c r="EM49" s="185"/>
      <c r="EN49" s="185"/>
      <c r="EO49" s="185"/>
      <c r="EP49" s="185"/>
      <c r="EQ49" s="185"/>
      <c r="ER49" s="185"/>
      <c r="ES49" s="185"/>
      <c r="ET49" s="185"/>
      <c r="EU49" s="185"/>
      <c r="EV49" s="185"/>
      <c r="EW49" s="185"/>
      <c r="EX49" s="185"/>
      <c r="EY49" s="159"/>
      <c r="EZ49" s="186"/>
      <c r="FA49" s="187"/>
      <c r="FB49" s="185"/>
      <c r="FC49" s="185"/>
      <c r="FD49" s="185"/>
      <c r="FE49" s="185"/>
      <c r="FF49" s="185"/>
      <c r="FG49" s="185"/>
      <c r="FH49" s="185"/>
      <c r="FI49" s="185"/>
      <c r="FJ49" s="185"/>
      <c r="FK49" s="185"/>
      <c r="FL49" s="185"/>
      <c r="FM49" s="185"/>
      <c r="FN49" s="185"/>
      <c r="FO49" s="185"/>
      <c r="FP49" s="185"/>
      <c r="FQ49" s="159"/>
      <c r="FR49" s="186"/>
      <c r="FS49" s="187"/>
      <c r="FT49" s="185"/>
      <c r="FU49" s="185"/>
      <c r="FV49" s="185"/>
      <c r="FW49" s="185"/>
      <c r="FX49" s="185"/>
      <c r="FY49" s="185"/>
      <c r="FZ49" s="185"/>
      <c r="GA49" s="185"/>
      <c r="GB49" s="185"/>
      <c r="GC49" s="185"/>
      <c r="GD49" s="185"/>
      <c r="GE49" s="185"/>
      <c r="GF49" s="185"/>
      <c r="GG49" s="185"/>
      <c r="GH49" s="185"/>
      <c r="GI49" s="159"/>
      <c r="GJ49" s="186"/>
      <c r="GK49" s="187"/>
    </row>
    <row r="50" spans="1:193" ht="15">
      <c r="A50" s="176" t="s">
        <v>143</v>
      </c>
      <c r="B50" s="180">
        <v>1376476</v>
      </c>
      <c r="C50" s="180">
        <v>119.42</v>
      </c>
      <c r="D50" s="180">
        <v>44.46</v>
      </c>
      <c r="E50" s="180">
        <v>684.678</v>
      </c>
      <c r="F50" s="180">
        <v>800.36099999999999</v>
      </c>
      <c r="G50" s="180">
        <v>624.18399999999997</v>
      </c>
      <c r="H50" s="180">
        <v>0</v>
      </c>
      <c r="I50" s="180">
        <v>4297.5910000000003</v>
      </c>
      <c r="J50" s="183">
        <v>6570.6940000000004</v>
      </c>
      <c r="K50" s="182">
        <v>11453.059440000001</v>
      </c>
      <c r="L50" s="182">
        <v>1096.6371999999999</v>
      </c>
      <c r="M50" s="182">
        <v>10486.316000000001</v>
      </c>
      <c r="N50" s="182">
        <v>5602.51847</v>
      </c>
      <c r="O50" s="182">
        <v>1800.2134000000001</v>
      </c>
      <c r="P50" s="182">
        <v>0</v>
      </c>
      <c r="Q50" s="182">
        <v>2878.4279999999999</v>
      </c>
      <c r="R50" s="184">
        <v>33317.172510000004</v>
      </c>
    </row>
    <row r="51" spans="1:193" ht="15">
      <c r="A51" s="176" t="s">
        <v>144</v>
      </c>
      <c r="B51" s="180">
        <v>1368035</v>
      </c>
      <c r="C51" s="180">
        <v>130.29300000000001</v>
      </c>
      <c r="D51" s="180">
        <v>46.618000000000002</v>
      </c>
      <c r="E51" s="180">
        <v>303.452</v>
      </c>
      <c r="F51" s="180">
        <v>549.55100000000004</v>
      </c>
      <c r="G51" s="180">
        <v>479.93</v>
      </c>
      <c r="H51" s="180">
        <v>163.136</v>
      </c>
      <c r="I51" s="180">
        <v>4238.2809999999999</v>
      </c>
      <c r="J51" s="183">
        <v>5911.2610000000004</v>
      </c>
      <c r="K51" s="182">
        <v>14200.73158</v>
      </c>
      <c r="L51" s="182">
        <v>2980.83421</v>
      </c>
      <c r="M51" s="182">
        <v>6627.6155799999997</v>
      </c>
      <c r="N51" s="182">
        <v>6509.2116500000002</v>
      </c>
      <c r="O51" s="182">
        <v>2939.1205399999999</v>
      </c>
      <c r="P51" s="182">
        <v>533.65093999999999</v>
      </c>
      <c r="Q51" s="182">
        <v>4341.2489999999998</v>
      </c>
      <c r="R51" s="184">
        <v>38132.413499999995</v>
      </c>
    </row>
    <row r="52" spans="1:193" ht="15">
      <c r="A52" s="176" t="s">
        <v>145</v>
      </c>
      <c r="B52" s="180">
        <v>1362416</v>
      </c>
      <c r="C52" s="180">
        <v>55.768999999999998</v>
      </c>
      <c r="D52" s="180">
        <v>138.10499999999999</v>
      </c>
      <c r="E52" s="180">
        <v>289.18</v>
      </c>
      <c r="F52" s="180">
        <v>321.08800000000002</v>
      </c>
      <c r="G52" s="180">
        <v>962.125</v>
      </c>
      <c r="H52" s="180">
        <v>112.836</v>
      </c>
      <c r="I52" s="180">
        <v>4369.5879999999997</v>
      </c>
      <c r="J52" s="183">
        <v>6248.6909999999998</v>
      </c>
      <c r="K52" s="182">
        <v>7301.9521599999998</v>
      </c>
      <c r="L52" s="182">
        <v>8249.9239699999998</v>
      </c>
      <c r="M52" s="182">
        <v>9123.3819700000004</v>
      </c>
      <c r="N52" s="182">
        <v>4913.3644400000003</v>
      </c>
      <c r="O52" s="182">
        <v>7546.9364299999997</v>
      </c>
      <c r="P52" s="182">
        <v>391.04306000000003</v>
      </c>
      <c r="Q52" s="182">
        <v>2300</v>
      </c>
      <c r="R52" s="184">
        <v>39826.602030000002</v>
      </c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59"/>
      <c r="AD52" s="186"/>
      <c r="AE52" s="187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59"/>
      <c r="AV52" s="186"/>
      <c r="AW52" s="187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L52" s="185"/>
      <c r="BM52" s="159"/>
      <c r="BN52" s="186"/>
      <c r="BO52" s="187"/>
      <c r="BP52" s="185"/>
      <c r="BQ52" s="185"/>
      <c r="BR52" s="185"/>
      <c r="BS52" s="185"/>
      <c r="BT52" s="185"/>
      <c r="BU52" s="185"/>
      <c r="BV52" s="185"/>
      <c r="BW52" s="185"/>
      <c r="BX52" s="185"/>
      <c r="BY52" s="185"/>
      <c r="BZ52" s="185"/>
      <c r="CA52" s="185"/>
      <c r="CB52" s="185"/>
      <c r="CC52" s="185"/>
      <c r="CD52" s="185"/>
      <c r="CE52" s="159"/>
      <c r="CF52" s="186"/>
      <c r="CG52" s="187"/>
      <c r="CH52" s="185"/>
      <c r="CI52" s="185"/>
      <c r="CJ52" s="185"/>
      <c r="CK52" s="185"/>
      <c r="CL52" s="185"/>
      <c r="CM52" s="185"/>
      <c r="CN52" s="185"/>
      <c r="CO52" s="185"/>
      <c r="CP52" s="185"/>
      <c r="CQ52" s="185"/>
      <c r="CR52" s="185"/>
      <c r="CS52" s="185"/>
      <c r="CT52" s="185"/>
      <c r="CU52" s="185"/>
      <c r="CV52" s="185"/>
      <c r="CW52" s="159"/>
      <c r="CX52" s="186"/>
      <c r="CY52" s="187"/>
      <c r="CZ52" s="185"/>
      <c r="DA52" s="185"/>
      <c r="DB52" s="185"/>
      <c r="DC52" s="185"/>
      <c r="DD52" s="185"/>
      <c r="DE52" s="185"/>
      <c r="DF52" s="185"/>
      <c r="DG52" s="185"/>
      <c r="DH52" s="185"/>
      <c r="DI52" s="185"/>
      <c r="DJ52" s="185"/>
      <c r="DK52" s="185"/>
      <c r="DL52" s="185"/>
      <c r="DM52" s="185"/>
      <c r="DN52" s="185"/>
      <c r="DO52" s="159"/>
      <c r="DP52" s="186"/>
      <c r="DQ52" s="187"/>
      <c r="DR52" s="185"/>
      <c r="DS52" s="185"/>
      <c r="DT52" s="185"/>
      <c r="DU52" s="185"/>
      <c r="DV52" s="185"/>
      <c r="DW52" s="185"/>
      <c r="DX52" s="185"/>
      <c r="DY52" s="185"/>
      <c r="DZ52" s="185"/>
      <c r="EA52" s="185"/>
      <c r="EB52" s="185"/>
      <c r="EC52" s="185"/>
      <c r="ED52" s="185"/>
      <c r="EE52" s="185"/>
      <c r="EF52" s="185"/>
      <c r="EG52" s="159"/>
      <c r="EH52" s="186"/>
      <c r="EI52" s="187"/>
      <c r="EJ52" s="185"/>
      <c r="EK52" s="185"/>
      <c r="EL52" s="185"/>
      <c r="EM52" s="185"/>
      <c r="EN52" s="185"/>
      <c r="EO52" s="185"/>
      <c r="EP52" s="185"/>
      <c r="EQ52" s="185"/>
      <c r="ER52" s="185"/>
      <c r="ES52" s="185"/>
      <c r="ET52" s="185"/>
      <c r="EU52" s="185"/>
      <c r="EV52" s="185"/>
      <c r="EW52" s="185"/>
      <c r="EX52" s="185"/>
      <c r="EY52" s="159"/>
      <c r="EZ52" s="186"/>
      <c r="FA52" s="187"/>
      <c r="FB52" s="185"/>
      <c r="FC52" s="185"/>
      <c r="FD52" s="185"/>
      <c r="FE52" s="185"/>
      <c r="FF52" s="185"/>
      <c r="FG52" s="185"/>
      <c r="FH52" s="185"/>
      <c r="FI52" s="185"/>
      <c r="FJ52" s="185"/>
      <c r="FK52" s="185"/>
      <c r="FL52" s="185"/>
      <c r="FM52" s="185"/>
      <c r="FN52" s="185"/>
      <c r="FO52" s="185"/>
      <c r="FP52" s="185"/>
      <c r="FQ52" s="159"/>
      <c r="FR52" s="186"/>
      <c r="FS52" s="187"/>
      <c r="FT52" s="185"/>
      <c r="FU52" s="185"/>
      <c r="FV52" s="185"/>
      <c r="FW52" s="185"/>
      <c r="FX52" s="185"/>
      <c r="FY52" s="185"/>
      <c r="FZ52" s="185"/>
      <c r="GA52" s="185"/>
      <c r="GB52" s="185"/>
      <c r="GC52" s="185"/>
      <c r="GD52" s="185"/>
      <c r="GE52" s="185"/>
      <c r="GF52" s="185"/>
      <c r="GG52" s="185"/>
      <c r="GH52" s="185"/>
      <c r="GI52" s="159"/>
      <c r="GJ52" s="186"/>
      <c r="GK52" s="187"/>
    </row>
    <row r="53" spans="1:193" ht="15">
      <c r="A53" s="176" t="s">
        <v>146</v>
      </c>
      <c r="B53" s="180">
        <v>1249442</v>
      </c>
      <c r="C53" s="180">
        <v>162.447</v>
      </c>
      <c r="D53" s="180">
        <v>9.3239999999999998</v>
      </c>
      <c r="E53" s="180">
        <v>255.16300000000001</v>
      </c>
      <c r="F53" s="180">
        <v>394.21699999999998</v>
      </c>
      <c r="G53" s="180">
        <v>387.74099999999999</v>
      </c>
      <c r="H53" s="180">
        <v>71.123000000000005</v>
      </c>
      <c r="I53" s="180">
        <v>4988.3</v>
      </c>
      <c r="J53" s="183">
        <v>6268.3150000000005</v>
      </c>
      <c r="K53" s="182">
        <v>16131.84455</v>
      </c>
      <c r="L53" s="182">
        <v>589.44039999999995</v>
      </c>
      <c r="M53" s="182">
        <v>7417.9415600000002</v>
      </c>
      <c r="N53" s="182">
        <v>6941.4749199999997</v>
      </c>
      <c r="O53" s="182">
        <v>3672.5833600000001</v>
      </c>
      <c r="P53" s="182">
        <v>530.48510999999996</v>
      </c>
      <c r="Q53" s="182">
        <v>13013.671</v>
      </c>
      <c r="R53" s="184">
        <v>48297.440900000001</v>
      </c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59"/>
      <c r="AD53" s="186"/>
      <c r="AE53" s="187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59"/>
      <c r="AV53" s="186"/>
      <c r="AW53" s="187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  <c r="BL53" s="185"/>
      <c r="BM53" s="159"/>
      <c r="BN53" s="186"/>
      <c r="BO53" s="187"/>
      <c r="BP53" s="185"/>
      <c r="BQ53" s="185"/>
      <c r="BR53" s="185"/>
      <c r="BS53" s="185"/>
      <c r="BT53" s="185"/>
      <c r="BU53" s="185"/>
      <c r="BV53" s="185"/>
      <c r="BW53" s="185"/>
      <c r="BX53" s="185"/>
      <c r="BY53" s="185"/>
      <c r="BZ53" s="185"/>
      <c r="CA53" s="185"/>
      <c r="CB53" s="185"/>
      <c r="CC53" s="185"/>
      <c r="CD53" s="185"/>
      <c r="CE53" s="159"/>
      <c r="CF53" s="186"/>
      <c r="CG53" s="187"/>
      <c r="CH53" s="185"/>
      <c r="CI53" s="185"/>
      <c r="CJ53" s="185"/>
      <c r="CK53" s="185"/>
      <c r="CL53" s="185"/>
      <c r="CM53" s="185"/>
      <c r="CN53" s="185"/>
      <c r="CO53" s="185"/>
      <c r="CP53" s="185"/>
      <c r="CQ53" s="185"/>
      <c r="CR53" s="185"/>
      <c r="CS53" s="185"/>
      <c r="CT53" s="185"/>
      <c r="CU53" s="185"/>
      <c r="CV53" s="185"/>
      <c r="CW53" s="159"/>
      <c r="CX53" s="186"/>
      <c r="CY53" s="187"/>
      <c r="CZ53" s="185"/>
      <c r="DA53" s="185"/>
      <c r="DB53" s="185"/>
      <c r="DC53" s="185"/>
      <c r="DD53" s="185"/>
      <c r="DE53" s="185"/>
      <c r="DF53" s="185"/>
      <c r="DG53" s="185"/>
      <c r="DH53" s="185"/>
      <c r="DI53" s="185"/>
      <c r="DJ53" s="185"/>
      <c r="DK53" s="185"/>
      <c r="DL53" s="185"/>
      <c r="DM53" s="185"/>
      <c r="DN53" s="185"/>
      <c r="DO53" s="159"/>
      <c r="DP53" s="186"/>
      <c r="DQ53" s="187"/>
      <c r="DR53" s="185"/>
      <c r="DS53" s="185"/>
      <c r="DT53" s="185"/>
      <c r="DU53" s="185"/>
      <c r="DV53" s="185"/>
      <c r="DW53" s="185"/>
      <c r="DX53" s="185"/>
      <c r="DY53" s="185"/>
      <c r="DZ53" s="185"/>
      <c r="EA53" s="185"/>
      <c r="EB53" s="185"/>
      <c r="EC53" s="185"/>
      <c r="ED53" s="185"/>
      <c r="EE53" s="185"/>
      <c r="EF53" s="185"/>
      <c r="EG53" s="159"/>
      <c r="EH53" s="186"/>
      <c r="EI53" s="187"/>
      <c r="EJ53" s="185"/>
      <c r="EK53" s="185"/>
      <c r="EL53" s="185"/>
      <c r="EM53" s="185"/>
      <c r="EN53" s="185"/>
      <c r="EO53" s="185"/>
      <c r="EP53" s="185"/>
      <c r="EQ53" s="185"/>
      <c r="ER53" s="185"/>
      <c r="ES53" s="185"/>
      <c r="ET53" s="185"/>
      <c r="EU53" s="185"/>
      <c r="EV53" s="185"/>
      <c r="EW53" s="185"/>
      <c r="EX53" s="185"/>
      <c r="EY53" s="159"/>
      <c r="EZ53" s="186"/>
      <c r="FA53" s="187"/>
      <c r="FB53" s="185"/>
      <c r="FC53" s="185"/>
      <c r="FD53" s="185"/>
      <c r="FE53" s="185"/>
      <c r="FF53" s="185"/>
      <c r="FG53" s="185"/>
      <c r="FH53" s="185"/>
      <c r="FI53" s="185"/>
      <c r="FJ53" s="185"/>
      <c r="FK53" s="185"/>
      <c r="FL53" s="185"/>
      <c r="FM53" s="185"/>
      <c r="FN53" s="185"/>
      <c r="FO53" s="185"/>
      <c r="FP53" s="185"/>
      <c r="FQ53" s="159"/>
      <c r="FR53" s="186"/>
      <c r="FS53" s="187"/>
      <c r="FT53" s="185"/>
      <c r="FU53" s="185"/>
      <c r="FV53" s="185"/>
      <c r="FW53" s="185"/>
      <c r="FX53" s="185"/>
      <c r="FY53" s="185"/>
      <c r="FZ53" s="185"/>
      <c r="GA53" s="185"/>
      <c r="GB53" s="185"/>
      <c r="GC53" s="185"/>
      <c r="GD53" s="185"/>
      <c r="GE53" s="185"/>
      <c r="GF53" s="185"/>
      <c r="GG53" s="185"/>
      <c r="GH53" s="185"/>
      <c r="GI53" s="159"/>
      <c r="GJ53" s="186"/>
      <c r="GK53" s="187"/>
    </row>
    <row r="54" spans="1:193" ht="15">
      <c r="A54" s="176" t="s">
        <v>147</v>
      </c>
      <c r="B54" s="180">
        <v>1190956</v>
      </c>
      <c r="C54" s="180">
        <v>87.171999999999997</v>
      </c>
      <c r="D54" s="180">
        <v>91.442999999999998</v>
      </c>
      <c r="E54" s="180">
        <v>385.572</v>
      </c>
      <c r="F54" s="180">
        <v>545.78300000000002</v>
      </c>
      <c r="G54" s="180">
        <v>671.38099999999997</v>
      </c>
      <c r="H54" s="180">
        <v>30.515000000000001</v>
      </c>
      <c r="I54" s="180">
        <v>4257.3729999999996</v>
      </c>
      <c r="J54" s="183">
        <v>6069.2389999999996</v>
      </c>
      <c r="K54" s="182">
        <v>8290.6158599999999</v>
      </c>
      <c r="L54" s="182">
        <v>3910.8070200000002</v>
      </c>
      <c r="M54" s="182">
        <v>5643.9260400000003</v>
      </c>
      <c r="N54" s="182">
        <v>4943.7652099999996</v>
      </c>
      <c r="O54" s="182">
        <v>2109.7602400000001</v>
      </c>
      <c r="P54" s="182">
        <v>43.907559999999997</v>
      </c>
      <c r="Q54" s="182">
        <v>2324.3620000000001</v>
      </c>
      <c r="R54" s="184">
        <v>27267.143930000002</v>
      </c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59"/>
      <c r="AD54" s="186"/>
      <c r="AE54" s="187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59"/>
      <c r="AV54" s="186"/>
      <c r="AW54" s="187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185"/>
      <c r="BL54" s="185"/>
      <c r="BM54" s="159"/>
      <c r="BN54" s="186"/>
      <c r="BO54" s="187"/>
      <c r="BP54" s="185"/>
      <c r="BQ54" s="185"/>
      <c r="BR54" s="185"/>
      <c r="BS54" s="185"/>
      <c r="BT54" s="185"/>
      <c r="BU54" s="185"/>
      <c r="BV54" s="185"/>
      <c r="BW54" s="185"/>
      <c r="BX54" s="185"/>
      <c r="BY54" s="185"/>
      <c r="BZ54" s="185"/>
      <c r="CA54" s="185"/>
      <c r="CB54" s="185"/>
      <c r="CC54" s="185"/>
      <c r="CD54" s="185"/>
      <c r="CE54" s="159"/>
      <c r="CF54" s="186"/>
      <c r="CG54" s="187"/>
      <c r="CH54" s="185"/>
      <c r="CI54" s="185"/>
      <c r="CJ54" s="185"/>
      <c r="CK54" s="185"/>
      <c r="CL54" s="185"/>
      <c r="CM54" s="185"/>
      <c r="CN54" s="185"/>
      <c r="CO54" s="185"/>
      <c r="CP54" s="185"/>
      <c r="CQ54" s="185"/>
      <c r="CR54" s="185"/>
      <c r="CS54" s="185"/>
      <c r="CT54" s="185"/>
      <c r="CU54" s="185"/>
      <c r="CV54" s="185"/>
      <c r="CW54" s="159"/>
      <c r="CX54" s="186"/>
      <c r="CY54" s="187"/>
      <c r="CZ54" s="185"/>
      <c r="DA54" s="185"/>
      <c r="DB54" s="185"/>
      <c r="DC54" s="185"/>
      <c r="DD54" s="185"/>
      <c r="DE54" s="185"/>
      <c r="DF54" s="185"/>
      <c r="DG54" s="185"/>
      <c r="DH54" s="185"/>
      <c r="DI54" s="185"/>
      <c r="DJ54" s="185"/>
      <c r="DK54" s="185"/>
      <c r="DL54" s="185"/>
      <c r="DM54" s="185"/>
      <c r="DN54" s="185"/>
      <c r="DO54" s="159"/>
      <c r="DP54" s="186"/>
      <c r="DQ54" s="187"/>
      <c r="DR54" s="185"/>
      <c r="DS54" s="185"/>
      <c r="DT54" s="185"/>
      <c r="DU54" s="185"/>
      <c r="DV54" s="185"/>
      <c r="DW54" s="185"/>
      <c r="DX54" s="185"/>
      <c r="DY54" s="185"/>
      <c r="DZ54" s="185"/>
      <c r="EA54" s="185"/>
      <c r="EB54" s="185"/>
      <c r="EC54" s="185"/>
      <c r="ED54" s="185"/>
      <c r="EE54" s="185"/>
      <c r="EF54" s="185"/>
      <c r="EG54" s="159"/>
      <c r="EH54" s="186"/>
      <c r="EI54" s="187"/>
      <c r="EJ54" s="185"/>
      <c r="EK54" s="185"/>
      <c r="EL54" s="185"/>
      <c r="EM54" s="185"/>
      <c r="EN54" s="185"/>
      <c r="EO54" s="185"/>
      <c r="EP54" s="185"/>
      <c r="EQ54" s="185"/>
      <c r="ER54" s="185"/>
      <c r="ES54" s="185"/>
      <c r="ET54" s="185"/>
      <c r="EU54" s="185"/>
      <c r="EV54" s="185"/>
      <c r="EW54" s="185"/>
      <c r="EX54" s="185"/>
      <c r="EY54" s="159"/>
      <c r="EZ54" s="186"/>
      <c r="FA54" s="187"/>
      <c r="FB54" s="185"/>
      <c r="FC54" s="185"/>
      <c r="FD54" s="185"/>
      <c r="FE54" s="185"/>
      <c r="FF54" s="185"/>
      <c r="FG54" s="185"/>
      <c r="FH54" s="185"/>
      <c r="FI54" s="185"/>
      <c r="FJ54" s="185"/>
      <c r="FK54" s="185"/>
      <c r="FL54" s="185"/>
      <c r="FM54" s="185"/>
      <c r="FN54" s="185"/>
      <c r="FO54" s="185"/>
      <c r="FP54" s="185"/>
      <c r="FQ54" s="159"/>
      <c r="FR54" s="186"/>
      <c r="FS54" s="187"/>
      <c r="FT54" s="185"/>
      <c r="FU54" s="185"/>
      <c r="FV54" s="185"/>
      <c r="FW54" s="185"/>
      <c r="FX54" s="185"/>
      <c r="FY54" s="185"/>
      <c r="FZ54" s="185"/>
      <c r="GA54" s="185"/>
      <c r="GB54" s="185"/>
      <c r="GC54" s="185"/>
      <c r="GD54" s="185"/>
      <c r="GE54" s="185"/>
      <c r="GF54" s="185"/>
      <c r="GG54" s="185"/>
      <c r="GH54" s="185"/>
      <c r="GI54" s="159"/>
      <c r="GJ54" s="186"/>
      <c r="GK54" s="187"/>
    </row>
    <row r="55" spans="1:193" ht="15">
      <c r="A55" s="176" t="s">
        <v>148</v>
      </c>
      <c r="B55" s="180">
        <v>1065219</v>
      </c>
      <c r="C55" s="180">
        <v>113.504</v>
      </c>
      <c r="D55" s="180">
        <v>51.94</v>
      </c>
      <c r="E55" s="180">
        <v>185.64500000000001</v>
      </c>
      <c r="F55" s="180">
        <v>246.727</v>
      </c>
      <c r="G55" s="180">
        <v>486.34399999999999</v>
      </c>
      <c r="H55" s="180">
        <v>26.192</v>
      </c>
      <c r="I55" s="180">
        <v>4668.1610000000001</v>
      </c>
      <c r="J55" s="183">
        <v>5778.5129999999999</v>
      </c>
      <c r="K55" s="182">
        <v>10711.38247</v>
      </c>
      <c r="L55" s="182">
        <v>2825.5408000000002</v>
      </c>
      <c r="M55" s="182">
        <v>5357.1871499999997</v>
      </c>
      <c r="N55" s="182">
        <v>4267.7280099999998</v>
      </c>
      <c r="O55" s="182">
        <v>4499.1687499999998</v>
      </c>
      <c r="P55" s="182">
        <v>396.2484</v>
      </c>
      <c r="Q55" s="182">
        <v>8230.3220000000001</v>
      </c>
      <c r="R55" s="184">
        <v>36287.577579999997</v>
      </c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59"/>
      <c r="AD55" s="186"/>
      <c r="AE55" s="187"/>
      <c r="AF55" s="185"/>
      <c r="AG55" s="185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59"/>
      <c r="AV55" s="186"/>
      <c r="AW55" s="187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  <c r="BL55" s="185"/>
      <c r="BM55" s="159"/>
      <c r="BN55" s="186"/>
      <c r="BO55" s="187"/>
      <c r="BP55" s="185"/>
      <c r="BQ55" s="185"/>
      <c r="BR55" s="185"/>
      <c r="BS55" s="185"/>
      <c r="BT55" s="185"/>
      <c r="BU55" s="185"/>
      <c r="BV55" s="185"/>
      <c r="BW55" s="185"/>
      <c r="BX55" s="185"/>
      <c r="BY55" s="185"/>
      <c r="BZ55" s="185"/>
      <c r="CA55" s="185"/>
      <c r="CB55" s="185"/>
      <c r="CC55" s="185"/>
      <c r="CD55" s="185"/>
      <c r="CE55" s="159"/>
      <c r="CF55" s="186"/>
      <c r="CG55" s="187"/>
      <c r="CH55" s="185"/>
      <c r="CI55" s="185"/>
      <c r="CJ55" s="185"/>
      <c r="CK55" s="185"/>
      <c r="CL55" s="185"/>
      <c r="CM55" s="185"/>
      <c r="CN55" s="185"/>
      <c r="CO55" s="185"/>
      <c r="CP55" s="185"/>
      <c r="CQ55" s="185"/>
      <c r="CR55" s="185"/>
      <c r="CS55" s="185"/>
      <c r="CT55" s="185"/>
      <c r="CU55" s="185"/>
      <c r="CV55" s="185"/>
      <c r="CW55" s="159"/>
      <c r="CX55" s="186"/>
      <c r="CY55" s="187"/>
      <c r="CZ55" s="185"/>
      <c r="DA55" s="185"/>
      <c r="DB55" s="185"/>
      <c r="DC55" s="185"/>
      <c r="DD55" s="185"/>
      <c r="DE55" s="185"/>
      <c r="DF55" s="185"/>
      <c r="DG55" s="185"/>
      <c r="DH55" s="185"/>
      <c r="DI55" s="185"/>
      <c r="DJ55" s="185"/>
      <c r="DK55" s="185"/>
      <c r="DL55" s="185"/>
      <c r="DM55" s="185"/>
      <c r="DN55" s="185"/>
      <c r="DO55" s="159"/>
      <c r="DP55" s="186"/>
      <c r="DQ55" s="187"/>
      <c r="DR55" s="185"/>
      <c r="DS55" s="185"/>
      <c r="DT55" s="185"/>
      <c r="DU55" s="185"/>
      <c r="DV55" s="185"/>
      <c r="DW55" s="185"/>
      <c r="DX55" s="185"/>
      <c r="DY55" s="185"/>
      <c r="DZ55" s="185"/>
      <c r="EA55" s="185"/>
      <c r="EB55" s="185"/>
      <c r="EC55" s="185"/>
      <c r="ED55" s="185"/>
      <c r="EE55" s="185"/>
      <c r="EF55" s="185"/>
      <c r="EG55" s="159"/>
      <c r="EH55" s="186"/>
      <c r="EI55" s="187"/>
      <c r="EJ55" s="185"/>
      <c r="EK55" s="185"/>
      <c r="EL55" s="185"/>
      <c r="EM55" s="185"/>
      <c r="EN55" s="185"/>
      <c r="EO55" s="185"/>
      <c r="EP55" s="185"/>
      <c r="EQ55" s="185"/>
      <c r="ER55" s="185"/>
      <c r="ES55" s="185"/>
      <c r="ET55" s="185"/>
      <c r="EU55" s="185"/>
      <c r="EV55" s="185"/>
      <c r="EW55" s="185"/>
      <c r="EX55" s="185"/>
      <c r="EY55" s="159"/>
      <c r="EZ55" s="186"/>
      <c r="FA55" s="187"/>
      <c r="FB55" s="185"/>
      <c r="FC55" s="185"/>
      <c r="FD55" s="185"/>
      <c r="FE55" s="185"/>
      <c r="FF55" s="185"/>
      <c r="FG55" s="185"/>
      <c r="FH55" s="185"/>
      <c r="FI55" s="185"/>
      <c r="FJ55" s="185"/>
      <c r="FK55" s="185"/>
      <c r="FL55" s="185"/>
      <c r="FM55" s="185"/>
      <c r="FN55" s="185"/>
      <c r="FO55" s="185"/>
      <c r="FP55" s="185"/>
      <c r="FQ55" s="159"/>
      <c r="FR55" s="186"/>
      <c r="FS55" s="187"/>
      <c r="FT55" s="185"/>
      <c r="FU55" s="185"/>
      <c r="FV55" s="185"/>
      <c r="FW55" s="185"/>
      <c r="FX55" s="185"/>
      <c r="FY55" s="185"/>
      <c r="FZ55" s="185"/>
      <c r="GA55" s="185"/>
      <c r="GB55" s="185"/>
      <c r="GC55" s="185"/>
      <c r="GD55" s="185"/>
      <c r="GE55" s="185"/>
      <c r="GF55" s="185"/>
      <c r="GG55" s="185"/>
      <c r="GH55" s="185"/>
      <c r="GI55" s="159"/>
      <c r="GJ55" s="186"/>
      <c r="GK55" s="187"/>
    </row>
    <row r="56" spans="1:193" ht="15">
      <c r="A56" s="176" t="s">
        <v>149</v>
      </c>
      <c r="B56" s="180">
        <v>1060061</v>
      </c>
      <c r="C56" s="180">
        <v>102.343</v>
      </c>
      <c r="D56" s="180">
        <v>42.38</v>
      </c>
      <c r="E56" s="180">
        <v>286.75299999999999</v>
      </c>
      <c r="F56" s="180">
        <v>633.64800000000002</v>
      </c>
      <c r="G56" s="180">
        <v>482.31400000000002</v>
      </c>
      <c r="H56" s="180">
        <v>16.919</v>
      </c>
      <c r="I56" s="180">
        <v>3877.1179999999999</v>
      </c>
      <c r="J56" s="183">
        <v>5441.4750000000004</v>
      </c>
      <c r="K56" s="182">
        <v>8141.0877899999996</v>
      </c>
      <c r="L56" s="182">
        <v>1859.3372400000001</v>
      </c>
      <c r="M56" s="182">
        <v>6949.7136200000004</v>
      </c>
      <c r="N56" s="182">
        <v>7370.78593</v>
      </c>
      <c r="O56" s="182">
        <v>1998.85599</v>
      </c>
      <c r="P56" s="182">
        <v>22.747060000000001</v>
      </c>
      <c r="Q56" s="182">
        <v>4338.84</v>
      </c>
      <c r="R56" s="184">
        <v>30681.367630000001</v>
      </c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59"/>
      <c r="AD56" s="186"/>
      <c r="AE56" s="187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59"/>
      <c r="AV56" s="186"/>
      <c r="AW56" s="187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  <c r="BM56" s="159"/>
      <c r="BN56" s="186"/>
      <c r="BO56" s="187"/>
      <c r="BP56" s="185"/>
      <c r="BQ56" s="185"/>
      <c r="BR56" s="185"/>
      <c r="BS56" s="185"/>
      <c r="BT56" s="185"/>
      <c r="BU56" s="185"/>
      <c r="BV56" s="185"/>
      <c r="BW56" s="185"/>
      <c r="BX56" s="185"/>
      <c r="BY56" s="185"/>
      <c r="BZ56" s="185"/>
      <c r="CA56" s="185"/>
      <c r="CB56" s="185"/>
      <c r="CC56" s="185"/>
      <c r="CD56" s="185"/>
      <c r="CE56" s="159"/>
      <c r="CF56" s="186"/>
      <c r="CG56" s="187"/>
      <c r="CH56" s="185"/>
      <c r="CI56" s="185"/>
      <c r="CJ56" s="185"/>
      <c r="CK56" s="185"/>
      <c r="CL56" s="185"/>
      <c r="CM56" s="185"/>
      <c r="CN56" s="185"/>
      <c r="CO56" s="185"/>
      <c r="CP56" s="185"/>
      <c r="CQ56" s="185"/>
      <c r="CR56" s="185"/>
      <c r="CS56" s="185"/>
      <c r="CT56" s="185"/>
      <c r="CU56" s="185"/>
      <c r="CV56" s="185"/>
      <c r="CW56" s="159"/>
      <c r="CX56" s="186"/>
      <c r="CY56" s="187"/>
      <c r="CZ56" s="185"/>
      <c r="DA56" s="185"/>
      <c r="DB56" s="185"/>
      <c r="DC56" s="185"/>
      <c r="DD56" s="185"/>
      <c r="DE56" s="185"/>
      <c r="DF56" s="185"/>
      <c r="DG56" s="185"/>
      <c r="DH56" s="185"/>
      <c r="DI56" s="185"/>
      <c r="DJ56" s="185"/>
      <c r="DK56" s="185"/>
      <c r="DL56" s="185"/>
      <c r="DM56" s="185"/>
      <c r="DN56" s="185"/>
      <c r="DO56" s="159"/>
      <c r="DP56" s="186"/>
      <c r="DQ56" s="187"/>
      <c r="DR56" s="185"/>
      <c r="DS56" s="185"/>
      <c r="DT56" s="185"/>
      <c r="DU56" s="185"/>
      <c r="DV56" s="185"/>
      <c r="DW56" s="185"/>
      <c r="DX56" s="185"/>
      <c r="DY56" s="185"/>
      <c r="DZ56" s="185"/>
      <c r="EA56" s="185"/>
      <c r="EB56" s="185"/>
      <c r="EC56" s="185"/>
      <c r="ED56" s="185"/>
      <c r="EE56" s="185"/>
      <c r="EF56" s="185"/>
      <c r="EG56" s="159"/>
      <c r="EH56" s="186"/>
      <c r="EI56" s="187"/>
      <c r="EJ56" s="185"/>
      <c r="EK56" s="185"/>
      <c r="EL56" s="185"/>
      <c r="EM56" s="185"/>
      <c r="EN56" s="185"/>
      <c r="EO56" s="185"/>
      <c r="EP56" s="185"/>
      <c r="EQ56" s="185"/>
      <c r="ER56" s="185"/>
      <c r="ES56" s="185"/>
      <c r="ET56" s="185"/>
      <c r="EU56" s="185"/>
      <c r="EV56" s="185"/>
      <c r="EW56" s="185"/>
      <c r="EX56" s="185"/>
      <c r="EY56" s="159"/>
      <c r="EZ56" s="186"/>
      <c r="FA56" s="187"/>
      <c r="FB56" s="185"/>
      <c r="FC56" s="185"/>
      <c r="FD56" s="185"/>
      <c r="FE56" s="185"/>
      <c r="FF56" s="185"/>
      <c r="FG56" s="185"/>
      <c r="FH56" s="185"/>
      <c r="FI56" s="185"/>
      <c r="FJ56" s="185"/>
      <c r="FK56" s="185"/>
      <c r="FL56" s="185"/>
      <c r="FM56" s="185"/>
      <c r="FN56" s="185"/>
      <c r="FO56" s="185"/>
      <c r="FP56" s="185"/>
      <c r="FQ56" s="159"/>
      <c r="FR56" s="186"/>
      <c r="FS56" s="187"/>
      <c r="FT56" s="185"/>
      <c r="FU56" s="185"/>
      <c r="FV56" s="185"/>
      <c r="FW56" s="185"/>
      <c r="FX56" s="185"/>
      <c r="FY56" s="185"/>
      <c r="FZ56" s="185"/>
      <c r="GA56" s="185"/>
      <c r="GB56" s="185"/>
      <c r="GC56" s="185"/>
      <c r="GD56" s="185"/>
      <c r="GE56" s="185"/>
      <c r="GF56" s="185"/>
      <c r="GG56" s="185"/>
      <c r="GH56" s="185"/>
      <c r="GI56" s="159"/>
      <c r="GJ56" s="186"/>
      <c r="GK56" s="187"/>
    </row>
    <row r="57" spans="1:193" ht="15">
      <c r="A57" s="176" t="s">
        <v>150</v>
      </c>
      <c r="B57" s="180">
        <v>1021243</v>
      </c>
      <c r="C57" s="180">
        <v>68.38</v>
      </c>
      <c r="D57" s="180">
        <v>8.2539999999999996</v>
      </c>
      <c r="E57" s="180">
        <v>240.80099999999999</v>
      </c>
      <c r="F57" s="180">
        <v>216.136</v>
      </c>
      <c r="G57" s="180">
        <v>323.68</v>
      </c>
      <c r="H57" s="180">
        <v>68.492999999999995</v>
      </c>
      <c r="I57" s="180">
        <v>2833.145</v>
      </c>
      <c r="J57" s="183">
        <v>3758.8890000000001</v>
      </c>
      <c r="K57" s="182">
        <v>8857.0050300000003</v>
      </c>
      <c r="L57" s="182">
        <v>663.97754999999995</v>
      </c>
      <c r="M57" s="182">
        <v>6534.11186</v>
      </c>
      <c r="N57" s="182">
        <v>3220.5913999999998</v>
      </c>
      <c r="O57" s="182">
        <v>2327.3175700000002</v>
      </c>
      <c r="P57" s="182">
        <v>82.423959999999994</v>
      </c>
      <c r="Q57" s="182">
        <v>4004.4850000000001</v>
      </c>
      <c r="R57" s="184">
        <v>25689.912370000002</v>
      </c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59"/>
      <c r="AD57" s="186"/>
      <c r="AE57" s="187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59"/>
      <c r="AV57" s="186"/>
      <c r="AW57" s="187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59"/>
      <c r="BN57" s="186"/>
      <c r="BO57" s="187"/>
      <c r="BP57" s="185"/>
      <c r="BQ57" s="185"/>
      <c r="BR57" s="185"/>
      <c r="BS57" s="185"/>
      <c r="BT57" s="185"/>
      <c r="BU57" s="185"/>
      <c r="BV57" s="185"/>
      <c r="BW57" s="185"/>
      <c r="BX57" s="185"/>
      <c r="BY57" s="185"/>
      <c r="BZ57" s="185"/>
      <c r="CA57" s="185"/>
      <c r="CB57" s="185"/>
      <c r="CC57" s="185"/>
      <c r="CD57" s="185"/>
      <c r="CE57" s="159"/>
      <c r="CF57" s="186"/>
      <c r="CG57" s="187"/>
      <c r="CH57" s="185"/>
      <c r="CI57" s="185"/>
      <c r="CJ57" s="185"/>
      <c r="CK57" s="185"/>
      <c r="CL57" s="185"/>
      <c r="CM57" s="185"/>
      <c r="CN57" s="185"/>
      <c r="CO57" s="185"/>
      <c r="CP57" s="185"/>
      <c r="CQ57" s="185"/>
      <c r="CR57" s="185"/>
      <c r="CS57" s="185"/>
      <c r="CT57" s="185"/>
      <c r="CU57" s="185"/>
      <c r="CV57" s="185"/>
      <c r="CW57" s="159"/>
      <c r="CX57" s="186"/>
      <c r="CY57" s="187"/>
      <c r="CZ57" s="185"/>
      <c r="DA57" s="185"/>
      <c r="DB57" s="185"/>
      <c r="DC57" s="185"/>
      <c r="DD57" s="185"/>
      <c r="DE57" s="185"/>
      <c r="DF57" s="185"/>
      <c r="DG57" s="185"/>
      <c r="DH57" s="185"/>
      <c r="DI57" s="185"/>
      <c r="DJ57" s="185"/>
      <c r="DK57" s="185"/>
      <c r="DL57" s="185"/>
      <c r="DM57" s="185"/>
      <c r="DN57" s="185"/>
      <c r="DO57" s="159"/>
      <c r="DP57" s="186"/>
      <c r="DQ57" s="187"/>
      <c r="DR57" s="185"/>
      <c r="DS57" s="185"/>
      <c r="DT57" s="185"/>
      <c r="DU57" s="185"/>
      <c r="DV57" s="185"/>
      <c r="DW57" s="185"/>
      <c r="DX57" s="185"/>
      <c r="DY57" s="185"/>
      <c r="DZ57" s="185"/>
      <c r="EA57" s="185"/>
      <c r="EB57" s="185"/>
      <c r="EC57" s="185"/>
      <c r="ED57" s="185"/>
      <c r="EE57" s="185"/>
      <c r="EF57" s="185"/>
      <c r="EG57" s="159"/>
      <c r="EH57" s="186"/>
      <c r="EI57" s="187"/>
      <c r="EJ57" s="185"/>
      <c r="EK57" s="185"/>
      <c r="EL57" s="185"/>
      <c r="EM57" s="185"/>
      <c r="EN57" s="185"/>
      <c r="EO57" s="185"/>
      <c r="EP57" s="185"/>
      <c r="EQ57" s="185"/>
      <c r="ER57" s="185"/>
      <c r="ES57" s="185"/>
      <c r="ET57" s="185"/>
      <c r="EU57" s="185"/>
      <c r="EV57" s="185"/>
      <c r="EW57" s="185"/>
      <c r="EX57" s="185"/>
      <c r="EY57" s="159"/>
      <c r="EZ57" s="186"/>
      <c r="FA57" s="187"/>
      <c r="FB57" s="185"/>
      <c r="FC57" s="185"/>
      <c r="FD57" s="185"/>
      <c r="FE57" s="185"/>
      <c r="FF57" s="185"/>
      <c r="FG57" s="185"/>
      <c r="FH57" s="185"/>
      <c r="FI57" s="185"/>
      <c r="FJ57" s="185"/>
      <c r="FK57" s="185"/>
      <c r="FL57" s="185"/>
      <c r="FM57" s="185"/>
      <c r="FN57" s="185"/>
      <c r="FO57" s="185"/>
      <c r="FP57" s="185"/>
      <c r="FQ57" s="159"/>
      <c r="FR57" s="186"/>
      <c r="FS57" s="187"/>
      <c r="FT57" s="185"/>
      <c r="FU57" s="185"/>
      <c r="FV57" s="185"/>
      <c r="FW57" s="185"/>
      <c r="FX57" s="185"/>
      <c r="FY57" s="185"/>
      <c r="FZ57" s="185"/>
      <c r="GA57" s="185"/>
      <c r="GB57" s="185"/>
      <c r="GC57" s="185"/>
      <c r="GD57" s="185"/>
      <c r="GE57" s="185"/>
      <c r="GF57" s="185"/>
      <c r="GG57" s="185"/>
      <c r="GH57" s="185"/>
      <c r="GI57" s="159"/>
      <c r="GJ57" s="186"/>
      <c r="GK57" s="187"/>
    </row>
    <row r="58" spans="1:193" ht="15">
      <c r="A58" s="176" t="s">
        <v>151</v>
      </c>
      <c r="B58" s="180">
        <v>972546</v>
      </c>
      <c r="C58" s="180">
        <v>109.905</v>
      </c>
      <c r="D58" s="180">
        <v>15.436999999999999</v>
      </c>
      <c r="E58" s="180">
        <v>118.855</v>
      </c>
      <c r="F58" s="180">
        <v>373.45</v>
      </c>
      <c r="G58" s="180">
        <v>298.28899999999999</v>
      </c>
      <c r="H58" s="180">
        <v>106.34399999999999</v>
      </c>
      <c r="I58" s="180">
        <v>3025.3710000000001</v>
      </c>
      <c r="J58" s="183">
        <v>4047.6509999999998</v>
      </c>
      <c r="K58" s="182">
        <v>9896.2481299999999</v>
      </c>
      <c r="L58" s="182">
        <v>639.44871999999998</v>
      </c>
      <c r="M58" s="182">
        <v>2949.78665</v>
      </c>
      <c r="N58" s="182">
        <v>4809.7897000000003</v>
      </c>
      <c r="O58" s="182">
        <v>1517.9423999999999</v>
      </c>
      <c r="P58" s="182">
        <v>300.84321</v>
      </c>
      <c r="Q58" s="182">
        <v>1939</v>
      </c>
      <c r="R58" s="184">
        <v>22053.058809999999</v>
      </c>
    </row>
    <row r="59" spans="1:193" ht="15">
      <c r="A59" s="176" t="s">
        <v>152</v>
      </c>
      <c r="B59" s="180">
        <v>969587</v>
      </c>
      <c r="C59" s="180">
        <v>175.09700000000001</v>
      </c>
      <c r="D59" s="180">
        <v>72.182000000000002</v>
      </c>
      <c r="E59" s="180">
        <v>444.33300000000003</v>
      </c>
      <c r="F59" s="180">
        <v>428.70100000000002</v>
      </c>
      <c r="G59" s="180">
        <v>718.21900000000005</v>
      </c>
      <c r="H59" s="180">
        <v>71.396000000000001</v>
      </c>
      <c r="I59" s="180">
        <v>5540.5119999999997</v>
      </c>
      <c r="J59" s="183">
        <v>7450.44</v>
      </c>
      <c r="K59" s="182">
        <v>17802.734949999998</v>
      </c>
      <c r="L59" s="182">
        <v>3325.60349</v>
      </c>
      <c r="M59" s="182">
        <v>9402.03298</v>
      </c>
      <c r="N59" s="182">
        <v>5216.7463500000003</v>
      </c>
      <c r="O59" s="182">
        <v>4209.0897199999999</v>
      </c>
      <c r="P59" s="182">
        <v>225.0033</v>
      </c>
      <c r="Q59" s="182">
        <v>8660.2720000000008</v>
      </c>
      <c r="R59" s="184">
        <v>48841.482789999995</v>
      </c>
    </row>
    <row r="60" spans="1:193" ht="15">
      <c r="A60" s="176" t="s">
        <v>153</v>
      </c>
      <c r="B60" s="180">
        <v>953556</v>
      </c>
      <c r="C60" s="180">
        <v>136.01</v>
      </c>
      <c r="D60" s="180">
        <v>64.67</v>
      </c>
      <c r="E60" s="180">
        <v>243.38</v>
      </c>
      <c r="F60" s="180">
        <v>504.29</v>
      </c>
      <c r="G60" s="180">
        <v>439.16</v>
      </c>
      <c r="H60" s="180">
        <v>44.51</v>
      </c>
      <c r="I60" s="180">
        <v>3775.9229999999998</v>
      </c>
      <c r="J60" s="183">
        <v>5207.9429999999993</v>
      </c>
      <c r="K60" s="182">
        <v>10367.394979999999</v>
      </c>
      <c r="L60" s="182">
        <v>2912.33914</v>
      </c>
      <c r="M60" s="182">
        <v>5912.1323700000003</v>
      </c>
      <c r="N60" s="182">
        <v>4351.9764299999997</v>
      </c>
      <c r="O60" s="182">
        <v>1590.07754</v>
      </c>
      <c r="P60" s="182">
        <v>106.12298</v>
      </c>
      <c r="Q60" s="182">
        <v>3090.759</v>
      </c>
      <c r="R60" s="184">
        <v>28330.802439999999</v>
      </c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59"/>
      <c r="AD60" s="186"/>
      <c r="AE60" s="187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59"/>
      <c r="AV60" s="186"/>
      <c r="AW60" s="187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5"/>
      <c r="BM60" s="159"/>
      <c r="BN60" s="186"/>
      <c r="BO60" s="187"/>
      <c r="BP60" s="185"/>
      <c r="BQ60" s="185"/>
      <c r="BR60" s="185"/>
      <c r="BS60" s="185"/>
      <c r="BT60" s="185"/>
      <c r="BU60" s="185"/>
      <c r="BV60" s="185"/>
      <c r="BW60" s="185"/>
      <c r="BX60" s="185"/>
      <c r="BY60" s="185"/>
      <c r="BZ60" s="185"/>
      <c r="CA60" s="185"/>
      <c r="CB60" s="185"/>
      <c r="CC60" s="185"/>
      <c r="CD60" s="185"/>
      <c r="CE60" s="159"/>
      <c r="CF60" s="186"/>
      <c r="CG60" s="187"/>
      <c r="CH60" s="185"/>
      <c r="CI60" s="185"/>
      <c r="CJ60" s="185"/>
      <c r="CK60" s="185"/>
      <c r="CL60" s="185"/>
      <c r="CM60" s="185"/>
      <c r="CN60" s="185"/>
      <c r="CO60" s="185"/>
      <c r="CP60" s="185"/>
      <c r="CQ60" s="185"/>
      <c r="CR60" s="185"/>
      <c r="CS60" s="185"/>
      <c r="CT60" s="185"/>
      <c r="CU60" s="185"/>
      <c r="CV60" s="185"/>
      <c r="CW60" s="159"/>
      <c r="CX60" s="186"/>
      <c r="CY60" s="187"/>
      <c r="CZ60" s="185"/>
      <c r="DA60" s="185"/>
      <c r="DB60" s="185"/>
      <c r="DC60" s="185"/>
      <c r="DD60" s="185"/>
      <c r="DE60" s="185"/>
      <c r="DF60" s="185"/>
      <c r="DG60" s="185"/>
      <c r="DH60" s="185"/>
      <c r="DI60" s="185"/>
      <c r="DJ60" s="185"/>
      <c r="DK60" s="185"/>
      <c r="DL60" s="185"/>
      <c r="DM60" s="185"/>
      <c r="DN60" s="185"/>
      <c r="DO60" s="159"/>
      <c r="DP60" s="186"/>
      <c r="DQ60" s="187"/>
      <c r="DR60" s="185"/>
      <c r="DS60" s="185"/>
      <c r="DT60" s="185"/>
      <c r="DU60" s="185"/>
      <c r="DV60" s="185"/>
      <c r="DW60" s="185"/>
      <c r="DX60" s="185"/>
      <c r="DY60" s="185"/>
      <c r="DZ60" s="185"/>
      <c r="EA60" s="185"/>
      <c r="EB60" s="185"/>
      <c r="EC60" s="185"/>
      <c r="ED60" s="185"/>
      <c r="EE60" s="185"/>
      <c r="EF60" s="185"/>
      <c r="EG60" s="159"/>
      <c r="EH60" s="186"/>
      <c r="EI60" s="187"/>
      <c r="EJ60" s="185"/>
      <c r="EK60" s="185"/>
      <c r="EL60" s="185"/>
      <c r="EM60" s="185"/>
      <c r="EN60" s="185"/>
      <c r="EO60" s="185"/>
      <c r="EP60" s="185"/>
      <c r="EQ60" s="185"/>
      <c r="ER60" s="185"/>
      <c r="ES60" s="185"/>
      <c r="ET60" s="185"/>
      <c r="EU60" s="185"/>
      <c r="EV60" s="185"/>
      <c r="EW60" s="185"/>
      <c r="EX60" s="185"/>
      <c r="EY60" s="159"/>
      <c r="EZ60" s="186"/>
      <c r="FA60" s="187"/>
      <c r="FB60" s="185"/>
      <c r="FC60" s="185"/>
      <c r="FD60" s="185"/>
      <c r="FE60" s="185"/>
      <c r="FF60" s="185"/>
      <c r="FG60" s="185"/>
      <c r="FH60" s="185"/>
      <c r="FI60" s="185"/>
      <c r="FJ60" s="185"/>
      <c r="FK60" s="185"/>
      <c r="FL60" s="185"/>
      <c r="FM60" s="185"/>
      <c r="FN60" s="185"/>
      <c r="FO60" s="185"/>
      <c r="FP60" s="185"/>
      <c r="FQ60" s="159"/>
      <c r="FR60" s="186"/>
      <c r="FS60" s="187"/>
      <c r="FT60" s="185"/>
      <c r="FU60" s="185"/>
      <c r="FV60" s="185"/>
      <c r="FW60" s="185"/>
      <c r="FX60" s="185"/>
      <c r="FY60" s="185"/>
      <c r="FZ60" s="185"/>
      <c r="GA60" s="185"/>
      <c r="GB60" s="185"/>
      <c r="GC60" s="185"/>
      <c r="GD60" s="185"/>
      <c r="GE60" s="185"/>
      <c r="GF60" s="185"/>
      <c r="GG60" s="185"/>
      <c r="GH60" s="185"/>
      <c r="GI60" s="159"/>
      <c r="GJ60" s="186"/>
      <c r="GK60" s="187"/>
    </row>
    <row r="61" spans="1:193" ht="15">
      <c r="A61" s="176" t="s">
        <v>154</v>
      </c>
      <c r="B61" s="180">
        <v>935906</v>
      </c>
      <c r="C61" s="180">
        <v>76.58</v>
      </c>
      <c r="D61" s="180">
        <v>68.099999999999994</v>
      </c>
      <c r="E61" s="180">
        <v>340.41</v>
      </c>
      <c r="F61" s="180">
        <v>511.94</v>
      </c>
      <c r="G61" s="180">
        <v>462.14</v>
      </c>
      <c r="H61" s="180">
        <v>6.18</v>
      </c>
      <c r="I61" s="180">
        <v>2980.52</v>
      </c>
      <c r="J61" s="183">
        <v>4445.87</v>
      </c>
      <c r="K61" s="182">
        <v>4766.9593500000001</v>
      </c>
      <c r="L61" s="182">
        <v>2028.82726</v>
      </c>
      <c r="M61" s="182">
        <v>5683.16417</v>
      </c>
      <c r="N61" s="182">
        <v>4275.6883900000003</v>
      </c>
      <c r="O61" s="182">
        <v>1523.84493</v>
      </c>
      <c r="P61" s="182">
        <v>9.8026400000000002</v>
      </c>
      <c r="Q61" s="182">
        <v>3798</v>
      </c>
      <c r="R61" s="184">
        <v>22086.28674</v>
      </c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59"/>
      <c r="AD61" s="186"/>
      <c r="AE61" s="187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59"/>
      <c r="AV61" s="186"/>
      <c r="AW61" s="187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  <c r="BM61" s="159"/>
      <c r="BN61" s="186"/>
      <c r="BO61" s="187"/>
      <c r="BP61" s="185"/>
      <c r="BQ61" s="185"/>
      <c r="BR61" s="185"/>
      <c r="BS61" s="185"/>
      <c r="BT61" s="185"/>
      <c r="BU61" s="185"/>
      <c r="BV61" s="185"/>
      <c r="BW61" s="185"/>
      <c r="BX61" s="185"/>
      <c r="BY61" s="185"/>
      <c r="BZ61" s="185"/>
      <c r="CA61" s="185"/>
      <c r="CB61" s="185"/>
      <c r="CC61" s="185"/>
      <c r="CD61" s="185"/>
      <c r="CE61" s="159"/>
      <c r="CF61" s="186"/>
      <c r="CG61" s="187"/>
      <c r="CH61" s="185"/>
      <c r="CI61" s="185"/>
      <c r="CJ61" s="185"/>
      <c r="CK61" s="185"/>
      <c r="CL61" s="185"/>
      <c r="CM61" s="185"/>
      <c r="CN61" s="185"/>
      <c r="CO61" s="185"/>
      <c r="CP61" s="185"/>
      <c r="CQ61" s="185"/>
      <c r="CR61" s="185"/>
      <c r="CS61" s="185"/>
      <c r="CT61" s="185"/>
      <c r="CU61" s="185"/>
      <c r="CV61" s="185"/>
      <c r="CW61" s="159"/>
      <c r="CX61" s="186"/>
      <c r="CY61" s="187"/>
      <c r="CZ61" s="185"/>
      <c r="DA61" s="185"/>
      <c r="DB61" s="185"/>
      <c r="DC61" s="185"/>
      <c r="DD61" s="185"/>
      <c r="DE61" s="185"/>
      <c r="DF61" s="185"/>
      <c r="DG61" s="185"/>
      <c r="DH61" s="185"/>
      <c r="DI61" s="185"/>
      <c r="DJ61" s="185"/>
      <c r="DK61" s="185"/>
      <c r="DL61" s="185"/>
      <c r="DM61" s="185"/>
      <c r="DN61" s="185"/>
      <c r="DO61" s="159"/>
      <c r="DP61" s="186"/>
      <c r="DQ61" s="187"/>
      <c r="DR61" s="185"/>
      <c r="DS61" s="185"/>
      <c r="DT61" s="185"/>
      <c r="DU61" s="185"/>
      <c r="DV61" s="185"/>
      <c r="DW61" s="185"/>
      <c r="DX61" s="185"/>
      <c r="DY61" s="185"/>
      <c r="DZ61" s="185"/>
      <c r="EA61" s="185"/>
      <c r="EB61" s="185"/>
      <c r="EC61" s="185"/>
      <c r="ED61" s="185"/>
      <c r="EE61" s="185"/>
      <c r="EF61" s="185"/>
      <c r="EG61" s="159"/>
      <c r="EH61" s="186"/>
      <c r="EI61" s="187"/>
      <c r="EJ61" s="185"/>
      <c r="EK61" s="185"/>
      <c r="EL61" s="185"/>
      <c r="EM61" s="185"/>
      <c r="EN61" s="185"/>
      <c r="EO61" s="185"/>
      <c r="EP61" s="185"/>
      <c r="EQ61" s="185"/>
      <c r="ER61" s="185"/>
      <c r="ES61" s="185"/>
      <c r="ET61" s="185"/>
      <c r="EU61" s="185"/>
      <c r="EV61" s="185"/>
      <c r="EW61" s="185"/>
      <c r="EX61" s="185"/>
      <c r="EY61" s="159"/>
      <c r="EZ61" s="186"/>
      <c r="FA61" s="187"/>
      <c r="FB61" s="185"/>
      <c r="FC61" s="185"/>
      <c r="FD61" s="185"/>
      <c r="FE61" s="185"/>
      <c r="FF61" s="185"/>
      <c r="FG61" s="185"/>
      <c r="FH61" s="185"/>
      <c r="FI61" s="185"/>
      <c r="FJ61" s="185"/>
      <c r="FK61" s="185"/>
      <c r="FL61" s="185"/>
      <c r="FM61" s="185"/>
      <c r="FN61" s="185"/>
      <c r="FO61" s="185"/>
      <c r="FP61" s="185"/>
      <c r="FQ61" s="159"/>
      <c r="FR61" s="186"/>
      <c r="FS61" s="187"/>
      <c r="FT61" s="185"/>
      <c r="FU61" s="185"/>
      <c r="FV61" s="185"/>
      <c r="FW61" s="185"/>
      <c r="FX61" s="185"/>
      <c r="FY61" s="185"/>
      <c r="FZ61" s="185"/>
      <c r="GA61" s="185"/>
      <c r="GB61" s="185"/>
      <c r="GC61" s="185"/>
      <c r="GD61" s="185"/>
      <c r="GE61" s="185"/>
      <c r="GF61" s="185"/>
      <c r="GG61" s="185"/>
      <c r="GH61" s="185"/>
      <c r="GI61" s="159"/>
      <c r="GJ61" s="186"/>
      <c r="GK61" s="187"/>
    </row>
    <row r="62" spans="1:193" ht="15">
      <c r="A62" s="176" t="s">
        <v>155</v>
      </c>
      <c r="B62" s="180">
        <v>924859</v>
      </c>
      <c r="C62" s="180">
        <v>82.95</v>
      </c>
      <c r="D62" s="180">
        <v>68.989999999999995</v>
      </c>
      <c r="E62" s="180">
        <v>232.39</v>
      </c>
      <c r="F62" s="180">
        <v>460.01</v>
      </c>
      <c r="G62" s="180">
        <v>474.41</v>
      </c>
      <c r="H62" s="180">
        <v>128.38999999999999</v>
      </c>
      <c r="I62" s="180">
        <v>2967.5</v>
      </c>
      <c r="J62" s="183">
        <v>4414.6399999999994</v>
      </c>
      <c r="K62" s="182">
        <v>8219.4269999999997</v>
      </c>
      <c r="L62" s="182">
        <v>3109.0369999999998</v>
      </c>
      <c r="M62" s="182">
        <v>3479.8519999999999</v>
      </c>
      <c r="N62" s="182">
        <v>4319.8064999999997</v>
      </c>
      <c r="O62" s="182">
        <v>2109.4459999999999</v>
      </c>
      <c r="P62" s="182">
        <v>299.14699999999999</v>
      </c>
      <c r="Q62" s="182">
        <v>2052.6019999999999</v>
      </c>
      <c r="R62" s="184">
        <v>23589.317499999997</v>
      </c>
    </row>
    <row r="63" spans="1:193" ht="15">
      <c r="A63" s="176" t="s">
        <v>156</v>
      </c>
      <c r="B63" s="180">
        <v>923311</v>
      </c>
      <c r="C63" s="180">
        <v>51.59</v>
      </c>
      <c r="D63" s="180">
        <v>72.92</v>
      </c>
      <c r="E63" s="180">
        <v>153.38999999999999</v>
      </c>
      <c r="F63" s="180">
        <v>427.71</v>
      </c>
      <c r="G63" s="180">
        <v>435.7</v>
      </c>
      <c r="H63" s="180">
        <v>18.62</v>
      </c>
      <c r="I63" s="180">
        <v>2888.08</v>
      </c>
      <c r="J63" s="183">
        <v>4048.0099999999998</v>
      </c>
      <c r="K63" s="182">
        <v>5950.3630000000003</v>
      </c>
      <c r="L63" s="182">
        <v>4546.7129999999997</v>
      </c>
      <c r="M63" s="182">
        <v>2457.4969999999998</v>
      </c>
      <c r="N63" s="182">
        <v>3498.4749999999999</v>
      </c>
      <c r="O63" s="182">
        <v>1632.0486000000001</v>
      </c>
      <c r="P63" s="182">
        <v>35.293500000000002</v>
      </c>
      <c r="Q63" s="182">
        <v>2235.4580000000001</v>
      </c>
      <c r="R63" s="184">
        <v>20355.848099999996</v>
      </c>
    </row>
    <row r="64" spans="1:193" ht="15">
      <c r="A64" s="176" t="s">
        <v>157</v>
      </c>
      <c r="B64" s="180">
        <v>899703</v>
      </c>
      <c r="C64" s="180">
        <v>72.06</v>
      </c>
      <c r="D64" s="180">
        <v>5.2839999999999998</v>
      </c>
      <c r="E64" s="180">
        <v>206.12899999999999</v>
      </c>
      <c r="F64" s="180">
        <v>337.82900000000001</v>
      </c>
      <c r="G64" s="180">
        <v>208.59800000000001</v>
      </c>
      <c r="H64" s="180">
        <v>22.334</v>
      </c>
      <c r="I64" s="180">
        <v>2569.8000000000002</v>
      </c>
      <c r="J64" s="183">
        <v>3422.0340000000001</v>
      </c>
      <c r="K64" s="182">
        <v>6829.6785399999999</v>
      </c>
      <c r="L64" s="182">
        <v>194.13200000000001</v>
      </c>
      <c r="M64" s="182">
        <v>5712.4858999999997</v>
      </c>
      <c r="N64" s="182">
        <v>3637.0009700000001</v>
      </c>
      <c r="O64" s="182">
        <v>925.52506000000005</v>
      </c>
      <c r="P64" s="182">
        <v>46.482370000000003</v>
      </c>
      <c r="Q64" s="182">
        <v>1098.3989999999999</v>
      </c>
      <c r="R64" s="184">
        <v>18443.703840000002</v>
      </c>
    </row>
    <row r="65" spans="1:193" ht="15">
      <c r="A65" s="176" t="s">
        <v>158</v>
      </c>
      <c r="B65" s="180">
        <v>884891</v>
      </c>
      <c r="C65" s="180">
        <v>82.492999999999995</v>
      </c>
      <c r="D65" s="180">
        <v>47.326999999999998</v>
      </c>
      <c r="E65" s="180">
        <v>173.24799999999999</v>
      </c>
      <c r="F65" s="180">
        <v>475.26299999999998</v>
      </c>
      <c r="G65" s="180">
        <v>450.923</v>
      </c>
      <c r="H65" s="180">
        <v>7.7460000000000004</v>
      </c>
      <c r="I65" s="180">
        <v>4045.55</v>
      </c>
      <c r="J65" s="183">
        <v>5282.55</v>
      </c>
      <c r="K65" s="182">
        <v>8264.8050000000003</v>
      </c>
      <c r="L65" s="182">
        <v>2327.6968299999999</v>
      </c>
      <c r="M65" s="182">
        <v>5533.4105</v>
      </c>
      <c r="N65" s="182">
        <v>6934.5986899999998</v>
      </c>
      <c r="O65" s="182">
        <v>3332.5906599999998</v>
      </c>
      <c r="P65" s="182">
        <v>28.615100000000002</v>
      </c>
      <c r="Q65" s="182">
        <v>6717</v>
      </c>
      <c r="R65" s="184">
        <v>33138.716780000002</v>
      </c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59"/>
      <c r="AD65" s="186"/>
      <c r="AE65" s="187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59"/>
      <c r="AV65" s="186"/>
      <c r="AW65" s="187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  <c r="BM65" s="159"/>
      <c r="BN65" s="186"/>
      <c r="BO65" s="187"/>
      <c r="BP65" s="185"/>
      <c r="BQ65" s="185"/>
      <c r="BR65" s="185"/>
      <c r="BS65" s="185"/>
      <c r="BT65" s="185"/>
      <c r="BU65" s="185"/>
      <c r="BV65" s="185"/>
      <c r="BW65" s="185"/>
      <c r="BX65" s="185"/>
      <c r="BY65" s="185"/>
      <c r="BZ65" s="185"/>
      <c r="CA65" s="185"/>
      <c r="CB65" s="185"/>
      <c r="CC65" s="185"/>
      <c r="CD65" s="185"/>
      <c r="CE65" s="159"/>
      <c r="CF65" s="186"/>
      <c r="CG65" s="187"/>
      <c r="CH65" s="185"/>
      <c r="CI65" s="185"/>
      <c r="CJ65" s="185"/>
      <c r="CK65" s="185"/>
      <c r="CL65" s="185"/>
      <c r="CM65" s="185"/>
      <c r="CN65" s="185"/>
      <c r="CO65" s="185"/>
      <c r="CP65" s="185"/>
      <c r="CQ65" s="185"/>
      <c r="CR65" s="185"/>
      <c r="CS65" s="185"/>
      <c r="CT65" s="185"/>
      <c r="CU65" s="185"/>
      <c r="CV65" s="185"/>
      <c r="CW65" s="159"/>
      <c r="CX65" s="186"/>
      <c r="CY65" s="187"/>
      <c r="CZ65" s="185"/>
      <c r="DA65" s="185"/>
      <c r="DB65" s="185"/>
      <c r="DC65" s="185"/>
      <c r="DD65" s="185"/>
      <c r="DE65" s="185"/>
      <c r="DF65" s="185"/>
      <c r="DG65" s="185"/>
      <c r="DH65" s="185"/>
      <c r="DI65" s="185"/>
      <c r="DJ65" s="185"/>
      <c r="DK65" s="185"/>
      <c r="DL65" s="185"/>
      <c r="DM65" s="185"/>
      <c r="DN65" s="185"/>
      <c r="DO65" s="159"/>
      <c r="DP65" s="186"/>
      <c r="DQ65" s="187"/>
      <c r="DR65" s="185"/>
      <c r="DS65" s="185"/>
      <c r="DT65" s="185"/>
      <c r="DU65" s="185"/>
      <c r="DV65" s="185"/>
      <c r="DW65" s="185"/>
      <c r="DX65" s="185"/>
      <c r="DY65" s="185"/>
      <c r="DZ65" s="185"/>
      <c r="EA65" s="185"/>
      <c r="EB65" s="185"/>
      <c r="EC65" s="185"/>
      <c r="ED65" s="185"/>
      <c r="EE65" s="185"/>
      <c r="EF65" s="185"/>
      <c r="EG65" s="159"/>
      <c r="EH65" s="186"/>
      <c r="EI65" s="187"/>
      <c r="EJ65" s="185"/>
      <c r="EK65" s="185"/>
      <c r="EL65" s="185"/>
      <c r="EM65" s="185"/>
      <c r="EN65" s="185"/>
      <c r="EO65" s="185"/>
      <c r="EP65" s="185"/>
      <c r="EQ65" s="185"/>
      <c r="ER65" s="185"/>
      <c r="ES65" s="185"/>
      <c r="ET65" s="185"/>
      <c r="EU65" s="185"/>
      <c r="EV65" s="185"/>
      <c r="EW65" s="185"/>
      <c r="EX65" s="185"/>
      <c r="EY65" s="159"/>
      <c r="EZ65" s="186"/>
      <c r="FA65" s="187"/>
      <c r="FB65" s="185"/>
      <c r="FC65" s="185"/>
      <c r="FD65" s="185"/>
      <c r="FE65" s="185"/>
      <c r="FF65" s="185"/>
      <c r="FG65" s="185"/>
      <c r="FH65" s="185"/>
      <c r="FI65" s="185"/>
      <c r="FJ65" s="185"/>
      <c r="FK65" s="185"/>
      <c r="FL65" s="185"/>
      <c r="FM65" s="185"/>
      <c r="FN65" s="185"/>
      <c r="FO65" s="185"/>
      <c r="FP65" s="185"/>
      <c r="FQ65" s="159"/>
      <c r="FR65" s="186"/>
      <c r="FS65" s="187"/>
      <c r="FT65" s="185"/>
      <c r="FU65" s="185"/>
      <c r="FV65" s="185"/>
      <c r="FW65" s="185"/>
      <c r="FX65" s="185"/>
      <c r="FY65" s="185"/>
      <c r="FZ65" s="185"/>
      <c r="GA65" s="185"/>
      <c r="GB65" s="185"/>
      <c r="GC65" s="185"/>
      <c r="GD65" s="185"/>
      <c r="GE65" s="185"/>
      <c r="GF65" s="185"/>
      <c r="GG65" s="185"/>
      <c r="GH65" s="185"/>
      <c r="GI65" s="159"/>
      <c r="GJ65" s="186"/>
      <c r="GK65" s="187"/>
    </row>
    <row r="66" spans="1:193" ht="15">
      <c r="A66" s="176" t="s">
        <v>159</v>
      </c>
      <c r="B66" s="180">
        <v>861505</v>
      </c>
      <c r="C66" s="180">
        <v>110.7</v>
      </c>
      <c r="D66" s="180">
        <v>46.46</v>
      </c>
      <c r="E66" s="180">
        <v>305.52</v>
      </c>
      <c r="F66" s="180">
        <v>607.04</v>
      </c>
      <c r="G66" s="180">
        <v>429.14</v>
      </c>
      <c r="H66" s="180">
        <v>17.059999999999999</v>
      </c>
      <c r="I66" s="180">
        <v>4116.2299999999996</v>
      </c>
      <c r="J66" s="183">
        <v>5632.15</v>
      </c>
      <c r="K66" s="182">
        <v>9485.4449999999997</v>
      </c>
      <c r="L66" s="182">
        <v>2509.864</v>
      </c>
      <c r="M66" s="182">
        <v>5248.4360999999999</v>
      </c>
      <c r="N66" s="182">
        <v>5488.6992</v>
      </c>
      <c r="O66" s="182">
        <v>1777.1294</v>
      </c>
      <c r="P66" s="182">
        <v>71.152000000000001</v>
      </c>
      <c r="Q66" s="182">
        <v>7034.4219999999996</v>
      </c>
      <c r="R66" s="184">
        <v>31615.147699999998</v>
      </c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59"/>
      <c r="AD66" s="186"/>
      <c r="AE66" s="187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  <c r="AU66" s="159"/>
      <c r="AV66" s="186"/>
      <c r="AW66" s="187"/>
      <c r="AX66" s="185"/>
      <c r="AY66" s="185"/>
      <c r="AZ66" s="185"/>
      <c r="BA66" s="185"/>
      <c r="BB66" s="185"/>
      <c r="BC66" s="185"/>
      <c r="BD66" s="185"/>
      <c r="BE66" s="185"/>
      <c r="BF66" s="185"/>
      <c r="BG66" s="185"/>
      <c r="BH66" s="185"/>
      <c r="BI66" s="185"/>
      <c r="BJ66" s="185"/>
      <c r="BK66" s="185"/>
      <c r="BL66" s="185"/>
      <c r="BM66" s="159"/>
      <c r="BN66" s="186"/>
      <c r="BO66" s="187"/>
      <c r="BP66" s="185"/>
      <c r="BQ66" s="185"/>
      <c r="BR66" s="185"/>
      <c r="BS66" s="185"/>
      <c r="BT66" s="185"/>
      <c r="BU66" s="185"/>
      <c r="BV66" s="185"/>
      <c r="BW66" s="185"/>
      <c r="BX66" s="185"/>
      <c r="BY66" s="185"/>
      <c r="BZ66" s="185"/>
      <c r="CA66" s="185"/>
      <c r="CB66" s="185"/>
      <c r="CC66" s="185"/>
      <c r="CD66" s="185"/>
      <c r="CE66" s="159"/>
      <c r="CF66" s="186"/>
      <c r="CG66" s="187"/>
      <c r="CH66" s="185"/>
      <c r="CI66" s="185"/>
      <c r="CJ66" s="185"/>
      <c r="CK66" s="185"/>
      <c r="CL66" s="185"/>
      <c r="CM66" s="185"/>
      <c r="CN66" s="185"/>
      <c r="CO66" s="185"/>
      <c r="CP66" s="185"/>
      <c r="CQ66" s="185"/>
      <c r="CR66" s="185"/>
      <c r="CS66" s="185"/>
      <c r="CT66" s="185"/>
      <c r="CU66" s="185"/>
      <c r="CV66" s="185"/>
      <c r="CW66" s="159"/>
      <c r="CX66" s="186"/>
      <c r="CY66" s="187"/>
      <c r="CZ66" s="185"/>
      <c r="DA66" s="185"/>
      <c r="DB66" s="185"/>
      <c r="DC66" s="185"/>
      <c r="DD66" s="185"/>
      <c r="DE66" s="185"/>
      <c r="DF66" s="185"/>
      <c r="DG66" s="185"/>
      <c r="DH66" s="185"/>
      <c r="DI66" s="185"/>
      <c r="DJ66" s="185"/>
      <c r="DK66" s="185"/>
      <c r="DL66" s="185"/>
      <c r="DM66" s="185"/>
      <c r="DN66" s="185"/>
      <c r="DO66" s="159"/>
      <c r="DP66" s="186"/>
      <c r="DQ66" s="187"/>
      <c r="DR66" s="185"/>
      <c r="DS66" s="185"/>
      <c r="DT66" s="185"/>
      <c r="DU66" s="185"/>
      <c r="DV66" s="185"/>
      <c r="DW66" s="185"/>
      <c r="DX66" s="185"/>
      <c r="DY66" s="185"/>
      <c r="DZ66" s="185"/>
      <c r="EA66" s="185"/>
      <c r="EB66" s="185"/>
      <c r="EC66" s="185"/>
      <c r="ED66" s="185"/>
      <c r="EE66" s="185"/>
      <c r="EF66" s="185"/>
      <c r="EG66" s="159"/>
      <c r="EH66" s="186"/>
      <c r="EI66" s="187"/>
      <c r="EJ66" s="185"/>
      <c r="EK66" s="185"/>
      <c r="EL66" s="185"/>
      <c r="EM66" s="185"/>
      <c r="EN66" s="185"/>
      <c r="EO66" s="185"/>
      <c r="EP66" s="185"/>
      <c r="EQ66" s="185"/>
      <c r="ER66" s="185"/>
      <c r="ES66" s="185"/>
      <c r="ET66" s="185"/>
      <c r="EU66" s="185"/>
      <c r="EV66" s="185"/>
      <c r="EW66" s="185"/>
      <c r="EX66" s="185"/>
      <c r="EY66" s="159"/>
      <c r="EZ66" s="186"/>
      <c r="FA66" s="187"/>
      <c r="FB66" s="185"/>
      <c r="FC66" s="185"/>
      <c r="FD66" s="185"/>
      <c r="FE66" s="185"/>
      <c r="FF66" s="185"/>
      <c r="FG66" s="185"/>
      <c r="FH66" s="185"/>
      <c r="FI66" s="185"/>
      <c r="FJ66" s="185"/>
      <c r="FK66" s="185"/>
      <c r="FL66" s="185"/>
      <c r="FM66" s="185"/>
      <c r="FN66" s="185"/>
      <c r="FO66" s="185"/>
      <c r="FP66" s="185"/>
      <c r="FQ66" s="159"/>
      <c r="FR66" s="186"/>
      <c r="FS66" s="187"/>
      <c r="FT66" s="185"/>
      <c r="FU66" s="185"/>
      <c r="FV66" s="185"/>
      <c r="FW66" s="185"/>
      <c r="FX66" s="185"/>
      <c r="FY66" s="185"/>
      <c r="FZ66" s="185"/>
      <c r="GA66" s="185"/>
      <c r="GB66" s="185"/>
      <c r="GC66" s="185"/>
      <c r="GD66" s="185"/>
      <c r="GE66" s="185"/>
      <c r="GF66" s="185"/>
      <c r="GG66" s="185"/>
      <c r="GH66" s="185"/>
      <c r="GI66" s="159"/>
      <c r="GJ66" s="186"/>
      <c r="GK66" s="187"/>
    </row>
    <row r="67" spans="1:193" ht="15">
      <c r="A67" s="176" t="s">
        <v>160</v>
      </c>
      <c r="B67" s="180">
        <v>843168</v>
      </c>
      <c r="C67" s="180">
        <v>44.048999999999999</v>
      </c>
      <c r="D67" s="180">
        <v>8.3339999999999996</v>
      </c>
      <c r="E67" s="180">
        <v>188.02</v>
      </c>
      <c r="F67" s="180">
        <v>340.46800000000002</v>
      </c>
      <c r="G67" s="180">
        <v>372.63200000000001</v>
      </c>
      <c r="H67" s="180">
        <v>6.7949999999999999</v>
      </c>
      <c r="I67" s="180">
        <v>3142.578</v>
      </c>
      <c r="J67" s="183">
        <v>4102.8760000000002</v>
      </c>
      <c r="K67" s="182">
        <v>3668.21405</v>
      </c>
      <c r="L67" s="182">
        <v>303.56065999999998</v>
      </c>
      <c r="M67" s="182">
        <v>5060.3127800000002</v>
      </c>
      <c r="N67" s="182">
        <v>5211.8641100000004</v>
      </c>
      <c r="O67" s="182">
        <v>1715.69102</v>
      </c>
      <c r="P67" s="182">
        <v>12.709860000000001</v>
      </c>
      <c r="Q67" s="182">
        <v>2576.7489999999998</v>
      </c>
      <c r="R67" s="184">
        <v>18549.101480000001</v>
      </c>
    </row>
    <row r="68" spans="1:193" ht="15">
      <c r="A68" s="176" t="s">
        <v>161</v>
      </c>
      <c r="B68" s="180">
        <v>803086</v>
      </c>
      <c r="C68" s="180">
        <v>50.154000000000003</v>
      </c>
      <c r="D68" s="180">
        <v>56.811</v>
      </c>
      <c r="E68" s="180">
        <v>237.08799999999999</v>
      </c>
      <c r="F68" s="180">
        <v>223.94300000000001</v>
      </c>
      <c r="G68" s="180">
        <v>365.94299999999998</v>
      </c>
      <c r="H68" s="180">
        <v>29.370999999999999</v>
      </c>
      <c r="I68" s="180">
        <v>2494.5140000000001</v>
      </c>
      <c r="J68" s="183">
        <v>3457.8240000000001</v>
      </c>
      <c r="K68" s="182">
        <v>4455.9834099999998</v>
      </c>
      <c r="L68" s="182">
        <v>2329.6783500000001</v>
      </c>
      <c r="M68" s="182">
        <v>4587.2603200000003</v>
      </c>
      <c r="N68" s="182">
        <v>2143.6236399999998</v>
      </c>
      <c r="O68" s="182">
        <v>2063.9418900000001</v>
      </c>
      <c r="P68" s="182">
        <v>68.098590000000002</v>
      </c>
      <c r="Q68" s="182">
        <v>1205.6500000000001</v>
      </c>
      <c r="R68" s="184">
        <v>16854.236199999999</v>
      </c>
    </row>
    <row r="69" spans="1:193" ht="15">
      <c r="A69" s="176" t="s">
        <v>162</v>
      </c>
      <c r="B69" s="180">
        <v>802459</v>
      </c>
      <c r="C69" s="180">
        <v>46.393000000000001</v>
      </c>
      <c r="D69" s="180">
        <v>27.744</v>
      </c>
      <c r="E69" s="180">
        <v>78.614000000000004</v>
      </c>
      <c r="F69" s="180">
        <v>81.236000000000004</v>
      </c>
      <c r="G69" s="180">
        <v>73.872</v>
      </c>
      <c r="H69" s="180">
        <v>82.679000000000002</v>
      </c>
      <c r="I69" s="180">
        <v>827.58799999999997</v>
      </c>
      <c r="J69" s="183">
        <v>1218.126</v>
      </c>
      <c r="K69" s="182">
        <v>5433.2091</v>
      </c>
      <c r="L69" s="182">
        <v>1054.45371</v>
      </c>
      <c r="M69" s="182">
        <v>1941.8466100000001</v>
      </c>
      <c r="N69" s="182">
        <v>1325.16293</v>
      </c>
      <c r="O69" s="182">
        <v>695.12737000000004</v>
      </c>
      <c r="P69" s="182">
        <v>385.14272999999997</v>
      </c>
      <c r="Q69" s="182">
        <v>3511.6970000000001</v>
      </c>
      <c r="R69" s="184">
        <v>14346.639450000001</v>
      </c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59"/>
      <c r="AD69" s="186"/>
      <c r="AE69" s="187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59"/>
      <c r="AV69" s="186"/>
      <c r="AW69" s="187"/>
      <c r="AX69" s="185"/>
      <c r="AY69" s="185"/>
      <c r="AZ69" s="185"/>
      <c r="BA69" s="185"/>
      <c r="BB69" s="185"/>
      <c r="BC69" s="185"/>
      <c r="BD69" s="185"/>
      <c r="BE69" s="185"/>
      <c r="BF69" s="185"/>
      <c r="BG69" s="185"/>
      <c r="BH69" s="185"/>
      <c r="BI69" s="185"/>
      <c r="BJ69" s="185"/>
      <c r="BK69" s="185"/>
      <c r="BL69" s="185"/>
      <c r="BM69" s="159"/>
      <c r="BN69" s="186"/>
      <c r="BO69" s="187"/>
      <c r="BP69" s="185"/>
      <c r="BQ69" s="185"/>
      <c r="BR69" s="185"/>
      <c r="BS69" s="185"/>
      <c r="BT69" s="185"/>
      <c r="BU69" s="185"/>
      <c r="BV69" s="185"/>
      <c r="BW69" s="185"/>
      <c r="BX69" s="185"/>
      <c r="BY69" s="185"/>
      <c r="BZ69" s="185"/>
      <c r="CA69" s="185"/>
      <c r="CB69" s="185"/>
      <c r="CC69" s="185"/>
      <c r="CD69" s="185"/>
      <c r="CE69" s="159"/>
      <c r="CF69" s="186"/>
      <c r="CG69" s="187"/>
      <c r="CH69" s="185"/>
      <c r="CI69" s="185"/>
      <c r="CJ69" s="185"/>
      <c r="CK69" s="185"/>
      <c r="CL69" s="185"/>
      <c r="CM69" s="185"/>
      <c r="CN69" s="185"/>
      <c r="CO69" s="185"/>
      <c r="CP69" s="185"/>
      <c r="CQ69" s="185"/>
      <c r="CR69" s="185"/>
      <c r="CS69" s="185"/>
      <c r="CT69" s="185"/>
      <c r="CU69" s="185"/>
      <c r="CV69" s="185"/>
      <c r="CW69" s="159"/>
      <c r="CX69" s="186"/>
      <c r="CY69" s="187"/>
      <c r="CZ69" s="185"/>
      <c r="DA69" s="185"/>
      <c r="DB69" s="185"/>
      <c r="DC69" s="185"/>
      <c r="DD69" s="185"/>
      <c r="DE69" s="185"/>
      <c r="DF69" s="185"/>
      <c r="DG69" s="185"/>
      <c r="DH69" s="185"/>
      <c r="DI69" s="185"/>
      <c r="DJ69" s="185"/>
      <c r="DK69" s="185"/>
      <c r="DL69" s="185"/>
      <c r="DM69" s="185"/>
      <c r="DN69" s="185"/>
      <c r="DO69" s="159"/>
      <c r="DP69" s="186"/>
      <c r="DQ69" s="187"/>
      <c r="DR69" s="185"/>
      <c r="DS69" s="185"/>
      <c r="DT69" s="185"/>
      <c r="DU69" s="185"/>
      <c r="DV69" s="185"/>
      <c r="DW69" s="185"/>
      <c r="DX69" s="185"/>
      <c r="DY69" s="185"/>
      <c r="DZ69" s="185"/>
      <c r="EA69" s="185"/>
      <c r="EB69" s="185"/>
      <c r="EC69" s="185"/>
      <c r="ED69" s="185"/>
      <c r="EE69" s="185"/>
      <c r="EF69" s="185"/>
      <c r="EG69" s="159"/>
      <c r="EH69" s="186"/>
      <c r="EI69" s="187"/>
      <c r="EJ69" s="185"/>
      <c r="EK69" s="185"/>
      <c r="EL69" s="185"/>
      <c r="EM69" s="185"/>
      <c r="EN69" s="185"/>
      <c r="EO69" s="185"/>
      <c r="EP69" s="185"/>
      <c r="EQ69" s="185"/>
      <c r="ER69" s="185"/>
      <c r="ES69" s="185"/>
      <c r="ET69" s="185"/>
      <c r="EU69" s="185"/>
      <c r="EV69" s="185"/>
      <c r="EW69" s="185"/>
      <c r="EX69" s="185"/>
      <c r="EY69" s="159"/>
      <c r="EZ69" s="186"/>
      <c r="FA69" s="187"/>
      <c r="FB69" s="185"/>
      <c r="FC69" s="185"/>
      <c r="FD69" s="185"/>
      <c r="FE69" s="185"/>
      <c r="FF69" s="185"/>
      <c r="FG69" s="185"/>
      <c r="FH69" s="185"/>
      <c r="FI69" s="185"/>
      <c r="FJ69" s="185"/>
      <c r="FK69" s="185"/>
      <c r="FL69" s="185"/>
      <c r="FM69" s="185"/>
      <c r="FN69" s="185"/>
      <c r="FO69" s="185"/>
      <c r="FP69" s="185"/>
      <c r="FQ69" s="159"/>
      <c r="FR69" s="186"/>
      <c r="FS69" s="187"/>
      <c r="FT69" s="185"/>
      <c r="FU69" s="185"/>
      <c r="FV69" s="185"/>
      <c r="FW69" s="185"/>
      <c r="FX69" s="185"/>
      <c r="FY69" s="185"/>
      <c r="FZ69" s="185"/>
      <c r="GA69" s="185"/>
      <c r="GB69" s="185"/>
      <c r="GC69" s="185"/>
      <c r="GD69" s="185"/>
      <c r="GE69" s="185"/>
      <c r="GF69" s="185"/>
      <c r="GG69" s="185"/>
      <c r="GH69" s="185"/>
      <c r="GI69" s="159"/>
      <c r="GJ69" s="186"/>
      <c r="GK69" s="187"/>
    </row>
    <row r="70" spans="1:193" ht="15">
      <c r="A70" s="176" t="s">
        <v>163</v>
      </c>
      <c r="B70" s="180">
        <v>749495</v>
      </c>
      <c r="C70" s="180">
        <v>165.279</v>
      </c>
      <c r="D70" s="180">
        <v>3.3050000000000002</v>
      </c>
      <c r="E70" s="180">
        <v>181.863</v>
      </c>
      <c r="F70" s="180">
        <v>506.73500000000001</v>
      </c>
      <c r="G70" s="180">
        <v>639.06299999999999</v>
      </c>
      <c r="H70" s="180">
        <v>28.731999999999999</v>
      </c>
      <c r="I70" s="180">
        <v>4808.8360000000002</v>
      </c>
      <c r="J70" s="183">
        <v>6333.8130000000001</v>
      </c>
      <c r="K70" s="182">
        <v>12033.04356</v>
      </c>
      <c r="L70" s="182">
        <v>300.45994999999999</v>
      </c>
      <c r="M70" s="182">
        <v>4521.16399</v>
      </c>
      <c r="N70" s="182">
        <v>4610.5874299999996</v>
      </c>
      <c r="O70" s="182">
        <v>2836.4143600000002</v>
      </c>
      <c r="P70" s="182">
        <v>24.452120000000001</v>
      </c>
      <c r="Q70" s="182">
        <v>8367.11</v>
      </c>
      <c r="R70" s="184">
        <v>32693.23141</v>
      </c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59"/>
      <c r="AD70" s="186"/>
      <c r="AE70" s="187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  <c r="AU70" s="159"/>
      <c r="AV70" s="186"/>
      <c r="AW70" s="187"/>
      <c r="AX70" s="185"/>
      <c r="AY70" s="185"/>
      <c r="AZ70" s="185"/>
      <c r="BA70" s="185"/>
      <c r="BB70" s="185"/>
      <c r="BC70" s="185"/>
      <c r="BD70" s="185"/>
      <c r="BE70" s="185"/>
      <c r="BF70" s="185"/>
      <c r="BG70" s="185"/>
      <c r="BH70" s="185"/>
      <c r="BI70" s="185"/>
      <c r="BJ70" s="185"/>
      <c r="BK70" s="185"/>
      <c r="BL70" s="185"/>
      <c r="BM70" s="159"/>
      <c r="BN70" s="186"/>
      <c r="BO70" s="187"/>
      <c r="BP70" s="185"/>
      <c r="BQ70" s="185"/>
      <c r="BR70" s="185"/>
      <c r="BS70" s="185"/>
      <c r="BT70" s="185"/>
      <c r="BU70" s="185"/>
      <c r="BV70" s="185"/>
      <c r="BW70" s="185"/>
      <c r="BX70" s="185"/>
      <c r="BY70" s="185"/>
      <c r="BZ70" s="185"/>
      <c r="CA70" s="185"/>
      <c r="CB70" s="185"/>
      <c r="CC70" s="185"/>
      <c r="CD70" s="185"/>
      <c r="CE70" s="159"/>
      <c r="CF70" s="186"/>
      <c r="CG70" s="187"/>
      <c r="CH70" s="185"/>
      <c r="CI70" s="185"/>
      <c r="CJ70" s="185"/>
      <c r="CK70" s="185"/>
      <c r="CL70" s="185"/>
      <c r="CM70" s="185"/>
      <c r="CN70" s="185"/>
      <c r="CO70" s="185"/>
      <c r="CP70" s="185"/>
      <c r="CQ70" s="185"/>
      <c r="CR70" s="185"/>
      <c r="CS70" s="185"/>
      <c r="CT70" s="185"/>
      <c r="CU70" s="185"/>
      <c r="CV70" s="185"/>
      <c r="CW70" s="159"/>
      <c r="CX70" s="186"/>
      <c r="CY70" s="187"/>
      <c r="CZ70" s="185"/>
      <c r="DA70" s="185"/>
      <c r="DB70" s="185"/>
      <c r="DC70" s="185"/>
      <c r="DD70" s="185"/>
      <c r="DE70" s="185"/>
      <c r="DF70" s="185"/>
      <c r="DG70" s="185"/>
      <c r="DH70" s="185"/>
      <c r="DI70" s="185"/>
      <c r="DJ70" s="185"/>
      <c r="DK70" s="185"/>
      <c r="DL70" s="185"/>
      <c r="DM70" s="185"/>
      <c r="DN70" s="185"/>
      <c r="DO70" s="159"/>
      <c r="DP70" s="186"/>
      <c r="DQ70" s="187"/>
      <c r="DR70" s="185"/>
      <c r="DS70" s="185"/>
      <c r="DT70" s="185"/>
      <c r="DU70" s="185"/>
      <c r="DV70" s="185"/>
      <c r="DW70" s="185"/>
      <c r="DX70" s="185"/>
      <c r="DY70" s="185"/>
      <c r="DZ70" s="185"/>
      <c r="EA70" s="185"/>
      <c r="EB70" s="185"/>
      <c r="EC70" s="185"/>
      <c r="ED70" s="185"/>
      <c r="EE70" s="185"/>
      <c r="EF70" s="185"/>
      <c r="EG70" s="159"/>
      <c r="EH70" s="186"/>
      <c r="EI70" s="187"/>
      <c r="EJ70" s="185"/>
      <c r="EK70" s="185"/>
      <c r="EL70" s="185"/>
      <c r="EM70" s="185"/>
      <c r="EN70" s="185"/>
      <c r="EO70" s="185"/>
      <c r="EP70" s="185"/>
      <c r="EQ70" s="185"/>
      <c r="ER70" s="185"/>
      <c r="ES70" s="185"/>
      <c r="ET70" s="185"/>
      <c r="EU70" s="185"/>
      <c r="EV70" s="185"/>
      <c r="EW70" s="185"/>
      <c r="EX70" s="185"/>
      <c r="EY70" s="159"/>
      <c r="EZ70" s="186"/>
      <c r="FA70" s="187"/>
      <c r="FB70" s="185"/>
      <c r="FC70" s="185"/>
      <c r="FD70" s="185"/>
      <c r="FE70" s="185"/>
      <c r="FF70" s="185"/>
      <c r="FG70" s="185"/>
      <c r="FH70" s="185"/>
      <c r="FI70" s="185"/>
      <c r="FJ70" s="185"/>
      <c r="FK70" s="185"/>
      <c r="FL70" s="185"/>
      <c r="FM70" s="185"/>
      <c r="FN70" s="185"/>
      <c r="FO70" s="185"/>
      <c r="FP70" s="185"/>
      <c r="FQ70" s="159"/>
      <c r="FR70" s="186"/>
      <c r="FS70" s="187"/>
      <c r="FT70" s="185"/>
      <c r="FU70" s="185"/>
      <c r="FV70" s="185"/>
      <c r="FW70" s="185"/>
      <c r="FX70" s="185"/>
      <c r="FY70" s="185"/>
      <c r="FZ70" s="185"/>
      <c r="GA70" s="185"/>
      <c r="GB70" s="185"/>
      <c r="GC70" s="185"/>
      <c r="GD70" s="185"/>
      <c r="GE70" s="185"/>
      <c r="GF70" s="185"/>
      <c r="GG70" s="185"/>
      <c r="GH70" s="185"/>
      <c r="GI70" s="159"/>
      <c r="GJ70" s="186"/>
      <c r="GK70" s="187"/>
    </row>
    <row r="71" spans="1:193" ht="15">
      <c r="A71" s="176" t="s">
        <v>164</v>
      </c>
      <c r="B71" s="180">
        <v>741318</v>
      </c>
      <c r="C71" s="180">
        <v>71.596999999999994</v>
      </c>
      <c r="D71" s="180">
        <v>0</v>
      </c>
      <c r="E71" s="180">
        <v>298.87799999999999</v>
      </c>
      <c r="F71" s="180">
        <v>172.90100000000001</v>
      </c>
      <c r="G71" s="180">
        <v>288.34199999999998</v>
      </c>
      <c r="H71" s="180">
        <v>86.198999999999998</v>
      </c>
      <c r="I71" s="180">
        <v>3599.0929999999998</v>
      </c>
      <c r="J71" s="183">
        <v>4517.01</v>
      </c>
      <c r="K71" s="182">
        <v>5547.3221000000003</v>
      </c>
      <c r="L71" s="182">
        <v>0</v>
      </c>
      <c r="M71" s="182">
        <v>5974.8073199999999</v>
      </c>
      <c r="N71" s="182">
        <v>1785.31738</v>
      </c>
      <c r="O71" s="182">
        <v>1653.3933300000001</v>
      </c>
      <c r="P71" s="182">
        <v>283.60154999999997</v>
      </c>
      <c r="Q71" s="182">
        <v>1011.965</v>
      </c>
      <c r="R71" s="184">
        <v>16256.406680000002</v>
      </c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59"/>
      <c r="AD71" s="186"/>
      <c r="AE71" s="187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59"/>
      <c r="AV71" s="186"/>
      <c r="AW71" s="187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  <c r="BM71" s="159"/>
      <c r="BN71" s="186"/>
      <c r="BO71" s="187"/>
      <c r="BP71" s="185"/>
      <c r="BQ71" s="185"/>
      <c r="BR71" s="185"/>
      <c r="BS71" s="185"/>
      <c r="BT71" s="185"/>
      <c r="BU71" s="185"/>
      <c r="BV71" s="185"/>
      <c r="BW71" s="185"/>
      <c r="BX71" s="185"/>
      <c r="BY71" s="185"/>
      <c r="BZ71" s="185"/>
      <c r="CA71" s="185"/>
      <c r="CB71" s="185"/>
      <c r="CC71" s="185"/>
      <c r="CD71" s="185"/>
      <c r="CE71" s="159"/>
      <c r="CF71" s="186"/>
      <c r="CG71" s="187"/>
      <c r="CH71" s="185"/>
      <c r="CI71" s="185"/>
      <c r="CJ71" s="185"/>
      <c r="CK71" s="185"/>
      <c r="CL71" s="185"/>
      <c r="CM71" s="185"/>
      <c r="CN71" s="185"/>
      <c r="CO71" s="185"/>
      <c r="CP71" s="185"/>
      <c r="CQ71" s="185"/>
      <c r="CR71" s="185"/>
      <c r="CS71" s="185"/>
      <c r="CT71" s="185"/>
      <c r="CU71" s="185"/>
      <c r="CV71" s="185"/>
      <c r="CW71" s="159"/>
      <c r="CX71" s="186"/>
      <c r="CY71" s="187"/>
      <c r="CZ71" s="185"/>
      <c r="DA71" s="185"/>
      <c r="DB71" s="185"/>
      <c r="DC71" s="185"/>
      <c r="DD71" s="185"/>
      <c r="DE71" s="185"/>
      <c r="DF71" s="185"/>
      <c r="DG71" s="185"/>
      <c r="DH71" s="185"/>
      <c r="DI71" s="185"/>
      <c r="DJ71" s="185"/>
      <c r="DK71" s="185"/>
      <c r="DL71" s="185"/>
      <c r="DM71" s="185"/>
      <c r="DN71" s="185"/>
      <c r="DO71" s="159"/>
      <c r="DP71" s="186"/>
      <c r="DQ71" s="187"/>
      <c r="DR71" s="185"/>
      <c r="DS71" s="185"/>
      <c r="DT71" s="185"/>
      <c r="DU71" s="185"/>
      <c r="DV71" s="185"/>
      <c r="DW71" s="185"/>
      <c r="DX71" s="185"/>
      <c r="DY71" s="185"/>
      <c r="DZ71" s="185"/>
      <c r="EA71" s="185"/>
      <c r="EB71" s="185"/>
      <c r="EC71" s="185"/>
      <c r="ED71" s="185"/>
      <c r="EE71" s="185"/>
      <c r="EF71" s="185"/>
      <c r="EG71" s="159"/>
      <c r="EH71" s="186"/>
      <c r="EI71" s="187"/>
      <c r="EJ71" s="185"/>
      <c r="EK71" s="185"/>
      <c r="EL71" s="185"/>
      <c r="EM71" s="185"/>
      <c r="EN71" s="185"/>
      <c r="EO71" s="185"/>
      <c r="EP71" s="185"/>
      <c r="EQ71" s="185"/>
      <c r="ER71" s="185"/>
      <c r="ES71" s="185"/>
      <c r="ET71" s="185"/>
      <c r="EU71" s="185"/>
      <c r="EV71" s="185"/>
      <c r="EW71" s="185"/>
      <c r="EX71" s="185"/>
      <c r="EY71" s="159"/>
      <c r="EZ71" s="186"/>
      <c r="FA71" s="187"/>
      <c r="FB71" s="185"/>
      <c r="FC71" s="185"/>
      <c r="FD71" s="185"/>
      <c r="FE71" s="185"/>
      <c r="FF71" s="185"/>
      <c r="FG71" s="185"/>
      <c r="FH71" s="185"/>
      <c r="FI71" s="185"/>
      <c r="FJ71" s="185"/>
      <c r="FK71" s="185"/>
      <c r="FL71" s="185"/>
      <c r="FM71" s="185"/>
      <c r="FN71" s="185"/>
      <c r="FO71" s="185"/>
      <c r="FP71" s="185"/>
      <c r="FQ71" s="159"/>
      <c r="FR71" s="186"/>
      <c r="FS71" s="187"/>
      <c r="FT71" s="185"/>
      <c r="FU71" s="185"/>
      <c r="FV71" s="185"/>
      <c r="FW71" s="185"/>
      <c r="FX71" s="185"/>
      <c r="FY71" s="185"/>
      <c r="FZ71" s="185"/>
      <c r="GA71" s="185"/>
      <c r="GB71" s="185"/>
      <c r="GC71" s="185"/>
      <c r="GD71" s="185"/>
      <c r="GE71" s="185"/>
      <c r="GF71" s="185"/>
      <c r="GG71" s="185"/>
      <c r="GH71" s="185"/>
      <c r="GI71" s="159"/>
      <c r="GJ71" s="186"/>
      <c r="GK71" s="187"/>
    </row>
    <row r="72" spans="1:193" ht="15">
      <c r="A72" s="176" t="s">
        <v>165</v>
      </c>
      <c r="B72" s="180">
        <v>728825</v>
      </c>
      <c r="C72" s="180">
        <v>53.055</v>
      </c>
      <c r="D72" s="180">
        <v>3.6999999999999998E-2</v>
      </c>
      <c r="E72" s="180">
        <v>285.41399999999999</v>
      </c>
      <c r="F72" s="180">
        <v>170.00399999999999</v>
      </c>
      <c r="G72" s="180">
        <v>671.53399999999999</v>
      </c>
      <c r="H72" s="180">
        <v>145.16300000000001</v>
      </c>
      <c r="I72" s="180">
        <v>2406.7710000000002</v>
      </c>
      <c r="J72" s="183">
        <v>3731.9780000000001</v>
      </c>
      <c r="K72" s="182">
        <v>3474.1394700000001</v>
      </c>
      <c r="L72" s="182">
        <v>0.61797000000000002</v>
      </c>
      <c r="M72" s="182">
        <v>4679.7134900000001</v>
      </c>
      <c r="N72" s="182">
        <v>1725.89912</v>
      </c>
      <c r="O72" s="182">
        <v>3581.12736</v>
      </c>
      <c r="P72" s="182">
        <v>261.42162999999999</v>
      </c>
      <c r="Q72" s="182">
        <v>1303</v>
      </c>
      <c r="R72" s="184">
        <v>15025.919040000001</v>
      </c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59"/>
      <c r="AD72" s="186"/>
      <c r="AE72" s="187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59"/>
      <c r="AV72" s="186"/>
      <c r="AW72" s="187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  <c r="BM72" s="159"/>
      <c r="BN72" s="186"/>
      <c r="BO72" s="187"/>
      <c r="BP72" s="185"/>
      <c r="BQ72" s="185"/>
      <c r="BR72" s="185"/>
      <c r="BS72" s="185"/>
      <c r="BT72" s="185"/>
      <c r="BU72" s="185"/>
      <c r="BV72" s="185"/>
      <c r="BW72" s="185"/>
      <c r="BX72" s="185"/>
      <c r="BY72" s="185"/>
      <c r="BZ72" s="185"/>
      <c r="CA72" s="185"/>
      <c r="CB72" s="185"/>
      <c r="CC72" s="185"/>
      <c r="CD72" s="185"/>
      <c r="CE72" s="159"/>
      <c r="CF72" s="186"/>
      <c r="CG72" s="187"/>
      <c r="CH72" s="185"/>
      <c r="CI72" s="185"/>
      <c r="CJ72" s="185"/>
      <c r="CK72" s="185"/>
      <c r="CL72" s="185"/>
      <c r="CM72" s="185"/>
      <c r="CN72" s="185"/>
      <c r="CO72" s="185"/>
      <c r="CP72" s="185"/>
      <c r="CQ72" s="185"/>
      <c r="CR72" s="185"/>
      <c r="CS72" s="185"/>
      <c r="CT72" s="185"/>
      <c r="CU72" s="185"/>
      <c r="CV72" s="185"/>
      <c r="CW72" s="159"/>
      <c r="CX72" s="186"/>
      <c r="CY72" s="187"/>
      <c r="CZ72" s="185"/>
      <c r="DA72" s="185"/>
      <c r="DB72" s="185"/>
      <c r="DC72" s="185"/>
      <c r="DD72" s="185"/>
      <c r="DE72" s="185"/>
      <c r="DF72" s="185"/>
      <c r="DG72" s="185"/>
      <c r="DH72" s="185"/>
      <c r="DI72" s="185"/>
      <c r="DJ72" s="185"/>
      <c r="DK72" s="185"/>
      <c r="DL72" s="185"/>
      <c r="DM72" s="185"/>
      <c r="DN72" s="185"/>
      <c r="DO72" s="159"/>
      <c r="DP72" s="186"/>
      <c r="DQ72" s="187"/>
      <c r="DR72" s="185"/>
      <c r="DS72" s="185"/>
      <c r="DT72" s="185"/>
      <c r="DU72" s="185"/>
      <c r="DV72" s="185"/>
      <c r="DW72" s="185"/>
      <c r="DX72" s="185"/>
      <c r="DY72" s="185"/>
      <c r="DZ72" s="185"/>
      <c r="EA72" s="185"/>
      <c r="EB72" s="185"/>
      <c r="EC72" s="185"/>
      <c r="ED72" s="185"/>
      <c r="EE72" s="185"/>
      <c r="EF72" s="185"/>
      <c r="EG72" s="159"/>
      <c r="EH72" s="186"/>
      <c r="EI72" s="187"/>
      <c r="EJ72" s="185"/>
      <c r="EK72" s="185"/>
      <c r="EL72" s="185"/>
      <c r="EM72" s="185"/>
      <c r="EN72" s="185"/>
      <c r="EO72" s="185"/>
      <c r="EP72" s="185"/>
      <c r="EQ72" s="185"/>
      <c r="ER72" s="185"/>
      <c r="ES72" s="185"/>
      <c r="ET72" s="185"/>
      <c r="EU72" s="185"/>
      <c r="EV72" s="185"/>
      <c r="EW72" s="185"/>
      <c r="EX72" s="185"/>
      <c r="EY72" s="159"/>
      <c r="EZ72" s="186"/>
      <c r="FA72" s="187"/>
      <c r="FB72" s="185"/>
      <c r="FC72" s="185"/>
      <c r="FD72" s="185"/>
      <c r="FE72" s="185"/>
      <c r="FF72" s="185"/>
      <c r="FG72" s="185"/>
      <c r="FH72" s="185"/>
      <c r="FI72" s="185"/>
      <c r="FJ72" s="185"/>
      <c r="FK72" s="185"/>
      <c r="FL72" s="185"/>
      <c r="FM72" s="185"/>
      <c r="FN72" s="185"/>
      <c r="FO72" s="185"/>
      <c r="FP72" s="185"/>
      <c r="FQ72" s="159"/>
      <c r="FR72" s="186"/>
      <c r="FS72" s="187"/>
      <c r="FT72" s="185"/>
      <c r="FU72" s="185"/>
      <c r="FV72" s="185"/>
      <c r="FW72" s="185"/>
      <c r="FX72" s="185"/>
      <c r="FY72" s="185"/>
      <c r="FZ72" s="185"/>
      <c r="GA72" s="185"/>
      <c r="GB72" s="185"/>
      <c r="GC72" s="185"/>
      <c r="GD72" s="185"/>
      <c r="GE72" s="185"/>
      <c r="GF72" s="185"/>
      <c r="GG72" s="185"/>
      <c r="GH72" s="185"/>
      <c r="GI72" s="159"/>
      <c r="GJ72" s="186"/>
      <c r="GK72" s="187"/>
    </row>
    <row r="73" spans="1:193" ht="15">
      <c r="A73" s="176" t="s">
        <v>166</v>
      </c>
      <c r="B73" s="180">
        <v>725008</v>
      </c>
      <c r="C73" s="180">
        <v>52.768999999999998</v>
      </c>
      <c r="D73" s="180">
        <v>70.13</v>
      </c>
      <c r="E73" s="180">
        <v>172.38900000000001</v>
      </c>
      <c r="F73" s="180">
        <v>314.59399999999999</v>
      </c>
      <c r="G73" s="180">
        <v>286.22000000000003</v>
      </c>
      <c r="H73" s="180">
        <v>36.450000000000003</v>
      </c>
      <c r="I73" s="180">
        <v>2822.1970000000001</v>
      </c>
      <c r="J73" s="183">
        <v>3754.7490000000003</v>
      </c>
      <c r="K73" s="182">
        <v>4111.9250099999999</v>
      </c>
      <c r="L73" s="182">
        <v>2459.0269899999998</v>
      </c>
      <c r="M73" s="182">
        <v>3560.3747800000001</v>
      </c>
      <c r="N73" s="182">
        <v>2939.5464299999999</v>
      </c>
      <c r="O73" s="182">
        <v>955.29056000000003</v>
      </c>
      <c r="P73" s="182">
        <v>66.23997</v>
      </c>
      <c r="Q73" s="182">
        <v>2312.875</v>
      </c>
      <c r="R73" s="184">
        <v>16405.278740000002</v>
      </c>
    </row>
    <row r="74" spans="1:193" ht="15">
      <c r="A74" s="176" t="s">
        <v>167</v>
      </c>
      <c r="B74" s="180">
        <v>724091</v>
      </c>
      <c r="C74" s="180">
        <v>89.034999999999997</v>
      </c>
      <c r="D74" s="180">
        <v>26.603000000000002</v>
      </c>
      <c r="E74" s="180">
        <v>210.30500000000001</v>
      </c>
      <c r="F74" s="180">
        <v>285.98899999999998</v>
      </c>
      <c r="G74" s="180">
        <v>492.64400000000001</v>
      </c>
      <c r="H74" s="180">
        <v>22.19</v>
      </c>
      <c r="I74" s="180">
        <v>2867.6309999999999</v>
      </c>
      <c r="J74" s="183">
        <v>3994.3969999999999</v>
      </c>
      <c r="K74" s="182">
        <v>6967.2415600000004</v>
      </c>
      <c r="L74" s="182">
        <v>997.16195000000005</v>
      </c>
      <c r="M74" s="182">
        <v>3389.5188600000001</v>
      </c>
      <c r="N74" s="182">
        <v>2921.8541</v>
      </c>
      <c r="O74" s="182">
        <v>2715.3582799999999</v>
      </c>
      <c r="P74" s="182">
        <v>64.926900000000003</v>
      </c>
      <c r="Q74" s="182">
        <v>4253.7160000000003</v>
      </c>
      <c r="R74" s="184">
        <v>21309.77765</v>
      </c>
    </row>
    <row r="75" spans="1:193" ht="15">
      <c r="A75" s="176" t="s">
        <v>168</v>
      </c>
      <c r="B75" s="180">
        <v>720572</v>
      </c>
      <c r="C75" s="180">
        <v>68.14</v>
      </c>
      <c r="D75" s="180">
        <v>47.04</v>
      </c>
      <c r="E75" s="180">
        <v>132</v>
      </c>
      <c r="F75" s="180">
        <v>422.41</v>
      </c>
      <c r="G75" s="180">
        <v>345.47</v>
      </c>
      <c r="H75" s="180">
        <v>32.36</v>
      </c>
      <c r="I75" s="180">
        <v>2425.0100000000002</v>
      </c>
      <c r="J75" s="183">
        <v>3472.4300000000003</v>
      </c>
      <c r="K75" s="182">
        <v>4223.1340899999996</v>
      </c>
      <c r="L75" s="182">
        <v>2041.25486</v>
      </c>
      <c r="M75" s="182">
        <v>2494.5885699999999</v>
      </c>
      <c r="N75" s="182">
        <v>4285.4736199999998</v>
      </c>
      <c r="O75" s="182">
        <v>1482.11833</v>
      </c>
      <c r="P75" s="182">
        <v>64.89573</v>
      </c>
      <c r="Q75" s="182">
        <v>2921</v>
      </c>
      <c r="R75" s="184">
        <v>17512.465199999999</v>
      </c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59"/>
      <c r="AD75" s="186"/>
      <c r="AE75" s="187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  <c r="AU75" s="159"/>
      <c r="AV75" s="186"/>
      <c r="AW75" s="187"/>
      <c r="AX75" s="185"/>
      <c r="AY75" s="185"/>
      <c r="AZ75" s="185"/>
      <c r="BA75" s="185"/>
      <c r="BB75" s="185"/>
      <c r="BC75" s="185"/>
      <c r="BD75" s="185"/>
      <c r="BE75" s="185"/>
      <c r="BF75" s="185"/>
      <c r="BG75" s="185"/>
      <c r="BH75" s="185"/>
      <c r="BI75" s="185"/>
      <c r="BJ75" s="185"/>
      <c r="BK75" s="185"/>
      <c r="BL75" s="185"/>
      <c r="BM75" s="159"/>
      <c r="BN75" s="186"/>
      <c r="BO75" s="187"/>
      <c r="BP75" s="185"/>
      <c r="BQ75" s="185"/>
      <c r="BR75" s="185"/>
      <c r="BS75" s="185"/>
      <c r="BT75" s="185"/>
      <c r="BU75" s="185"/>
      <c r="BV75" s="185"/>
      <c r="BW75" s="185"/>
      <c r="BX75" s="185"/>
      <c r="BY75" s="185"/>
      <c r="BZ75" s="185"/>
      <c r="CA75" s="185"/>
      <c r="CB75" s="185"/>
      <c r="CC75" s="185"/>
      <c r="CD75" s="185"/>
      <c r="CE75" s="159"/>
      <c r="CF75" s="186"/>
      <c r="CG75" s="187"/>
      <c r="CH75" s="185"/>
      <c r="CI75" s="185"/>
      <c r="CJ75" s="185"/>
      <c r="CK75" s="185"/>
      <c r="CL75" s="185"/>
      <c r="CM75" s="185"/>
      <c r="CN75" s="185"/>
      <c r="CO75" s="185"/>
      <c r="CP75" s="185"/>
      <c r="CQ75" s="185"/>
      <c r="CR75" s="185"/>
      <c r="CS75" s="185"/>
      <c r="CT75" s="185"/>
      <c r="CU75" s="185"/>
      <c r="CV75" s="185"/>
      <c r="CW75" s="159"/>
      <c r="CX75" s="186"/>
      <c r="CY75" s="187"/>
      <c r="CZ75" s="185"/>
      <c r="DA75" s="185"/>
      <c r="DB75" s="185"/>
      <c r="DC75" s="185"/>
      <c r="DD75" s="185"/>
      <c r="DE75" s="185"/>
      <c r="DF75" s="185"/>
      <c r="DG75" s="185"/>
      <c r="DH75" s="185"/>
      <c r="DI75" s="185"/>
      <c r="DJ75" s="185"/>
      <c r="DK75" s="185"/>
      <c r="DL75" s="185"/>
      <c r="DM75" s="185"/>
      <c r="DN75" s="185"/>
      <c r="DO75" s="159"/>
      <c r="DP75" s="186"/>
      <c r="DQ75" s="187"/>
      <c r="DR75" s="185"/>
      <c r="DS75" s="185"/>
      <c r="DT75" s="185"/>
      <c r="DU75" s="185"/>
      <c r="DV75" s="185"/>
      <c r="DW75" s="185"/>
      <c r="DX75" s="185"/>
      <c r="DY75" s="185"/>
      <c r="DZ75" s="185"/>
      <c r="EA75" s="185"/>
      <c r="EB75" s="185"/>
      <c r="EC75" s="185"/>
      <c r="ED75" s="185"/>
      <c r="EE75" s="185"/>
      <c r="EF75" s="185"/>
      <c r="EG75" s="159"/>
      <c r="EH75" s="186"/>
      <c r="EI75" s="187"/>
      <c r="EJ75" s="185"/>
      <c r="EK75" s="185"/>
      <c r="EL75" s="185"/>
      <c r="EM75" s="185"/>
      <c r="EN75" s="185"/>
      <c r="EO75" s="185"/>
      <c r="EP75" s="185"/>
      <c r="EQ75" s="185"/>
      <c r="ER75" s="185"/>
      <c r="ES75" s="185"/>
      <c r="ET75" s="185"/>
      <c r="EU75" s="185"/>
      <c r="EV75" s="185"/>
      <c r="EW75" s="185"/>
      <c r="EX75" s="185"/>
      <c r="EY75" s="159"/>
      <c r="EZ75" s="186"/>
      <c r="FA75" s="187"/>
      <c r="FB75" s="185"/>
      <c r="FC75" s="185"/>
      <c r="FD75" s="185"/>
      <c r="FE75" s="185"/>
      <c r="FF75" s="185"/>
      <c r="FG75" s="185"/>
      <c r="FH75" s="185"/>
      <c r="FI75" s="185"/>
      <c r="FJ75" s="185"/>
      <c r="FK75" s="185"/>
      <c r="FL75" s="185"/>
      <c r="FM75" s="185"/>
      <c r="FN75" s="185"/>
      <c r="FO75" s="185"/>
      <c r="FP75" s="185"/>
      <c r="FQ75" s="159"/>
      <c r="FR75" s="186"/>
      <c r="FS75" s="187"/>
      <c r="FT75" s="185"/>
      <c r="FU75" s="185"/>
      <c r="FV75" s="185"/>
      <c r="FW75" s="185"/>
      <c r="FX75" s="185"/>
      <c r="FY75" s="185"/>
      <c r="FZ75" s="185"/>
      <c r="GA75" s="185"/>
      <c r="GB75" s="185"/>
      <c r="GC75" s="185"/>
      <c r="GD75" s="185"/>
      <c r="GE75" s="185"/>
      <c r="GF75" s="185"/>
      <c r="GG75" s="185"/>
      <c r="GH75" s="185"/>
      <c r="GI75" s="159"/>
      <c r="GJ75" s="186"/>
      <c r="GK75" s="187"/>
    </row>
    <row r="76" spans="1:193" ht="15">
      <c r="A76" s="176" t="s">
        <v>169</v>
      </c>
      <c r="B76" s="180">
        <v>664651</v>
      </c>
      <c r="C76" s="180">
        <v>59.645000000000003</v>
      </c>
      <c r="D76" s="180">
        <v>39.679000000000002</v>
      </c>
      <c r="E76" s="180">
        <v>194.79599999999999</v>
      </c>
      <c r="F76" s="180">
        <v>217.11099999999999</v>
      </c>
      <c r="G76" s="180">
        <v>437.82499999999999</v>
      </c>
      <c r="H76" s="180">
        <v>1.97</v>
      </c>
      <c r="I76" s="180">
        <v>2535.0349999999999</v>
      </c>
      <c r="J76" s="183">
        <v>3486.0609999999997</v>
      </c>
      <c r="K76" s="182">
        <v>3358.5359100000001</v>
      </c>
      <c r="L76" s="182">
        <v>2226.5415499999999</v>
      </c>
      <c r="M76" s="182">
        <v>3211.1968400000001</v>
      </c>
      <c r="N76" s="182">
        <v>2112.65211</v>
      </c>
      <c r="O76" s="182">
        <v>1678.56655</v>
      </c>
      <c r="P76" s="182">
        <v>5.6817399999999996</v>
      </c>
      <c r="Q76" s="182">
        <v>1765.5350000000001</v>
      </c>
      <c r="R76" s="184">
        <v>14358.709699999999</v>
      </c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59"/>
      <c r="AD76" s="186"/>
      <c r="AE76" s="187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5"/>
      <c r="AT76" s="185"/>
      <c r="AU76" s="159"/>
      <c r="AV76" s="186"/>
      <c r="AW76" s="187"/>
      <c r="AX76" s="185"/>
      <c r="AY76" s="185"/>
      <c r="AZ76" s="185"/>
      <c r="BA76" s="185"/>
      <c r="BB76" s="185"/>
      <c r="BC76" s="185"/>
      <c r="BD76" s="185"/>
      <c r="BE76" s="185"/>
      <c r="BF76" s="185"/>
      <c r="BG76" s="185"/>
      <c r="BH76" s="185"/>
      <c r="BI76" s="185"/>
      <c r="BJ76" s="185"/>
      <c r="BK76" s="185"/>
      <c r="BL76" s="185"/>
      <c r="BM76" s="159"/>
      <c r="BN76" s="186"/>
      <c r="BO76" s="187"/>
      <c r="BP76" s="185"/>
      <c r="BQ76" s="185"/>
      <c r="BR76" s="185"/>
      <c r="BS76" s="185"/>
      <c r="BT76" s="185"/>
      <c r="BU76" s="185"/>
      <c r="BV76" s="185"/>
      <c r="BW76" s="185"/>
      <c r="BX76" s="185"/>
      <c r="BY76" s="185"/>
      <c r="BZ76" s="185"/>
      <c r="CA76" s="185"/>
      <c r="CB76" s="185"/>
      <c r="CC76" s="185"/>
      <c r="CD76" s="185"/>
      <c r="CE76" s="159"/>
      <c r="CF76" s="186"/>
      <c r="CG76" s="187"/>
      <c r="CH76" s="185"/>
      <c r="CI76" s="185"/>
      <c r="CJ76" s="185"/>
      <c r="CK76" s="185"/>
      <c r="CL76" s="185"/>
      <c r="CM76" s="185"/>
      <c r="CN76" s="185"/>
      <c r="CO76" s="185"/>
      <c r="CP76" s="185"/>
      <c r="CQ76" s="185"/>
      <c r="CR76" s="185"/>
      <c r="CS76" s="185"/>
      <c r="CT76" s="185"/>
      <c r="CU76" s="185"/>
      <c r="CV76" s="185"/>
      <c r="CW76" s="159"/>
      <c r="CX76" s="186"/>
      <c r="CY76" s="187"/>
      <c r="CZ76" s="185"/>
      <c r="DA76" s="185"/>
      <c r="DB76" s="185"/>
      <c r="DC76" s="185"/>
      <c r="DD76" s="185"/>
      <c r="DE76" s="185"/>
      <c r="DF76" s="185"/>
      <c r="DG76" s="185"/>
      <c r="DH76" s="185"/>
      <c r="DI76" s="185"/>
      <c r="DJ76" s="185"/>
      <c r="DK76" s="185"/>
      <c r="DL76" s="185"/>
      <c r="DM76" s="185"/>
      <c r="DN76" s="185"/>
      <c r="DO76" s="159"/>
      <c r="DP76" s="186"/>
      <c r="DQ76" s="187"/>
      <c r="DR76" s="185"/>
      <c r="DS76" s="185"/>
      <c r="DT76" s="185"/>
      <c r="DU76" s="185"/>
      <c r="DV76" s="185"/>
      <c r="DW76" s="185"/>
      <c r="DX76" s="185"/>
      <c r="DY76" s="185"/>
      <c r="DZ76" s="185"/>
      <c r="EA76" s="185"/>
      <c r="EB76" s="185"/>
      <c r="EC76" s="185"/>
      <c r="ED76" s="185"/>
      <c r="EE76" s="185"/>
      <c r="EF76" s="185"/>
      <c r="EG76" s="159"/>
      <c r="EH76" s="186"/>
      <c r="EI76" s="187"/>
      <c r="EJ76" s="185"/>
      <c r="EK76" s="185"/>
      <c r="EL76" s="185"/>
      <c r="EM76" s="185"/>
      <c r="EN76" s="185"/>
      <c r="EO76" s="185"/>
      <c r="EP76" s="185"/>
      <c r="EQ76" s="185"/>
      <c r="ER76" s="185"/>
      <c r="ES76" s="185"/>
      <c r="ET76" s="185"/>
      <c r="EU76" s="185"/>
      <c r="EV76" s="185"/>
      <c r="EW76" s="185"/>
      <c r="EX76" s="185"/>
      <c r="EY76" s="159"/>
      <c r="EZ76" s="186"/>
      <c r="FA76" s="187"/>
      <c r="FB76" s="185"/>
      <c r="FC76" s="185"/>
      <c r="FD76" s="185"/>
      <c r="FE76" s="185"/>
      <c r="FF76" s="185"/>
      <c r="FG76" s="185"/>
      <c r="FH76" s="185"/>
      <c r="FI76" s="185"/>
      <c r="FJ76" s="185"/>
      <c r="FK76" s="185"/>
      <c r="FL76" s="185"/>
      <c r="FM76" s="185"/>
      <c r="FN76" s="185"/>
      <c r="FO76" s="185"/>
      <c r="FP76" s="185"/>
      <c r="FQ76" s="159"/>
      <c r="FR76" s="186"/>
      <c r="FS76" s="187"/>
      <c r="FT76" s="185"/>
      <c r="FU76" s="185"/>
      <c r="FV76" s="185"/>
      <c r="FW76" s="185"/>
      <c r="FX76" s="185"/>
      <c r="FY76" s="185"/>
      <c r="FZ76" s="185"/>
      <c r="GA76" s="185"/>
      <c r="GB76" s="185"/>
      <c r="GC76" s="185"/>
      <c r="GD76" s="185"/>
      <c r="GE76" s="185"/>
      <c r="GF76" s="185"/>
      <c r="GG76" s="185"/>
      <c r="GH76" s="185"/>
      <c r="GI76" s="159"/>
      <c r="GJ76" s="186"/>
      <c r="GK76" s="187"/>
    </row>
    <row r="77" spans="1:193" ht="15">
      <c r="A77" s="176" t="s">
        <v>170</v>
      </c>
      <c r="B77" s="180">
        <v>655479</v>
      </c>
      <c r="C77" s="180">
        <v>53.06</v>
      </c>
      <c r="D77" s="180">
        <v>119.96</v>
      </c>
      <c r="E77" s="180">
        <v>218.77</v>
      </c>
      <c r="F77" s="180">
        <v>632.79</v>
      </c>
      <c r="G77" s="180">
        <v>429.38</v>
      </c>
      <c r="H77" s="180">
        <v>50.8</v>
      </c>
      <c r="I77" s="180">
        <v>3039.68</v>
      </c>
      <c r="J77" s="183">
        <v>4544.4399999999996</v>
      </c>
      <c r="K77" s="182">
        <v>2982.9119999999998</v>
      </c>
      <c r="L77" s="182">
        <v>5558.1729999999998</v>
      </c>
      <c r="M77" s="182">
        <v>3534.9074999999998</v>
      </c>
      <c r="N77" s="182">
        <v>4554.8644000000004</v>
      </c>
      <c r="O77" s="182">
        <v>1150.4688000000001</v>
      </c>
      <c r="P77" s="182">
        <v>103.6773</v>
      </c>
      <c r="Q77" s="182">
        <v>4536.6869999999999</v>
      </c>
      <c r="R77" s="184">
        <v>22421.689999999995</v>
      </c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59"/>
      <c r="AD77" s="186"/>
      <c r="AE77" s="187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59"/>
      <c r="AV77" s="186"/>
      <c r="AW77" s="187"/>
      <c r="AX77" s="185"/>
      <c r="AY77" s="185"/>
      <c r="AZ77" s="185"/>
      <c r="BA77" s="185"/>
      <c r="BB77" s="185"/>
      <c r="BC77" s="185"/>
      <c r="BD77" s="185"/>
      <c r="BE77" s="185"/>
      <c r="BF77" s="185"/>
      <c r="BG77" s="185"/>
      <c r="BH77" s="185"/>
      <c r="BI77" s="185"/>
      <c r="BJ77" s="185"/>
      <c r="BK77" s="185"/>
      <c r="BL77" s="185"/>
      <c r="BM77" s="159"/>
      <c r="BN77" s="186"/>
      <c r="BO77" s="187"/>
      <c r="BP77" s="185"/>
      <c r="BQ77" s="185"/>
      <c r="BR77" s="185"/>
      <c r="BS77" s="185"/>
      <c r="BT77" s="185"/>
      <c r="BU77" s="185"/>
      <c r="BV77" s="185"/>
      <c r="BW77" s="185"/>
      <c r="BX77" s="185"/>
      <c r="BY77" s="185"/>
      <c r="BZ77" s="185"/>
      <c r="CA77" s="185"/>
      <c r="CB77" s="185"/>
      <c r="CC77" s="185"/>
      <c r="CD77" s="185"/>
      <c r="CE77" s="159"/>
      <c r="CF77" s="186"/>
      <c r="CG77" s="187"/>
      <c r="CH77" s="185"/>
      <c r="CI77" s="185"/>
      <c r="CJ77" s="185"/>
      <c r="CK77" s="185"/>
      <c r="CL77" s="185"/>
      <c r="CM77" s="185"/>
      <c r="CN77" s="185"/>
      <c r="CO77" s="185"/>
      <c r="CP77" s="185"/>
      <c r="CQ77" s="185"/>
      <c r="CR77" s="185"/>
      <c r="CS77" s="185"/>
      <c r="CT77" s="185"/>
      <c r="CU77" s="185"/>
      <c r="CV77" s="185"/>
      <c r="CW77" s="159"/>
      <c r="CX77" s="186"/>
      <c r="CY77" s="187"/>
      <c r="CZ77" s="185"/>
      <c r="DA77" s="185"/>
      <c r="DB77" s="185"/>
      <c r="DC77" s="185"/>
      <c r="DD77" s="185"/>
      <c r="DE77" s="185"/>
      <c r="DF77" s="185"/>
      <c r="DG77" s="185"/>
      <c r="DH77" s="185"/>
      <c r="DI77" s="185"/>
      <c r="DJ77" s="185"/>
      <c r="DK77" s="185"/>
      <c r="DL77" s="185"/>
      <c r="DM77" s="185"/>
      <c r="DN77" s="185"/>
      <c r="DO77" s="159"/>
      <c r="DP77" s="186"/>
      <c r="DQ77" s="187"/>
      <c r="DR77" s="185"/>
      <c r="DS77" s="185"/>
      <c r="DT77" s="185"/>
      <c r="DU77" s="185"/>
      <c r="DV77" s="185"/>
      <c r="DW77" s="185"/>
      <c r="DX77" s="185"/>
      <c r="DY77" s="185"/>
      <c r="DZ77" s="185"/>
      <c r="EA77" s="185"/>
      <c r="EB77" s="185"/>
      <c r="EC77" s="185"/>
      <c r="ED77" s="185"/>
      <c r="EE77" s="185"/>
      <c r="EF77" s="185"/>
      <c r="EG77" s="159"/>
      <c r="EH77" s="186"/>
      <c r="EI77" s="187"/>
      <c r="EJ77" s="185"/>
      <c r="EK77" s="185"/>
      <c r="EL77" s="185"/>
      <c r="EM77" s="185"/>
      <c r="EN77" s="185"/>
      <c r="EO77" s="185"/>
      <c r="EP77" s="185"/>
      <c r="EQ77" s="185"/>
      <c r="ER77" s="185"/>
      <c r="ES77" s="185"/>
      <c r="ET77" s="185"/>
      <c r="EU77" s="185"/>
      <c r="EV77" s="185"/>
      <c r="EW77" s="185"/>
      <c r="EX77" s="185"/>
      <c r="EY77" s="159"/>
      <c r="EZ77" s="186"/>
      <c r="FA77" s="187"/>
      <c r="FB77" s="185"/>
      <c r="FC77" s="185"/>
      <c r="FD77" s="185"/>
      <c r="FE77" s="185"/>
      <c r="FF77" s="185"/>
      <c r="FG77" s="185"/>
      <c r="FH77" s="185"/>
      <c r="FI77" s="185"/>
      <c r="FJ77" s="185"/>
      <c r="FK77" s="185"/>
      <c r="FL77" s="185"/>
      <c r="FM77" s="185"/>
      <c r="FN77" s="185"/>
      <c r="FO77" s="185"/>
      <c r="FP77" s="185"/>
      <c r="FQ77" s="159"/>
      <c r="FR77" s="186"/>
      <c r="FS77" s="187"/>
      <c r="FT77" s="185"/>
      <c r="FU77" s="185"/>
      <c r="FV77" s="185"/>
      <c r="FW77" s="185"/>
      <c r="FX77" s="185"/>
      <c r="FY77" s="185"/>
      <c r="FZ77" s="185"/>
      <c r="GA77" s="185"/>
      <c r="GB77" s="185"/>
      <c r="GC77" s="185"/>
      <c r="GD77" s="185"/>
      <c r="GE77" s="185"/>
      <c r="GF77" s="185"/>
      <c r="GG77" s="185"/>
      <c r="GH77" s="185"/>
      <c r="GI77" s="159"/>
      <c r="GJ77" s="186"/>
      <c r="GK77" s="187"/>
    </row>
    <row r="78" spans="1:193" ht="15">
      <c r="A78" s="176" t="s">
        <v>171</v>
      </c>
      <c r="B78" s="180">
        <v>654628</v>
      </c>
      <c r="C78" s="180">
        <v>0</v>
      </c>
      <c r="D78" s="180">
        <v>53.581000000000003</v>
      </c>
      <c r="E78" s="180">
        <v>126.294</v>
      </c>
      <c r="F78" s="180">
        <v>300.99400000000003</v>
      </c>
      <c r="G78" s="180">
        <v>226.261</v>
      </c>
      <c r="H78" s="180">
        <v>7.5289999999999999</v>
      </c>
      <c r="I78" s="180">
        <v>1808.874</v>
      </c>
      <c r="J78" s="181">
        <v>2523.5329999999999</v>
      </c>
      <c r="K78" s="182">
        <v>0</v>
      </c>
      <c r="L78" s="182">
        <v>4462.4775</v>
      </c>
      <c r="M78" s="182">
        <v>2366.8886000000002</v>
      </c>
      <c r="N78" s="182">
        <v>2972.5861799999998</v>
      </c>
      <c r="O78" s="182">
        <v>1359.73101</v>
      </c>
      <c r="P78" s="182">
        <v>15.657959999999999</v>
      </c>
      <c r="Q78" s="182">
        <v>2074</v>
      </c>
      <c r="R78" s="180">
        <v>13251.341249999999</v>
      </c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59"/>
      <c r="AD78" s="186"/>
      <c r="AE78" s="187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59"/>
      <c r="AV78" s="186"/>
      <c r="AW78" s="187"/>
      <c r="AX78" s="185"/>
      <c r="AY78" s="185"/>
      <c r="AZ78" s="185"/>
      <c r="BA78" s="185"/>
      <c r="BB78" s="185"/>
      <c r="BC78" s="185"/>
      <c r="BD78" s="185"/>
      <c r="BE78" s="185"/>
      <c r="BF78" s="185"/>
      <c r="BG78" s="185"/>
      <c r="BH78" s="185"/>
      <c r="BI78" s="185"/>
      <c r="BJ78" s="185"/>
      <c r="BK78" s="185"/>
      <c r="BL78" s="185"/>
      <c r="BM78" s="159"/>
      <c r="BN78" s="186"/>
      <c r="BO78" s="187"/>
      <c r="BP78" s="185"/>
      <c r="BQ78" s="185"/>
      <c r="BR78" s="185"/>
      <c r="BS78" s="185"/>
      <c r="BT78" s="185"/>
      <c r="BU78" s="185"/>
      <c r="BV78" s="185"/>
      <c r="BW78" s="185"/>
      <c r="BX78" s="185"/>
      <c r="BY78" s="185"/>
      <c r="BZ78" s="185"/>
      <c r="CA78" s="185"/>
      <c r="CB78" s="185"/>
      <c r="CC78" s="185"/>
      <c r="CD78" s="185"/>
      <c r="CE78" s="159"/>
      <c r="CF78" s="186"/>
      <c r="CG78" s="187"/>
      <c r="CH78" s="185"/>
      <c r="CI78" s="185"/>
      <c r="CJ78" s="185"/>
      <c r="CK78" s="185"/>
      <c r="CL78" s="185"/>
      <c r="CM78" s="185"/>
      <c r="CN78" s="185"/>
      <c r="CO78" s="185"/>
      <c r="CP78" s="185"/>
      <c r="CQ78" s="185"/>
      <c r="CR78" s="185"/>
      <c r="CS78" s="185"/>
      <c r="CT78" s="185"/>
      <c r="CU78" s="185"/>
      <c r="CV78" s="185"/>
      <c r="CW78" s="159"/>
      <c r="CX78" s="186"/>
      <c r="CY78" s="187"/>
      <c r="CZ78" s="185"/>
      <c r="DA78" s="185"/>
      <c r="DB78" s="185"/>
      <c r="DC78" s="185"/>
      <c r="DD78" s="185"/>
      <c r="DE78" s="185"/>
      <c r="DF78" s="185"/>
      <c r="DG78" s="185"/>
      <c r="DH78" s="185"/>
      <c r="DI78" s="185"/>
      <c r="DJ78" s="185"/>
      <c r="DK78" s="185"/>
      <c r="DL78" s="185"/>
      <c r="DM78" s="185"/>
      <c r="DN78" s="185"/>
      <c r="DO78" s="159"/>
      <c r="DP78" s="186"/>
      <c r="DQ78" s="187"/>
      <c r="DR78" s="185"/>
      <c r="DS78" s="185"/>
      <c r="DT78" s="185"/>
      <c r="DU78" s="185"/>
      <c r="DV78" s="185"/>
      <c r="DW78" s="185"/>
      <c r="DX78" s="185"/>
      <c r="DY78" s="185"/>
      <c r="DZ78" s="185"/>
      <c r="EA78" s="185"/>
      <c r="EB78" s="185"/>
      <c r="EC78" s="185"/>
      <c r="ED78" s="185"/>
      <c r="EE78" s="185"/>
      <c r="EF78" s="185"/>
      <c r="EG78" s="159"/>
      <c r="EH78" s="186"/>
      <c r="EI78" s="187"/>
      <c r="EJ78" s="185"/>
      <c r="EK78" s="185"/>
      <c r="EL78" s="185"/>
      <c r="EM78" s="185"/>
      <c r="EN78" s="185"/>
      <c r="EO78" s="185"/>
      <c r="EP78" s="185"/>
      <c r="EQ78" s="185"/>
      <c r="ER78" s="185"/>
      <c r="ES78" s="185"/>
      <c r="ET78" s="185"/>
      <c r="EU78" s="185"/>
      <c r="EV78" s="185"/>
      <c r="EW78" s="185"/>
      <c r="EX78" s="185"/>
      <c r="EY78" s="159"/>
      <c r="EZ78" s="186"/>
      <c r="FA78" s="187"/>
      <c r="FB78" s="185"/>
      <c r="FC78" s="185"/>
      <c r="FD78" s="185"/>
      <c r="FE78" s="185"/>
      <c r="FF78" s="185"/>
      <c r="FG78" s="185"/>
      <c r="FH78" s="185"/>
      <c r="FI78" s="185"/>
      <c r="FJ78" s="185"/>
      <c r="FK78" s="185"/>
      <c r="FL78" s="185"/>
      <c r="FM78" s="185"/>
      <c r="FN78" s="185"/>
      <c r="FO78" s="185"/>
      <c r="FP78" s="185"/>
      <c r="FQ78" s="159"/>
      <c r="FR78" s="186"/>
      <c r="FS78" s="187"/>
      <c r="FT78" s="185"/>
      <c r="FU78" s="185"/>
      <c r="FV78" s="185"/>
      <c r="FW78" s="185"/>
      <c r="FX78" s="185"/>
      <c r="FY78" s="185"/>
      <c r="FZ78" s="185"/>
      <c r="GA78" s="185"/>
      <c r="GB78" s="185"/>
      <c r="GC78" s="185"/>
      <c r="GD78" s="185"/>
      <c r="GE78" s="185"/>
      <c r="GF78" s="185"/>
      <c r="GG78" s="185"/>
      <c r="GH78" s="185"/>
      <c r="GI78" s="159"/>
      <c r="GJ78" s="186"/>
      <c r="GK78" s="187"/>
    </row>
    <row r="79" spans="1:193" ht="15">
      <c r="A79" s="176" t="s">
        <v>172</v>
      </c>
      <c r="B79" s="180">
        <v>643260</v>
      </c>
      <c r="C79" s="180">
        <v>31.890999999999998</v>
      </c>
      <c r="D79" s="180">
        <v>0</v>
      </c>
      <c r="E79" s="180">
        <v>151.851</v>
      </c>
      <c r="F79" s="180">
        <v>110.274</v>
      </c>
      <c r="G79" s="180">
        <v>407.90699999999998</v>
      </c>
      <c r="H79" s="180">
        <v>13.36</v>
      </c>
      <c r="I79" s="180">
        <v>2877.3449999999998</v>
      </c>
      <c r="J79" s="183">
        <v>3592.6279999999997</v>
      </c>
      <c r="K79" s="182">
        <v>3288.3503300000002</v>
      </c>
      <c r="L79" s="182">
        <v>0</v>
      </c>
      <c r="M79" s="182">
        <v>5015.7337900000002</v>
      </c>
      <c r="N79" s="182">
        <v>1961.0475899999999</v>
      </c>
      <c r="O79" s="182">
        <v>3293.0631100000001</v>
      </c>
      <c r="P79" s="182">
        <v>72.470500000000001</v>
      </c>
      <c r="Q79" s="182">
        <v>5236.768</v>
      </c>
      <c r="R79" s="188">
        <v>18867.43332</v>
      </c>
    </row>
    <row r="80" spans="1:193" ht="15">
      <c r="A80" s="189" t="s">
        <v>91</v>
      </c>
      <c r="B80" s="166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1"/>
    </row>
    <row r="81" spans="1:18" ht="15">
      <c r="A81" s="159"/>
      <c r="B81" s="192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</row>
    <row r="82" spans="1:18" ht="15">
      <c r="A82" s="159"/>
      <c r="B82" s="192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</row>
    <row r="83" spans="1:18" ht="15">
      <c r="A83" s="159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</row>
    <row r="84" spans="1:18" ht="15">
      <c r="A84" s="159"/>
      <c r="B84" s="193"/>
      <c r="C84" s="185"/>
      <c r="D84" s="194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</row>
    <row r="85" spans="1:18" ht="15">
      <c r="A85" s="159"/>
      <c r="B85" s="192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</row>
    <row r="87" spans="1:18"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</row>
    <row r="88" spans="1:18"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</row>
    <row r="89" spans="1:18"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</row>
  </sheetData>
  <pageMargins left="0.6" right="0.6" top="0.75" bottom="0.5" header="0.5" footer="0.5"/>
  <pageSetup scale="3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A43" workbookViewId="0">
      <selection activeCell="E71" sqref="E71"/>
    </sheetView>
  </sheetViews>
  <sheetFormatPr defaultRowHeight="15"/>
  <cols>
    <col min="1" max="1" width="29.7109375" customWidth="1"/>
    <col min="2" max="2" width="12.140625" bestFit="1" customWidth="1"/>
    <col min="3" max="3" width="16.5703125" bestFit="1" customWidth="1"/>
    <col min="4" max="4" width="14.85546875" bestFit="1" customWidth="1"/>
    <col min="5" max="5" width="18.85546875" bestFit="1" customWidth="1"/>
    <col min="6" max="7" width="12.85546875" bestFit="1" customWidth="1"/>
    <col min="8" max="8" width="14.85546875" bestFit="1" customWidth="1"/>
    <col min="9" max="9" width="10.7109375" bestFit="1" customWidth="1"/>
    <col min="10" max="10" width="12.5703125" bestFit="1" customWidth="1"/>
    <col min="11" max="11" width="11.5703125" bestFit="1" customWidth="1"/>
    <col min="12" max="12" width="10.5703125" bestFit="1" customWidth="1"/>
    <col min="13" max="14" width="11.5703125" bestFit="1" customWidth="1"/>
    <col min="15" max="15" width="12.5703125" bestFit="1" customWidth="1"/>
    <col min="16" max="16" width="10.5703125" bestFit="1" customWidth="1"/>
    <col min="17" max="17" width="12.5703125" bestFit="1" customWidth="1"/>
    <col min="18" max="18" width="11.5703125" bestFit="1" customWidth="1"/>
    <col min="19" max="19" width="9.5703125" bestFit="1" customWidth="1"/>
    <col min="20" max="20" width="11.5703125" bestFit="1" customWidth="1"/>
    <col min="21" max="21" width="10.5703125" bestFit="1" customWidth="1"/>
    <col min="22" max="22" width="12.5703125" bestFit="1" customWidth="1"/>
    <col min="23" max="23" width="11" bestFit="1" customWidth="1"/>
  </cols>
  <sheetData>
    <row r="1" spans="1:24">
      <c r="A1" s="196" t="s">
        <v>173</v>
      </c>
    </row>
    <row r="3" spans="1:24">
      <c r="B3" s="13" t="s">
        <v>6</v>
      </c>
      <c r="C3" s="13"/>
      <c r="D3" s="13"/>
      <c r="E3" s="13"/>
      <c r="F3" s="13"/>
      <c r="G3" s="13"/>
      <c r="H3" s="13"/>
      <c r="I3" s="15"/>
    </row>
    <row r="4" spans="1:24">
      <c r="B4" s="22"/>
      <c r="C4" s="19" t="s">
        <v>7</v>
      </c>
      <c r="D4" s="19" t="s">
        <v>7</v>
      </c>
      <c r="E4" s="22"/>
      <c r="F4" s="22"/>
      <c r="G4" s="22"/>
      <c r="H4" s="22"/>
      <c r="I4" s="23"/>
      <c r="J4" t="s">
        <v>81</v>
      </c>
      <c r="K4" t="s">
        <v>7</v>
      </c>
      <c r="L4" t="s">
        <v>95</v>
      </c>
    </row>
    <row r="5" spans="1:24">
      <c r="B5" s="19" t="s">
        <v>9</v>
      </c>
      <c r="C5" s="19" t="s">
        <v>10</v>
      </c>
      <c r="D5" s="19" t="s">
        <v>11</v>
      </c>
      <c r="E5" s="19" t="s">
        <v>12</v>
      </c>
      <c r="F5" s="19" t="s">
        <v>13</v>
      </c>
      <c r="G5" s="19" t="s">
        <v>12</v>
      </c>
      <c r="H5" s="19" t="s">
        <v>14</v>
      </c>
      <c r="I5" s="26" t="s">
        <v>15</v>
      </c>
    </row>
    <row r="6" spans="1:24">
      <c r="B6" s="28"/>
      <c r="C6" s="29" t="s">
        <v>16</v>
      </c>
      <c r="D6" s="29" t="s">
        <v>17</v>
      </c>
      <c r="E6" s="29" t="s">
        <v>17</v>
      </c>
      <c r="F6" s="29" t="s">
        <v>18</v>
      </c>
      <c r="G6" s="29" t="s">
        <v>18</v>
      </c>
      <c r="H6" s="28"/>
      <c r="I6" s="31"/>
    </row>
    <row r="7" spans="1:24">
      <c r="A7" s="141" t="s">
        <v>32</v>
      </c>
      <c r="B7" s="152">
        <f>'Annual VMT'!J29</f>
        <v>25592.783055250002</v>
      </c>
      <c r="C7" s="151">
        <f>'Annual VMT'!K29</f>
        <v>1211.7839582500001</v>
      </c>
      <c r="D7" s="151">
        <f>'Annual VMT'!L29</f>
        <v>19937.3499152</v>
      </c>
      <c r="E7" s="151">
        <f>'Annual VMT'!M29</f>
        <v>15298.049819899999</v>
      </c>
      <c r="F7" s="151">
        <f>'Annual VMT'!N29</f>
        <v>7950.6533544499998</v>
      </c>
      <c r="G7" s="151">
        <f>'Annual VMT'!O29</f>
        <v>769.50149720000002</v>
      </c>
      <c r="H7" s="151">
        <f>'Annual VMT'!P29</f>
        <v>11477.794379999999</v>
      </c>
      <c r="I7" s="151">
        <f>'Annual VMT'!Q29</f>
        <v>82237.915980250022</v>
      </c>
      <c r="J7" s="152">
        <f>SUM(C7:E7)</f>
        <v>36447.183693350002</v>
      </c>
      <c r="K7" s="152">
        <f>SUM(F7:H7)</f>
        <v>20197.94923165</v>
      </c>
      <c r="L7" s="152">
        <f>B7+J7+K7</f>
        <v>82237.915980250007</v>
      </c>
      <c r="M7" t="s">
        <v>94</v>
      </c>
    </row>
    <row r="8" spans="1:24">
      <c r="B8" s="153">
        <f>B7/$I$7</f>
        <v>0.31120417814814616</v>
      </c>
      <c r="C8" s="153">
        <f t="shared" ref="C8:I8" si="0">C7/$I$7</f>
        <v>1.4735100516664575E-2</v>
      </c>
      <c r="D8" s="153">
        <f t="shared" si="0"/>
        <v>0.24243500917494173</v>
      </c>
      <c r="E8" s="153">
        <f t="shared" si="0"/>
        <v>0.18602185667708224</v>
      </c>
      <c r="F8" s="153">
        <f t="shared" si="0"/>
        <v>9.6678682328956406E-2</v>
      </c>
      <c r="G8" s="153">
        <f t="shared" si="0"/>
        <v>9.3570160190440729E-3</v>
      </c>
      <c r="H8" s="153">
        <f t="shared" si="0"/>
        <v>0.1395681571351646</v>
      </c>
      <c r="I8" s="153">
        <f t="shared" si="0"/>
        <v>1</v>
      </c>
    </row>
    <row r="10" spans="1:24">
      <c r="A10" s="78"/>
      <c r="B10" s="121" t="s">
        <v>80</v>
      </c>
      <c r="C10" s="121"/>
      <c r="D10" s="121"/>
      <c r="E10" s="121"/>
      <c r="F10" s="121"/>
      <c r="G10" s="121"/>
      <c r="H10" s="122"/>
      <c r="I10" s="121" t="s">
        <v>81</v>
      </c>
      <c r="J10" s="121"/>
      <c r="K10" s="121"/>
      <c r="L10" s="121"/>
      <c r="M10" s="121"/>
      <c r="N10" s="121"/>
      <c r="O10" s="122"/>
      <c r="P10" s="123" t="s">
        <v>7</v>
      </c>
      <c r="Q10" s="121"/>
      <c r="R10" s="121"/>
      <c r="S10" s="121"/>
      <c r="T10" s="121"/>
      <c r="U10" s="121"/>
      <c r="V10" s="124"/>
    </row>
    <row r="11" spans="1:24">
      <c r="A11" s="83" t="s">
        <v>8</v>
      </c>
      <c r="B11" s="78" t="s">
        <v>82</v>
      </c>
      <c r="C11" s="78" t="s">
        <v>83</v>
      </c>
      <c r="D11" s="78" t="s">
        <v>84</v>
      </c>
      <c r="E11" s="78"/>
      <c r="F11" s="78" t="s">
        <v>85</v>
      </c>
      <c r="G11" s="78" t="s">
        <v>86</v>
      </c>
      <c r="H11" s="125"/>
      <c r="I11" s="126" t="s">
        <v>82</v>
      </c>
      <c r="J11" s="78" t="s">
        <v>83</v>
      </c>
      <c r="K11" s="78" t="s">
        <v>84</v>
      </c>
      <c r="L11" s="78"/>
      <c r="M11" s="78" t="s">
        <v>85</v>
      </c>
      <c r="N11" s="78" t="s">
        <v>86</v>
      </c>
      <c r="O11" s="125"/>
      <c r="P11" s="126" t="s">
        <v>82</v>
      </c>
      <c r="Q11" s="78" t="s">
        <v>83</v>
      </c>
      <c r="R11" s="78" t="s">
        <v>84</v>
      </c>
      <c r="S11" s="78"/>
      <c r="T11" s="78" t="s">
        <v>85</v>
      </c>
      <c r="U11" s="78" t="s">
        <v>86</v>
      </c>
      <c r="V11" s="127"/>
    </row>
    <row r="12" spans="1:24">
      <c r="A12" s="88"/>
      <c r="B12" s="128" t="s">
        <v>87</v>
      </c>
      <c r="C12" s="128" t="s">
        <v>88</v>
      </c>
      <c r="D12" s="128" t="s">
        <v>89</v>
      </c>
      <c r="E12" s="128" t="s">
        <v>90</v>
      </c>
      <c r="F12" s="128" t="s">
        <v>89</v>
      </c>
      <c r="G12" s="128" t="s">
        <v>89</v>
      </c>
      <c r="H12" s="129" t="s">
        <v>15</v>
      </c>
      <c r="I12" s="128" t="s">
        <v>87</v>
      </c>
      <c r="J12" s="128" t="s">
        <v>88</v>
      </c>
      <c r="K12" s="128" t="s">
        <v>89</v>
      </c>
      <c r="L12" s="128" t="s">
        <v>90</v>
      </c>
      <c r="M12" s="128" t="s">
        <v>89</v>
      </c>
      <c r="N12" s="128" t="s">
        <v>89</v>
      </c>
      <c r="O12" s="129" t="s">
        <v>15</v>
      </c>
      <c r="P12" s="128" t="s">
        <v>87</v>
      </c>
      <c r="Q12" s="128" t="s">
        <v>88</v>
      </c>
      <c r="R12" s="128" t="s">
        <v>89</v>
      </c>
      <c r="S12" s="128" t="s">
        <v>90</v>
      </c>
      <c r="T12" s="128" t="s">
        <v>89</v>
      </c>
      <c r="U12" s="128" t="s">
        <v>89</v>
      </c>
      <c r="V12" s="128" t="s">
        <v>15</v>
      </c>
    </row>
    <row r="13" spans="1:24">
      <c r="A13" s="150" t="str">
        <f>'Pct Veh Urban'!A29</f>
        <v>Illinois</v>
      </c>
      <c r="B13" s="150">
        <f>'Pct Veh Urban'!B29</f>
        <v>0.68</v>
      </c>
      <c r="C13" s="150">
        <f>'Pct Veh Urban'!C29</f>
        <v>70.19</v>
      </c>
      <c r="D13" s="150">
        <f>'Pct Veh Urban'!D29</f>
        <v>15.56</v>
      </c>
      <c r="E13" s="150">
        <f>'Pct Veh Urban'!E29</f>
        <v>0.8</v>
      </c>
      <c r="F13" s="150">
        <f>'Pct Veh Urban'!F29</f>
        <v>2.34</v>
      </c>
      <c r="G13" s="150">
        <f>'Pct Veh Urban'!G29</f>
        <v>10.43</v>
      </c>
      <c r="H13" s="150">
        <f>'Pct Veh Urban'!H29</f>
        <v>100</v>
      </c>
      <c r="I13" s="150">
        <f>'Pct Veh Urban'!I29</f>
        <v>0.74</v>
      </c>
      <c r="J13" s="150">
        <f>'Pct Veh Urban'!J29</f>
        <v>82.66</v>
      </c>
      <c r="K13" s="150">
        <f>'Pct Veh Urban'!K29</f>
        <v>8.25</v>
      </c>
      <c r="L13" s="150">
        <f>'Pct Veh Urban'!L29</f>
        <v>0.82</v>
      </c>
      <c r="M13" s="150">
        <f>'Pct Veh Urban'!M29</f>
        <v>4.26</v>
      </c>
      <c r="N13" s="150">
        <f>'Pct Veh Urban'!N29</f>
        <v>3.27</v>
      </c>
      <c r="O13" s="150">
        <f>'Pct Veh Urban'!O29</f>
        <v>99.999999999999986</v>
      </c>
      <c r="P13" s="150">
        <f>'Pct Veh Urban'!P29</f>
        <v>0.81</v>
      </c>
      <c r="Q13" s="150">
        <f>'Pct Veh Urban'!Q29</f>
        <v>83.06</v>
      </c>
      <c r="R13" s="150">
        <f>'Pct Veh Urban'!R29</f>
        <v>8.2899999999999991</v>
      </c>
      <c r="S13" s="150">
        <f>'Pct Veh Urban'!S29</f>
        <v>0.35</v>
      </c>
      <c r="T13" s="150">
        <f>'Pct Veh Urban'!T29</f>
        <v>5.07</v>
      </c>
      <c r="U13" s="150">
        <f>'Pct Veh Urban'!U29</f>
        <v>2.42</v>
      </c>
      <c r="V13" s="150">
        <f>'Pct Veh Urban'!V29</f>
        <v>99.999999999999986</v>
      </c>
      <c r="X13" t="s">
        <v>92</v>
      </c>
    </row>
    <row r="14" spans="1:24">
      <c r="B14" s="151">
        <f>B13*$B$7/100</f>
        <v>174.03092477570004</v>
      </c>
      <c r="C14" s="151">
        <f t="shared" ref="C14:H14" si="1">C13*$B$7/100</f>
        <v>17963.574426479976</v>
      </c>
      <c r="D14" s="151">
        <f t="shared" si="1"/>
        <v>3982.2370433969004</v>
      </c>
      <c r="E14" s="151">
        <f t="shared" si="1"/>
        <v>204.74226444200002</v>
      </c>
      <c r="F14" s="151">
        <f t="shared" si="1"/>
        <v>598.87112349285007</v>
      </c>
      <c r="G14" s="151">
        <f t="shared" si="1"/>
        <v>2669.3272726625751</v>
      </c>
      <c r="H14" s="151">
        <f t="shared" si="1"/>
        <v>25592.783055250002</v>
      </c>
      <c r="I14" s="151">
        <f>I13*SUM($C$7:$E$7)/100</f>
        <v>269.70915933079004</v>
      </c>
      <c r="J14" s="151">
        <f t="shared" ref="J14:O14" si="2">J13*SUM($C$7:$E$7)/100</f>
        <v>30127.242040923113</v>
      </c>
      <c r="K14" s="151">
        <f t="shared" si="2"/>
        <v>3006.8926547013752</v>
      </c>
      <c r="L14" s="151">
        <f t="shared" si="2"/>
        <v>298.86690628547001</v>
      </c>
      <c r="M14" s="151">
        <f t="shared" si="2"/>
        <v>1552.6500253367101</v>
      </c>
      <c r="N14" s="151">
        <f t="shared" si="2"/>
        <v>1191.8229067725451</v>
      </c>
      <c r="O14" s="151">
        <f t="shared" si="2"/>
        <v>36447.183693349994</v>
      </c>
      <c r="P14" s="151">
        <f>P13*SUM($F$7:$H$7)/100</f>
        <v>163.60338877636502</v>
      </c>
      <c r="Q14" s="151">
        <f t="shared" ref="Q14:V14" si="3">Q13*SUM($F$7:$H$7)/100</f>
        <v>16776.41663180849</v>
      </c>
      <c r="R14" s="151">
        <f t="shared" si="3"/>
        <v>1674.4099913037849</v>
      </c>
      <c r="S14" s="151">
        <f t="shared" si="3"/>
        <v>70.692822310775</v>
      </c>
      <c r="T14" s="151">
        <f t="shared" si="3"/>
        <v>1024.036026044655</v>
      </c>
      <c r="U14" s="151">
        <f t="shared" si="3"/>
        <v>488.79037140592999</v>
      </c>
      <c r="V14" s="151">
        <f t="shared" si="3"/>
        <v>20197.949231649996</v>
      </c>
      <c r="W14" s="151">
        <f>V14+O14+H14</f>
        <v>82237.915980249993</v>
      </c>
      <c r="X14" t="s">
        <v>94</v>
      </c>
    </row>
    <row r="15" spans="1:24"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</row>
    <row r="16" spans="1:24">
      <c r="B16" t="s">
        <v>174</v>
      </c>
    </row>
    <row r="17" spans="1:23">
      <c r="B17" s="78" t="s">
        <v>82</v>
      </c>
      <c r="C17" s="78" t="s">
        <v>83</v>
      </c>
      <c r="D17" s="78" t="s">
        <v>84</v>
      </c>
      <c r="E17" s="78"/>
      <c r="F17" s="78" t="s">
        <v>85</v>
      </c>
      <c r="G17" s="78" t="s">
        <v>86</v>
      </c>
      <c r="H17" s="125"/>
    </row>
    <row r="18" spans="1:23">
      <c r="B18" s="128" t="s">
        <v>87</v>
      </c>
      <c r="C18" s="128" t="s">
        <v>88</v>
      </c>
      <c r="D18" s="128" t="s">
        <v>89</v>
      </c>
      <c r="E18" s="128" t="s">
        <v>90</v>
      </c>
      <c r="F18" s="128" t="s">
        <v>89</v>
      </c>
      <c r="G18" s="128" t="s">
        <v>89</v>
      </c>
      <c r="H18" s="129" t="s">
        <v>15</v>
      </c>
    </row>
    <row r="19" spans="1:23">
      <c r="A19" s="150" t="str">
        <f>A13</f>
        <v>Illinois</v>
      </c>
      <c r="B19" s="151">
        <f>B14+I14+P14</f>
        <v>607.34347288285517</v>
      </c>
      <c r="C19" s="151">
        <f t="shared" ref="C19:H19" si="4">C14+J14+Q14</f>
        <v>64867.233099211575</v>
      </c>
      <c r="D19" s="151">
        <f t="shared" si="4"/>
        <v>8663.5396894020596</v>
      </c>
      <c r="E19" s="151">
        <f t="shared" si="4"/>
        <v>574.30199303824497</v>
      </c>
      <c r="F19" s="151">
        <f t="shared" si="4"/>
        <v>3175.557174874215</v>
      </c>
      <c r="G19" s="151">
        <f t="shared" si="4"/>
        <v>4349.94055084105</v>
      </c>
      <c r="H19" s="151">
        <f t="shared" si="4"/>
        <v>82237.915980249993</v>
      </c>
      <c r="I19" t="s">
        <v>94</v>
      </c>
    </row>
    <row r="20" spans="1:23">
      <c r="B20" s="154">
        <f>B19/$H$19</f>
        <v>7.3852001919493303E-3</v>
      </c>
      <c r="C20" s="154">
        <f t="shared" ref="C20:H20" si="5">C19/$H$19</f>
        <v>0.78877525440685892</v>
      </c>
      <c r="D20" s="154">
        <f t="shared" si="5"/>
        <v>0.10534726696482276</v>
      </c>
      <c r="E20" s="154">
        <f t="shared" si="5"/>
        <v>6.9834210435994947E-3</v>
      </c>
      <c r="F20" s="154">
        <f t="shared" si="5"/>
        <v>3.8614271008969234E-2</v>
      </c>
      <c r="G20" s="154">
        <f t="shared" si="5"/>
        <v>5.2894586383800367E-2</v>
      </c>
      <c r="H20" s="154">
        <f t="shared" si="5"/>
        <v>1</v>
      </c>
    </row>
    <row r="22" spans="1:23">
      <c r="A22" s="197"/>
      <c r="B22" s="198"/>
      <c r="C22" s="199" t="s">
        <v>101</v>
      </c>
      <c r="D22" s="199"/>
      <c r="E22" s="199"/>
      <c r="F22" s="200"/>
      <c r="G22" s="200"/>
      <c r="H22" s="200"/>
      <c r="I22" s="200"/>
      <c r="J22" s="201"/>
      <c r="K22" s="200" t="s">
        <v>102</v>
      </c>
      <c r="L22" s="200"/>
      <c r="M22" s="200"/>
      <c r="N22" s="200"/>
      <c r="O22" s="200"/>
      <c r="P22" s="200"/>
      <c r="Q22" s="200"/>
      <c r="R22" s="202"/>
    </row>
    <row r="23" spans="1:23">
      <c r="A23" s="203"/>
      <c r="B23" s="204" t="s">
        <v>103</v>
      </c>
      <c r="C23" s="198"/>
      <c r="D23" s="205" t="s">
        <v>7</v>
      </c>
      <c r="E23" s="198"/>
      <c r="F23" s="206"/>
      <c r="G23" s="206"/>
      <c r="H23" s="206"/>
      <c r="I23" s="206"/>
      <c r="J23" s="207"/>
      <c r="K23" s="206"/>
      <c r="L23" s="204" t="s">
        <v>7</v>
      </c>
      <c r="M23" s="206"/>
      <c r="N23" s="206"/>
      <c r="O23" s="206"/>
      <c r="P23" s="206"/>
      <c r="Q23" s="206"/>
      <c r="R23" s="198"/>
    </row>
    <row r="24" spans="1:23">
      <c r="A24" s="208" t="s">
        <v>104</v>
      </c>
      <c r="B24" s="204" t="s">
        <v>105</v>
      </c>
      <c r="C24" s="206"/>
      <c r="D24" s="204" t="s">
        <v>106</v>
      </c>
      <c r="E24" s="204" t="s">
        <v>7</v>
      </c>
      <c r="F24" s="204" t="s">
        <v>12</v>
      </c>
      <c r="G24" s="204" t="s">
        <v>13</v>
      </c>
      <c r="H24" s="204" t="s">
        <v>12</v>
      </c>
      <c r="I24" s="206"/>
      <c r="J24" s="207"/>
      <c r="K24" s="206"/>
      <c r="L24" s="204" t="s">
        <v>106</v>
      </c>
      <c r="M24" s="204" t="s">
        <v>7</v>
      </c>
      <c r="N24" s="204" t="s">
        <v>12</v>
      </c>
      <c r="O24" s="204" t="s">
        <v>13</v>
      </c>
      <c r="P24" s="204" t="s">
        <v>12</v>
      </c>
      <c r="Q24" s="206"/>
      <c r="R24" s="206"/>
    </row>
    <row r="25" spans="1:23">
      <c r="A25" s="208" t="s">
        <v>107</v>
      </c>
      <c r="B25" s="204"/>
      <c r="C25" s="204" t="s">
        <v>9</v>
      </c>
      <c r="D25" s="204" t="s">
        <v>108</v>
      </c>
      <c r="E25" s="204" t="s">
        <v>11</v>
      </c>
      <c r="F25" s="204" t="s">
        <v>17</v>
      </c>
      <c r="G25" s="204" t="s">
        <v>18</v>
      </c>
      <c r="H25" s="204" t="s">
        <v>18</v>
      </c>
      <c r="I25" s="204" t="s">
        <v>14</v>
      </c>
      <c r="J25" s="209" t="s">
        <v>15</v>
      </c>
      <c r="K25" s="204" t="s">
        <v>9</v>
      </c>
      <c r="L25" s="204" t="s">
        <v>108</v>
      </c>
      <c r="M25" s="204" t="s">
        <v>11</v>
      </c>
      <c r="N25" s="204" t="s">
        <v>17</v>
      </c>
      <c r="O25" s="204" t="s">
        <v>18</v>
      </c>
      <c r="P25" s="204" t="s">
        <v>18</v>
      </c>
      <c r="Q25" s="204" t="s">
        <v>14</v>
      </c>
      <c r="R25" s="204" t="s">
        <v>15</v>
      </c>
    </row>
    <row r="26" spans="1:23">
      <c r="A26" t="str">
        <f>'UA VMT'!A18</f>
        <v>Chicago, IL--IN</v>
      </c>
      <c r="B26" s="151">
        <f>'UA VMT'!B18</f>
        <v>8608208</v>
      </c>
      <c r="C26" s="151">
        <f>'UA VMT'!C18</f>
        <v>475.20699999999999</v>
      </c>
      <c r="D26" s="151">
        <f>'UA VMT'!D18</f>
        <v>43.308999999999997</v>
      </c>
      <c r="E26" s="151">
        <f>'UA VMT'!E18</f>
        <v>1802.7239999999999</v>
      </c>
      <c r="F26" s="151">
        <f>'UA VMT'!F18</f>
        <v>2491.9650000000001</v>
      </c>
      <c r="G26" s="151">
        <f>'UA VMT'!G18</f>
        <v>2763.3</v>
      </c>
      <c r="H26" s="151">
        <f>'UA VMT'!H18</f>
        <v>913.173</v>
      </c>
      <c r="I26" s="151">
        <f>'UA VMT'!I18</f>
        <v>23141.114000000001</v>
      </c>
      <c r="J26" s="151">
        <f>'UA VMT'!J18</f>
        <v>31630.792000000001</v>
      </c>
      <c r="K26" s="151">
        <f>'UA VMT'!K18</f>
        <v>58460.751490000002</v>
      </c>
      <c r="L26" s="151">
        <f>'UA VMT'!L18</f>
        <v>2183.20325</v>
      </c>
      <c r="M26" s="151">
        <f>'UA VMT'!M18</f>
        <v>43304.878199999999</v>
      </c>
      <c r="N26" s="151">
        <f>'UA VMT'!N18</f>
        <v>31522.606059999998</v>
      </c>
      <c r="O26" s="151">
        <f>'UA VMT'!O18</f>
        <v>17169.27347</v>
      </c>
      <c r="P26" s="151">
        <f>'UA VMT'!P18</f>
        <v>2057.4571999999998</v>
      </c>
      <c r="Q26" s="151">
        <f>'UA VMT'!Q18</f>
        <v>30432.383000000002</v>
      </c>
      <c r="R26" s="151">
        <f>'UA VMT'!R18</f>
        <v>185130.55266999998</v>
      </c>
      <c r="S26" t="s">
        <v>102</v>
      </c>
    </row>
    <row r="27" spans="1:23">
      <c r="K27" s="153">
        <f>K26/$R$26</f>
        <v>0.31578121842593865</v>
      </c>
      <c r="L27" s="153">
        <f t="shared" ref="L27:R27" si="6">L26/$R$26</f>
        <v>1.1792776602852889E-2</v>
      </c>
      <c r="M27" s="153">
        <f t="shared" si="6"/>
        <v>0.23391535095340027</v>
      </c>
      <c r="N27" s="153">
        <f t="shared" si="6"/>
        <v>0.17027230570736676</v>
      </c>
      <c r="O27" s="153">
        <f t="shared" si="6"/>
        <v>9.2741436906984637E-2</v>
      </c>
      <c r="P27" s="153">
        <f t="shared" si="6"/>
        <v>1.111354754969846E-2</v>
      </c>
      <c r="Q27" s="153">
        <f t="shared" si="6"/>
        <v>0.16438336385375846</v>
      </c>
      <c r="R27" s="153">
        <f t="shared" si="6"/>
        <v>1</v>
      </c>
    </row>
    <row r="28" spans="1:23">
      <c r="K28" s="153"/>
      <c r="L28" s="153"/>
      <c r="M28" s="153"/>
      <c r="N28" s="153"/>
      <c r="O28" s="153"/>
      <c r="P28" s="153"/>
      <c r="Q28" s="153"/>
      <c r="R28" s="153"/>
    </row>
    <row r="29" spans="1:23">
      <c r="A29" s="78"/>
      <c r="B29" s="121" t="s">
        <v>80</v>
      </c>
      <c r="C29" s="121"/>
      <c r="D29" s="121"/>
      <c r="E29" s="121"/>
      <c r="F29" s="121"/>
      <c r="G29" s="121"/>
      <c r="H29" s="122"/>
      <c r="I29" s="121" t="s">
        <v>81</v>
      </c>
      <c r="J29" s="121"/>
      <c r="K29" s="121"/>
      <c r="L29" s="121"/>
      <c r="M29" s="121"/>
      <c r="N29" s="121"/>
      <c r="O29" s="122"/>
      <c r="P29" s="123" t="s">
        <v>7</v>
      </c>
      <c r="Q29" s="121"/>
      <c r="R29" s="121"/>
      <c r="S29" s="121"/>
      <c r="T29" s="121"/>
      <c r="U29" s="121"/>
      <c r="V29" s="124"/>
    </row>
    <row r="30" spans="1:23">
      <c r="A30" s="83"/>
      <c r="B30" s="78" t="s">
        <v>82</v>
      </c>
      <c r="C30" s="78" t="s">
        <v>83</v>
      </c>
      <c r="D30" s="78" t="s">
        <v>84</v>
      </c>
      <c r="E30" s="78"/>
      <c r="F30" s="78" t="s">
        <v>85</v>
      </c>
      <c r="G30" s="78" t="s">
        <v>86</v>
      </c>
      <c r="H30" s="125"/>
      <c r="I30" s="126" t="s">
        <v>82</v>
      </c>
      <c r="J30" s="78" t="s">
        <v>83</v>
      </c>
      <c r="K30" s="78" t="s">
        <v>84</v>
      </c>
      <c r="L30" s="78"/>
      <c r="M30" s="78" t="s">
        <v>85</v>
      </c>
      <c r="N30" s="78" t="s">
        <v>86</v>
      </c>
      <c r="O30" s="125"/>
      <c r="P30" s="126" t="s">
        <v>82</v>
      </c>
      <c r="Q30" s="78" t="s">
        <v>83</v>
      </c>
      <c r="R30" s="78" t="s">
        <v>84</v>
      </c>
      <c r="S30" s="78"/>
      <c r="T30" s="78" t="s">
        <v>85</v>
      </c>
      <c r="U30" s="78" t="s">
        <v>86</v>
      </c>
      <c r="V30" s="127"/>
    </row>
    <row r="31" spans="1:23">
      <c r="A31" s="88"/>
      <c r="B31" s="128" t="s">
        <v>87</v>
      </c>
      <c r="C31" s="128" t="s">
        <v>88</v>
      </c>
      <c r="D31" s="128" t="s">
        <v>89</v>
      </c>
      <c r="E31" s="128" t="s">
        <v>90</v>
      </c>
      <c r="F31" s="128" t="s">
        <v>89</v>
      </c>
      <c r="G31" s="128" t="s">
        <v>89</v>
      </c>
      <c r="H31" s="129" t="s">
        <v>15</v>
      </c>
      <c r="I31" s="128" t="s">
        <v>87</v>
      </c>
      <c r="J31" s="128" t="s">
        <v>88</v>
      </c>
      <c r="K31" s="128" t="s">
        <v>89</v>
      </c>
      <c r="L31" s="128" t="s">
        <v>90</v>
      </c>
      <c r="M31" s="128" t="s">
        <v>89</v>
      </c>
      <c r="N31" s="128" t="s">
        <v>89</v>
      </c>
      <c r="O31" s="129" t="s">
        <v>15</v>
      </c>
      <c r="P31" s="128" t="s">
        <v>87</v>
      </c>
      <c r="Q31" s="128" t="s">
        <v>88</v>
      </c>
      <c r="R31" s="128" t="s">
        <v>89</v>
      </c>
      <c r="S31" s="128" t="s">
        <v>90</v>
      </c>
      <c r="T31" s="128" t="s">
        <v>89</v>
      </c>
      <c r="U31" s="128" t="s">
        <v>89</v>
      </c>
      <c r="V31" s="128" t="s">
        <v>15</v>
      </c>
    </row>
    <row r="32" spans="1:23">
      <c r="A32" t="str">
        <f>A26</f>
        <v>Chicago, IL--IN</v>
      </c>
      <c r="B32" s="151">
        <f>$K$26*B13/100</f>
        <v>397.53311013200005</v>
      </c>
      <c r="C32" s="151">
        <f t="shared" ref="C32:H32" si="7">$K$26*C13/100</f>
        <v>41033.601470830996</v>
      </c>
      <c r="D32" s="151">
        <f t="shared" si="7"/>
        <v>9096.4929318440009</v>
      </c>
      <c r="E32" s="151">
        <f t="shared" si="7"/>
        <v>467.68601192</v>
      </c>
      <c r="F32" s="151">
        <f t="shared" si="7"/>
        <v>1367.981584866</v>
      </c>
      <c r="G32" s="151">
        <f t="shared" si="7"/>
        <v>6097.4563804070003</v>
      </c>
      <c r="H32" s="151">
        <f t="shared" si="7"/>
        <v>58460.751490000002</v>
      </c>
      <c r="I32" s="151">
        <f>SUM($L$26:$N$26)*I13/100</f>
        <v>569.87908757399998</v>
      </c>
      <c r="J32" s="151">
        <f t="shared" ref="J32:O32" si="8">SUM($L$26:$N$26)*J13/100</f>
        <v>63657.034295765989</v>
      </c>
      <c r="K32" s="151">
        <f t="shared" si="8"/>
        <v>6353.3817195749989</v>
      </c>
      <c r="L32" s="151">
        <f t="shared" si="8"/>
        <v>631.48763758199993</v>
      </c>
      <c r="M32" s="151">
        <f t="shared" si="8"/>
        <v>3280.6552879259993</v>
      </c>
      <c r="N32" s="151">
        <f t="shared" si="8"/>
        <v>2518.2494815769996</v>
      </c>
      <c r="O32" s="151">
        <f t="shared" si="8"/>
        <v>77010.687509999974</v>
      </c>
      <c r="P32" s="151">
        <f>SUM($O$26:$Q$26)*P13/100</f>
        <v>402.23882072700007</v>
      </c>
      <c r="Q32" s="151">
        <f t="shared" ref="Q32:V32" si="9">SUM($O$26:$Q$26)*Q13/100</f>
        <v>41246.859814302006</v>
      </c>
      <c r="R32" s="151">
        <f t="shared" si="9"/>
        <v>4116.7405232430001</v>
      </c>
      <c r="S32" s="151">
        <f t="shared" si="9"/>
        <v>173.80689784500001</v>
      </c>
      <c r="T32" s="151">
        <f t="shared" si="9"/>
        <v>2517.7170630690002</v>
      </c>
      <c r="U32" s="151">
        <f t="shared" si="9"/>
        <v>1201.7505508140002</v>
      </c>
      <c r="V32" s="151">
        <f t="shared" si="9"/>
        <v>49659.113669999999</v>
      </c>
      <c r="W32" t="s">
        <v>102</v>
      </c>
    </row>
    <row r="34" spans="1:9">
      <c r="B34" t="s">
        <v>175</v>
      </c>
    </row>
    <row r="35" spans="1:9">
      <c r="B35" s="78" t="s">
        <v>82</v>
      </c>
      <c r="C35" s="78" t="s">
        <v>83</v>
      </c>
      <c r="D35" s="78" t="s">
        <v>84</v>
      </c>
      <c r="E35" s="78"/>
      <c r="F35" s="78" t="s">
        <v>85</v>
      </c>
      <c r="G35" s="78" t="s">
        <v>86</v>
      </c>
      <c r="H35" s="125"/>
    </row>
    <row r="36" spans="1:9">
      <c r="B36" s="128" t="s">
        <v>87</v>
      </c>
      <c r="C36" s="128" t="s">
        <v>88</v>
      </c>
      <c r="D36" s="128" t="s">
        <v>89</v>
      </c>
      <c r="E36" s="128" t="s">
        <v>90</v>
      </c>
      <c r="F36" s="128" t="s">
        <v>89</v>
      </c>
      <c r="G36" s="128" t="s">
        <v>89</v>
      </c>
      <c r="H36" s="129" t="s">
        <v>15</v>
      </c>
    </row>
    <row r="37" spans="1:9">
      <c r="A37" t="str">
        <f>A32</f>
        <v>Chicago, IL--IN</v>
      </c>
      <c r="B37" s="151">
        <f>B32+I32+P32</f>
        <v>1369.651018433</v>
      </c>
      <c r="C37" s="151">
        <f t="shared" ref="C37:H37" si="10">C32+J32+Q32</f>
        <v>145937.49558089901</v>
      </c>
      <c r="D37" s="151">
        <f t="shared" si="10"/>
        <v>19566.615174661998</v>
      </c>
      <c r="E37" s="151">
        <f t="shared" si="10"/>
        <v>1272.9805473470001</v>
      </c>
      <c r="F37" s="151">
        <f t="shared" si="10"/>
        <v>7166.3539358609996</v>
      </c>
      <c r="G37" s="151">
        <f t="shared" si="10"/>
        <v>9817.4564127979993</v>
      </c>
      <c r="H37" s="151">
        <f t="shared" si="10"/>
        <v>185130.55266999998</v>
      </c>
      <c r="I37" t="s">
        <v>102</v>
      </c>
    </row>
    <row r="38" spans="1:9">
      <c r="B38" s="153">
        <f>B37/$H$37</f>
        <v>7.3982981127617472E-3</v>
      </c>
      <c r="C38" s="153">
        <f t="shared" ref="C38:H38" si="11">C37/$H$37</f>
        <v>0.78829503545552737</v>
      </c>
      <c r="D38" s="153">
        <f t="shared" si="11"/>
        <v>0.10569090240626029</v>
      </c>
      <c r="E38" s="153">
        <f t="shared" si="11"/>
        <v>6.8761235192557387E-3</v>
      </c>
      <c r="F38" s="153">
        <f t="shared" si="11"/>
        <v>3.8709731227536556E-2</v>
      </c>
      <c r="G38" s="153">
        <f t="shared" si="11"/>
        <v>5.3029909278658451E-2</v>
      </c>
      <c r="H38" s="153">
        <f t="shared" si="11"/>
        <v>1</v>
      </c>
    </row>
    <row r="40" spans="1:9">
      <c r="A40" t="s">
        <v>180</v>
      </c>
    </row>
    <row r="41" spans="1:9">
      <c r="A41" t="s">
        <v>181</v>
      </c>
      <c r="B41" t="s">
        <v>176</v>
      </c>
      <c r="C41" t="s">
        <v>177</v>
      </c>
      <c r="D41" t="s">
        <v>178</v>
      </c>
      <c r="E41" t="s">
        <v>179</v>
      </c>
    </row>
    <row r="42" spans="1:9">
      <c r="A42">
        <v>0</v>
      </c>
      <c r="B42">
        <v>1880610</v>
      </c>
      <c r="C42">
        <v>779704</v>
      </c>
      <c r="D42" s="149">
        <v>0.17929665668715</v>
      </c>
      <c r="E42" s="210">
        <v>40445027.5725215</v>
      </c>
    </row>
    <row r="43" spans="1:9">
      <c r="A43">
        <v>1</v>
      </c>
      <c r="B43">
        <v>8608208</v>
      </c>
      <c r="C43">
        <v>3459257</v>
      </c>
      <c r="D43" s="149">
        <v>0.82070334331285</v>
      </c>
      <c r="E43" s="210">
        <v>185131000</v>
      </c>
    </row>
    <row r="44" spans="1:9">
      <c r="A44" t="s">
        <v>182</v>
      </c>
      <c r="B44">
        <f>SUM(B42:B43)</f>
        <v>10488818</v>
      </c>
      <c r="C44">
        <f>SUM(C42:C43)</f>
        <v>4238961</v>
      </c>
      <c r="D44" s="149">
        <f>SUM(D42:D43)</f>
        <v>1</v>
      </c>
      <c r="E44" s="210">
        <f>SUM(E42:E43)</f>
        <v>225576027.57252151</v>
      </c>
    </row>
    <row r="45" spans="1:9">
      <c r="B45" s="153">
        <f>B44/B43</f>
        <v>1.2184670723569877</v>
      </c>
      <c r="C45" s="153">
        <f t="shared" ref="C45:E45" si="12">C44/C43</f>
        <v>1.2253963784708681</v>
      </c>
      <c r="D45" s="153">
        <f t="shared" si="12"/>
        <v>1.2184670723569875</v>
      </c>
      <c r="E45" s="153">
        <f t="shared" si="12"/>
        <v>1.2184670723569877</v>
      </c>
    </row>
    <row r="47" spans="1:9">
      <c r="B47" s="78" t="s">
        <v>82</v>
      </c>
      <c r="C47" s="78" t="s">
        <v>83</v>
      </c>
      <c r="D47" s="78" t="s">
        <v>84</v>
      </c>
      <c r="E47" s="78"/>
      <c r="F47" s="78" t="s">
        <v>85</v>
      </c>
      <c r="G47" s="78" t="s">
        <v>86</v>
      </c>
      <c r="H47" s="125"/>
    </row>
    <row r="48" spans="1:9">
      <c r="B48" s="128" t="s">
        <v>87</v>
      </c>
      <c r="C48" s="128" t="s">
        <v>88</v>
      </c>
      <c r="D48" s="128" t="s">
        <v>89</v>
      </c>
      <c r="E48" s="128" t="s">
        <v>90</v>
      </c>
      <c r="F48" s="128" t="s">
        <v>89</v>
      </c>
      <c r="G48" s="128" t="s">
        <v>89</v>
      </c>
      <c r="H48" s="129" t="s">
        <v>15</v>
      </c>
    </row>
    <row r="49" spans="1:9">
      <c r="A49" t="s">
        <v>183</v>
      </c>
      <c r="B49" s="151">
        <f>$E$45*B37</f>
        <v>1668.8746665808242</v>
      </c>
      <c r="C49" s="151">
        <f t="shared" ref="C49:H49" si="13">$E$45*C37</f>
        <v>177820.03298756885</v>
      </c>
      <c r="D49" s="151">
        <f t="shared" si="13"/>
        <v>23841.276307806213</v>
      </c>
      <c r="E49" s="151">
        <f t="shared" si="13"/>
        <v>1551.084880693295</v>
      </c>
      <c r="F49" s="151">
        <f t="shared" si="13"/>
        <v>8731.966299702528</v>
      </c>
      <c r="G49" s="151">
        <f t="shared" si="13"/>
        <v>11962.247373294313</v>
      </c>
      <c r="H49" s="151">
        <f t="shared" si="13"/>
        <v>225575.48251564597</v>
      </c>
      <c r="I49" t="s">
        <v>102</v>
      </c>
    </row>
    <row r="50" spans="1:9">
      <c r="B50" s="153">
        <f>B49/$H$49</f>
        <v>7.3982981127617472E-3</v>
      </c>
      <c r="C50" s="153">
        <f t="shared" ref="C50:H50" si="14">C49/$H$49</f>
        <v>0.78829503545552748</v>
      </c>
      <c r="D50" s="153">
        <f t="shared" si="14"/>
        <v>0.10569090240626029</v>
      </c>
      <c r="E50" s="153">
        <f t="shared" si="14"/>
        <v>6.8761235192557387E-3</v>
      </c>
      <c r="F50" s="153">
        <f t="shared" si="14"/>
        <v>3.8709731227536556E-2</v>
      </c>
      <c r="G50" s="153">
        <f t="shared" si="14"/>
        <v>5.3029909278658457E-2</v>
      </c>
      <c r="H50" s="153">
        <f t="shared" si="14"/>
        <v>1</v>
      </c>
      <c r="I50" t="s">
        <v>187</v>
      </c>
    </row>
    <row r="51" spans="1:9">
      <c r="B51" s="151">
        <f>B49*1000</f>
        <v>1668874.6665808242</v>
      </c>
      <c r="C51" s="151">
        <f t="shared" ref="C51:H51" si="15">C49*1000</f>
        <v>177820032.98756886</v>
      </c>
      <c r="D51" s="151">
        <f t="shared" si="15"/>
        <v>23841276.307806212</v>
      </c>
      <c r="E51" s="151">
        <f t="shared" si="15"/>
        <v>1551084.880693295</v>
      </c>
      <c r="F51" s="151">
        <f t="shared" si="15"/>
        <v>8731966.2997025289</v>
      </c>
      <c r="G51" s="151">
        <f t="shared" si="15"/>
        <v>11962247.373294313</v>
      </c>
      <c r="H51" s="151">
        <f t="shared" si="15"/>
        <v>225575482.51564598</v>
      </c>
      <c r="I51" t="s">
        <v>188</v>
      </c>
    </row>
    <row r="52" spans="1:9">
      <c r="B52" s="153"/>
      <c r="C52" s="153"/>
      <c r="D52" s="153"/>
      <c r="E52" s="153"/>
      <c r="F52" s="153"/>
      <c r="G52" s="153"/>
      <c r="H52" s="153"/>
    </row>
    <row r="53" spans="1:9">
      <c r="A53" t="s">
        <v>186</v>
      </c>
    </row>
    <row r="54" spans="1:9">
      <c r="A54" t="s">
        <v>184</v>
      </c>
      <c r="B54" s="150">
        <f t="shared" ref="B54:H54" si="16">B51/$B$44</f>
        <v>0.15910988889127681</v>
      </c>
      <c r="C54" s="150">
        <f t="shared" si="16"/>
        <v>16.953295689520864</v>
      </c>
      <c r="D54" s="150">
        <f t="shared" si="16"/>
        <v>2.273018399957575</v>
      </c>
      <c r="E54" s="150">
        <f t="shared" si="16"/>
        <v>0.14787985459308142</v>
      </c>
      <c r="F54" s="150">
        <f t="shared" si="16"/>
        <v>0.83250241349430687</v>
      </c>
      <c r="G54" s="150">
        <f t="shared" si="16"/>
        <v>1.1404762074520038</v>
      </c>
      <c r="H54" s="150">
        <f t="shared" si="16"/>
        <v>21.506282453909105</v>
      </c>
    </row>
    <row r="55" spans="1:9">
      <c r="A55" t="s">
        <v>185</v>
      </c>
      <c r="B55" s="150">
        <f t="shared" ref="B55:H55" si="17">B51/$C$44</f>
        <v>0.39369899052641066</v>
      </c>
      <c r="C55" s="150">
        <f t="shared" si="17"/>
        <v>41.948966500887565</v>
      </c>
      <c r="D55" s="150">
        <f t="shared" si="17"/>
        <v>5.6243207493077225</v>
      </c>
      <c r="E55" s="150">
        <f t="shared" si="17"/>
        <v>0.36591157141886776</v>
      </c>
      <c r="F55" s="150">
        <f t="shared" si="17"/>
        <v>2.0599307942919336</v>
      </c>
      <c r="G55" s="150">
        <f t="shared" si="17"/>
        <v>2.8219762751519331</v>
      </c>
      <c r="H55" s="150">
        <f t="shared" si="17"/>
        <v>53.214804881584421</v>
      </c>
    </row>
    <row r="57" spans="1:9">
      <c r="E57" t="s">
        <v>215</v>
      </c>
      <c r="F57" t="s">
        <v>216</v>
      </c>
      <c r="G57" t="s">
        <v>217</v>
      </c>
      <c r="H57" t="s">
        <v>182</v>
      </c>
    </row>
    <row r="59" spans="1:9">
      <c r="C59" t="s">
        <v>209</v>
      </c>
      <c r="E59" s="210">
        <f>SUM(B51:E51)</f>
        <v>204881268.84264919</v>
      </c>
      <c r="F59" s="210">
        <f>SUM(F51)</f>
        <v>8731966.2997025289</v>
      </c>
      <c r="G59" s="210">
        <f>SUM(G51)</f>
        <v>11962247.373294313</v>
      </c>
      <c r="H59" s="210">
        <f>SUM(E59:G59)</f>
        <v>225575482.51564604</v>
      </c>
    </row>
    <row r="60" spans="1:9">
      <c r="E60" s="154">
        <f>E59/$H$59</f>
        <v>0.90826035949380501</v>
      </c>
      <c r="F60" s="154">
        <f t="shared" ref="F60:H60" si="18">F59/$H$59</f>
        <v>3.8709731227536549E-2</v>
      </c>
      <c r="G60" s="154">
        <f t="shared" si="18"/>
        <v>5.3029909278658437E-2</v>
      </c>
      <c r="H60" s="154">
        <f t="shared" si="18"/>
        <v>1</v>
      </c>
    </row>
    <row r="62" spans="1:9">
      <c r="A62" t="s">
        <v>218</v>
      </c>
    </row>
    <row r="63" spans="1:9">
      <c r="A63" t="s">
        <v>219</v>
      </c>
      <c r="B63" s="219">
        <f>SEMCOG!F73</f>
        <v>9.5315392182713454E-2</v>
      </c>
    </row>
    <row r="64" spans="1:9">
      <c r="A64" t="s">
        <v>220</v>
      </c>
      <c r="B64" s="219">
        <f>SEMCOG!G73</f>
        <v>8.9487104804911038E-2</v>
      </c>
    </row>
    <row r="65" spans="1:9">
      <c r="A65" t="s">
        <v>224</v>
      </c>
      <c r="B65" s="222">
        <f>SEMCOG!H82</f>
        <v>1.0531316557090036</v>
      </c>
    </row>
    <row r="66" spans="1:9">
      <c r="E66" t="s">
        <v>215</v>
      </c>
      <c r="F66" t="s">
        <v>216</v>
      </c>
      <c r="G66" t="s">
        <v>217</v>
      </c>
      <c r="H66" t="s">
        <v>182</v>
      </c>
    </row>
    <row r="67" spans="1:9">
      <c r="A67" t="s">
        <v>225</v>
      </c>
      <c r="E67" s="220">
        <f>E59*$B$65</f>
        <v>215766949.88002062</v>
      </c>
      <c r="F67" s="220">
        <f t="shared" ref="F67:H67" si="19">F59*$B$65</f>
        <v>9195910.126800945</v>
      </c>
      <c r="G67" s="220">
        <f t="shared" si="19"/>
        <v>12597821.382238118</v>
      </c>
      <c r="H67" s="220">
        <f t="shared" si="19"/>
        <v>237560681.38905969</v>
      </c>
    </row>
    <row r="69" spans="1:9">
      <c r="D69" s="196" t="s">
        <v>211</v>
      </c>
      <c r="E69" s="223" t="s">
        <v>228</v>
      </c>
      <c r="F69" s="196" t="s">
        <v>216</v>
      </c>
      <c r="G69" s="196" t="s">
        <v>217</v>
      </c>
      <c r="H69" s="196" t="s">
        <v>182</v>
      </c>
    </row>
    <row r="70" spans="1:9">
      <c r="A70" t="s">
        <v>226</v>
      </c>
      <c r="D70" s="220">
        <f>E67*(1-$B$63)</f>
        <v>195201038.43213856</v>
      </c>
      <c r="E70" s="220">
        <f>E67*$B$63</f>
        <v>20565911.447882041</v>
      </c>
      <c r="F70" s="220">
        <f>F67</f>
        <v>9195910.126800945</v>
      </c>
      <c r="G70" s="220">
        <f>G67</f>
        <v>12597821.382238118</v>
      </c>
      <c r="H70" s="220">
        <f>SUM(D70:G70)</f>
        <v>237560681.38905969</v>
      </c>
    </row>
    <row r="71" spans="1:9">
      <c r="A71" t="s">
        <v>227</v>
      </c>
      <c r="D71" s="220">
        <f>H67-(SUM(E71:G71))</f>
        <v>194508332.28703177</v>
      </c>
      <c r="E71" s="220">
        <f>H67*B64</f>
        <v>21258617.592988864</v>
      </c>
      <c r="F71" s="220">
        <f>F67</f>
        <v>9195910.126800945</v>
      </c>
      <c r="G71" s="220">
        <f>G67</f>
        <v>12597821.382238118</v>
      </c>
      <c r="H71" s="220">
        <f>SUM(D71:G71)</f>
        <v>237560681.38905969</v>
      </c>
    </row>
    <row r="72" spans="1:9">
      <c r="A72" s="196" t="s">
        <v>229</v>
      </c>
      <c r="B72" s="196"/>
      <c r="C72" s="196"/>
      <c r="D72" s="224">
        <f>AVERAGE(D70:D71)</f>
        <v>194854685.35958517</v>
      </c>
      <c r="E72" s="225">
        <f t="shared" ref="E72:H72" si="20">AVERAGE(E70:E71)</f>
        <v>20912264.520435452</v>
      </c>
      <c r="F72" s="225">
        <f t="shared" si="20"/>
        <v>9195910.126800945</v>
      </c>
      <c r="G72" s="225">
        <f t="shared" si="20"/>
        <v>12597821.382238118</v>
      </c>
      <c r="H72" s="224">
        <f t="shared" si="20"/>
        <v>237560681.38905969</v>
      </c>
    </row>
    <row r="73" spans="1:9">
      <c r="D73" s="154">
        <f>D72/$H$72</f>
        <v>0.82023121090676732</v>
      </c>
      <c r="E73" s="154">
        <f t="shared" ref="E73:H73" si="21">E72/$H$72</f>
        <v>8.8029148587037684E-2</v>
      </c>
      <c r="F73" s="154">
        <f t="shared" si="21"/>
        <v>3.8709731227536549E-2</v>
      </c>
      <c r="G73" s="154">
        <f t="shared" si="21"/>
        <v>5.3029909278658437E-2</v>
      </c>
      <c r="H73" s="154">
        <f t="shared" si="21"/>
        <v>1</v>
      </c>
    </row>
    <row r="74" spans="1:9">
      <c r="D74" s="218"/>
      <c r="E74" s="218">
        <f>E73+D73</f>
        <v>0.90826035949380501</v>
      </c>
      <c r="F74" s="218">
        <f>F73</f>
        <v>3.8709731227536549E-2</v>
      </c>
      <c r="G74" s="218">
        <f>G73</f>
        <v>5.3029909278658437E-2</v>
      </c>
      <c r="H74" s="218">
        <f>SUM(E74:G74)</f>
        <v>1</v>
      </c>
    </row>
    <row r="76" spans="1:9">
      <c r="A76" t="s">
        <v>230</v>
      </c>
      <c r="E76" s="217">
        <v>1</v>
      </c>
      <c r="F76" s="217">
        <v>0.5</v>
      </c>
      <c r="G76" s="217">
        <v>0.1</v>
      </c>
      <c r="H76" t="s">
        <v>232</v>
      </c>
    </row>
    <row r="77" spans="1:9">
      <c r="A77" t="s">
        <v>231</v>
      </c>
      <c r="E77" s="226">
        <f>E72*E76</f>
        <v>20912264.520435452</v>
      </c>
      <c r="F77" s="226">
        <f t="shared" ref="F77:G77" si="22">F72*F76</f>
        <v>4597955.0634004725</v>
      </c>
      <c r="G77" s="226">
        <f t="shared" si="22"/>
        <v>1259782.138223812</v>
      </c>
      <c r="H77" s="226">
        <f>SUM(E77:G77)</f>
        <v>26770001.722059738</v>
      </c>
      <c r="I77" t="s">
        <v>233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opLeftCell="A46" workbookViewId="0">
      <selection activeCell="F72" sqref="F72"/>
    </sheetView>
  </sheetViews>
  <sheetFormatPr defaultRowHeight="15"/>
  <cols>
    <col min="1" max="1" width="29.7109375" customWidth="1"/>
    <col min="2" max="2" width="12.140625" bestFit="1" customWidth="1"/>
    <col min="3" max="3" width="16.5703125" bestFit="1" customWidth="1"/>
    <col min="4" max="4" width="11.7109375" bestFit="1" customWidth="1"/>
    <col min="5" max="5" width="18.85546875" bestFit="1" customWidth="1"/>
    <col min="6" max="7" width="12.85546875" bestFit="1" customWidth="1"/>
    <col min="8" max="8" width="14.85546875" bestFit="1" customWidth="1"/>
    <col min="9" max="9" width="10.7109375" bestFit="1" customWidth="1"/>
    <col min="10" max="10" width="12.5703125" bestFit="1" customWidth="1"/>
    <col min="11" max="11" width="11.5703125" bestFit="1" customWidth="1"/>
    <col min="12" max="12" width="10.5703125" bestFit="1" customWidth="1"/>
    <col min="13" max="14" width="11.5703125" bestFit="1" customWidth="1"/>
    <col min="15" max="15" width="12.5703125" bestFit="1" customWidth="1"/>
    <col min="16" max="16" width="10.5703125" bestFit="1" customWidth="1"/>
    <col min="17" max="17" width="12.5703125" bestFit="1" customWidth="1"/>
    <col min="18" max="18" width="11.5703125" bestFit="1" customWidth="1"/>
    <col min="19" max="19" width="9.5703125" bestFit="1" customWidth="1"/>
    <col min="20" max="20" width="11.5703125" bestFit="1" customWidth="1"/>
    <col min="21" max="21" width="10.5703125" bestFit="1" customWidth="1"/>
    <col min="22" max="22" width="12.5703125" bestFit="1" customWidth="1"/>
    <col min="23" max="23" width="11" bestFit="1" customWidth="1"/>
  </cols>
  <sheetData>
    <row r="1" spans="1:24">
      <c r="A1" s="196" t="s">
        <v>189</v>
      </c>
    </row>
    <row r="3" spans="1:24">
      <c r="B3" s="13" t="s">
        <v>6</v>
      </c>
      <c r="C3" s="13"/>
      <c r="D3" s="13"/>
      <c r="E3" s="13"/>
      <c r="F3" s="13"/>
      <c r="G3" s="13"/>
      <c r="H3" s="13"/>
      <c r="I3" s="15"/>
    </row>
    <row r="4" spans="1:24">
      <c r="B4" s="22"/>
      <c r="C4" s="19" t="s">
        <v>7</v>
      </c>
      <c r="D4" s="19" t="s">
        <v>7</v>
      </c>
      <c r="E4" s="22"/>
      <c r="F4" s="22"/>
      <c r="G4" s="22"/>
      <c r="H4" s="22"/>
      <c r="I4" s="23"/>
      <c r="J4" t="s">
        <v>81</v>
      </c>
      <c r="K4" t="s">
        <v>7</v>
      </c>
      <c r="L4" t="s">
        <v>95</v>
      </c>
    </row>
    <row r="5" spans="1:24">
      <c r="B5" s="19" t="s">
        <v>9</v>
      </c>
      <c r="C5" s="19" t="s">
        <v>10</v>
      </c>
      <c r="D5" s="19" t="s">
        <v>11</v>
      </c>
      <c r="E5" s="19" t="s">
        <v>12</v>
      </c>
      <c r="F5" s="19" t="s">
        <v>13</v>
      </c>
      <c r="G5" s="19" t="s">
        <v>12</v>
      </c>
      <c r="H5" s="19" t="s">
        <v>14</v>
      </c>
      <c r="I5" s="26" t="s">
        <v>15</v>
      </c>
    </row>
    <row r="6" spans="1:24">
      <c r="B6" s="28"/>
      <c r="C6" s="29" t="s">
        <v>16</v>
      </c>
      <c r="D6" s="29" t="s">
        <v>17</v>
      </c>
      <c r="E6" s="29" t="s">
        <v>17</v>
      </c>
      <c r="F6" s="29" t="s">
        <v>18</v>
      </c>
      <c r="G6" s="29" t="s">
        <v>18</v>
      </c>
      <c r="H6" s="28"/>
      <c r="I6" s="31"/>
    </row>
    <row r="7" spans="1:24">
      <c r="A7" s="141" t="str">
        <f>'Annual VMT'!A38</f>
        <v>Michigan</v>
      </c>
      <c r="B7" s="152">
        <f>'Annual VMT'!J38</f>
        <v>18025.252100450001</v>
      </c>
      <c r="C7" s="152">
        <f>'Annual VMT'!K38</f>
        <v>6483.8469103699999</v>
      </c>
      <c r="D7" s="152">
        <f>'Annual VMT'!L38</f>
        <v>17793.095510834999</v>
      </c>
      <c r="E7" s="152">
        <f>'Annual VMT'!M38</f>
        <v>15983.557647039999</v>
      </c>
      <c r="F7" s="152">
        <f>'Annual VMT'!N38</f>
        <v>5133.7411297150002</v>
      </c>
      <c r="G7" s="152">
        <f>'Annual VMT'!O38</f>
        <v>99.561972354999995</v>
      </c>
      <c r="H7" s="152">
        <f>'Annual VMT'!P38</f>
        <v>7215.1926199999998</v>
      </c>
      <c r="I7" s="152">
        <f>'Annual VMT'!Q38</f>
        <v>70734.247890764993</v>
      </c>
      <c r="J7" s="152">
        <f>SUM(C7:E7)</f>
        <v>40260.500068244997</v>
      </c>
      <c r="K7" s="152">
        <f>SUM(F7:H7)</f>
        <v>12448.49572207</v>
      </c>
      <c r="L7" s="152">
        <f>B7+J7+K7</f>
        <v>70734.247890764993</v>
      </c>
      <c r="M7" t="s">
        <v>94</v>
      </c>
    </row>
    <row r="8" spans="1:24">
      <c r="B8" s="153">
        <f>B7/$I$7</f>
        <v>0.25483061795308015</v>
      </c>
      <c r="C8" s="153">
        <f t="shared" ref="C8:I8" si="0">C7/$I$7</f>
        <v>9.166488799574167E-2</v>
      </c>
      <c r="D8" s="153">
        <f t="shared" si="0"/>
        <v>0.25154852198772093</v>
      </c>
      <c r="E8" s="153">
        <f t="shared" si="0"/>
        <v>0.22596631933831307</v>
      </c>
      <c r="F8" s="153">
        <f t="shared" si="0"/>
        <v>7.257787115575251E-2</v>
      </c>
      <c r="G8" s="153">
        <f t="shared" si="0"/>
        <v>1.4075497417991027E-3</v>
      </c>
      <c r="H8" s="153">
        <f t="shared" si="0"/>
        <v>0.10200423182759266</v>
      </c>
      <c r="I8" s="153">
        <f t="shared" si="0"/>
        <v>1</v>
      </c>
    </row>
    <row r="10" spans="1:24">
      <c r="A10" s="78"/>
      <c r="B10" s="121" t="s">
        <v>80</v>
      </c>
      <c r="C10" s="121"/>
      <c r="D10" s="121"/>
      <c r="E10" s="121"/>
      <c r="F10" s="121"/>
      <c r="G10" s="121"/>
      <c r="H10" s="122"/>
      <c r="I10" s="121" t="s">
        <v>81</v>
      </c>
      <c r="J10" s="121"/>
      <c r="K10" s="121"/>
      <c r="L10" s="121"/>
      <c r="M10" s="121"/>
      <c r="N10" s="121"/>
      <c r="O10" s="122"/>
      <c r="P10" s="123" t="s">
        <v>7</v>
      </c>
      <c r="Q10" s="121"/>
      <c r="R10" s="121"/>
      <c r="S10" s="121"/>
      <c r="T10" s="121"/>
      <c r="U10" s="121"/>
      <c r="V10" s="124"/>
    </row>
    <row r="11" spans="1:24">
      <c r="A11" s="83" t="s">
        <v>8</v>
      </c>
      <c r="B11" s="78" t="s">
        <v>82</v>
      </c>
      <c r="C11" s="78" t="s">
        <v>83</v>
      </c>
      <c r="D11" s="78" t="s">
        <v>84</v>
      </c>
      <c r="E11" s="78"/>
      <c r="F11" s="78" t="s">
        <v>85</v>
      </c>
      <c r="G11" s="78" t="s">
        <v>86</v>
      </c>
      <c r="H11" s="125"/>
      <c r="I11" s="126" t="s">
        <v>82</v>
      </c>
      <c r="J11" s="78" t="s">
        <v>83</v>
      </c>
      <c r="K11" s="78" t="s">
        <v>84</v>
      </c>
      <c r="L11" s="78"/>
      <c r="M11" s="78" t="s">
        <v>85</v>
      </c>
      <c r="N11" s="78" t="s">
        <v>86</v>
      </c>
      <c r="O11" s="125"/>
      <c r="P11" s="126" t="s">
        <v>82</v>
      </c>
      <c r="Q11" s="78" t="s">
        <v>83</v>
      </c>
      <c r="R11" s="78" t="s">
        <v>84</v>
      </c>
      <c r="S11" s="78"/>
      <c r="T11" s="78" t="s">
        <v>85</v>
      </c>
      <c r="U11" s="78" t="s">
        <v>86</v>
      </c>
      <c r="V11" s="127"/>
    </row>
    <row r="12" spans="1:24">
      <c r="A12" s="88"/>
      <c r="B12" s="128" t="s">
        <v>87</v>
      </c>
      <c r="C12" s="128" t="s">
        <v>88</v>
      </c>
      <c r="D12" s="128" t="s">
        <v>89</v>
      </c>
      <c r="E12" s="128" t="s">
        <v>90</v>
      </c>
      <c r="F12" s="128" t="s">
        <v>89</v>
      </c>
      <c r="G12" s="128" t="s">
        <v>89</v>
      </c>
      <c r="H12" s="129" t="s">
        <v>15</v>
      </c>
      <c r="I12" s="128" t="s">
        <v>87</v>
      </c>
      <c r="J12" s="128" t="s">
        <v>88</v>
      </c>
      <c r="K12" s="128" t="s">
        <v>89</v>
      </c>
      <c r="L12" s="128" t="s">
        <v>90</v>
      </c>
      <c r="M12" s="128" t="s">
        <v>89</v>
      </c>
      <c r="N12" s="128" t="s">
        <v>89</v>
      </c>
      <c r="O12" s="129" t="s">
        <v>15</v>
      </c>
      <c r="P12" s="128" t="s">
        <v>87</v>
      </c>
      <c r="Q12" s="128" t="s">
        <v>88</v>
      </c>
      <c r="R12" s="128" t="s">
        <v>89</v>
      </c>
      <c r="S12" s="128" t="s">
        <v>90</v>
      </c>
      <c r="T12" s="128" t="s">
        <v>89</v>
      </c>
      <c r="U12" s="128" t="s">
        <v>89</v>
      </c>
      <c r="V12" s="128" t="s">
        <v>15</v>
      </c>
    </row>
    <row r="13" spans="1:24">
      <c r="A13" s="150" t="str">
        <f>'Pct Veh Urban'!A38</f>
        <v>Michigan</v>
      </c>
      <c r="B13" s="150">
        <f>'Pct Veh Urban'!B38</f>
        <v>0.74</v>
      </c>
      <c r="C13" s="150">
        <f>'Pct Veh Urban'!C38</f>
        <v>62.06</v>
      </c>
      <c r="D13" s="150">
        <f>'Pct Veh Urban'!D38</f>
        <v>25.82</v>
      </c>
      <c r="E13" s="150">
        <f>'Pct Veh Urban'!E38</f>
        <v>0.15</v>
      </c>
      <c r="F13" s="150">
        <f>'Pct Veh Urban'!F38</f>
        <v>2.0499999999999998</v>
      </c>
      <c r="G13" s="150">
        <f>'Pct Veh Urban'!G38</f>
        <v>9.18</v>
      </c>
      <c r="H13" s="150">
        <f>'Pct Veh Urban'!H38</f>
        <v>100</v>
      </c>
      <c r="I13" s="150">
        <f>'Pct Veh Urban'!I38</f>
        <v>0.87</v>
      </c>
      <c r="J13" s="150">
        <f>'Pct Veh Urban'!J38</f>
        <v>69.5</v>
      </c>
      <c r="K13" s="150">
        <f>'Pct Veh Urban'!K38</f>
        <v>24.17</v>
      </c>
      <c r="L13" s="150">
        <f>'Pct Veh Urban'!L38</f>
        <v>0.13</v>
      </c>
      <c r="M13" s="150">
        <f>'Pct Veh Urban'!M38</f>
        <v>1.82</v>
      </c>
      <c r="N13" s="150">
        <f>'Pct Veh Urban'!N38</f>
        <v>3.51</v>
      </c>
      <c r="O13" s="150">
        <f>'Pct Veh Urban'!O38</f>
        <v>100</v>
      </c>
      <c r="P13" s="150">
        <f>'Pct Veh Urban'!P38</f>
        <v>1.01</v>
      </c>
      <c r="Q13" s="150">
        <f>'Pct Veh Urban'!Q38</f>
        <v>73.11</v>
      </c>
      <c r="R13" s="150">
        <f>'Pct Veh Urban'!R38</f>
        <v>22.98</v>
      </c>
      <c r="S13" s="150">
        <f>'Pct Veh Urban'!S38</f>
        <v>0.08</v>
      </c>
      <c r="T13" s="150">
        <f>'Pct Veh Urban'!T38</f>
        <v>1.49</v>
      </c>
      <c r="U13" s="150">
        <f>'Pct Veh Urban'!U38</f>
        <v>1.33</v>
      </c>
      <c r="V13" s="150">
        <f>'Pct Veh Urban'!V38</f>
        <v>100</v>
      </c>
      <c r="X13" t="s">
        <v>92</v>
      </c>
    </row>
    <row r="14" spans="1:24">
      <c r="B14" s="151">
        <f>B13*$B$7/100</f>
        <v>133.38686554333</v>
      </c>
      <c r="C14" s="151">
        <f t="shared" ref="C14:H14" si="1">C13*$B$7/100</f>
        <v>11186.47145353927</v>
      </c>
      <c r="D14" s="151">
        <f t="shared" si="1"/>
        <v>4654.1200923361903</v>
      </c>
      <c r="E14" s="151">
        <f t="shared" si="1"/>
        <v>27.037878150675002</v>
      </c>
      <c r="F14" s="151">
        <f t="shared" si="1"/>
        <v>369.51766805922495</v>
      </c>
      <c r="G14" s="151">
        <f t="shared" si="1"/>
        <v>1654.71814282131</v>
      </c>
      <c r="H14" s="151">
        <f t="shared" si="1"/>
        <v>18025.252100450001</v>
      </c>
      <c r="I14" s="151">
        <f>I13*SUM($C$7:$E$7)/100</f>
        <v>350.26635059373149</v>
      </c>
      <c r="J14" s="151">
        <f t="shared" ref="J14:O14" si="2">J13*SUM($C$7:$E$7)/100</f>
        <v>27981.047547430277</v>
      </c>
      <c r="K14" s="151">
        <f t="shared" si="2"/>
        <v>9730.9628664948159</v>
      </c>
      <c r="L14" s="151">
        <f t="shared" si="2"/>
        <v>52.338650088718495</v>
      </c>
      <c r="M14" s="151">
        <f t="shared" si="2"/>
        <v>732.7411012420589</v>
      </c>
      <c r="N14" s="151">
        <f t="shared" si="2"/>
        <v>1413.1435523953994</v>
      </c>
      <c r="O14" s="151">
        <f t="shared" si="2"/>
        <v>40260.500068244997</v>
      </c>
      <c r="P14" s="151">
        <f>P13*SUM($F$7:$H$7)/100</f>
        <v>125.729806792907</v>
      </c>
      <c r="Q14" s="151">
        <f t="shared" ref="Q14:V14" si="3">Q13*SUM($F$7:$H$7)/100</f>
        <v>9101.0952224053763</v>
      </c>
      <c r="R14" s="151">
        <f t="shared" si="3"/>
        <v>2860.6643169316858</v>
      </c>
      <c r="S14" s="151">
        <f t="shared" si="3"/>
        <v>9.958796577655999</v>
      </c>
      <c r="T14" s="151">
        <f t="shared" si="3"/>
        <v>185.48258625884301</v>
      </c>
      <c r="U14" s="151">
        <f t="shared" si="3"/>
        <v>165.56499310353101</v>
      </c>
      <c r="V14" s="151">
        <f t="shared" si="3"/>
        <v>12448.495722069998</v>
      </c>
      <c r="W14" s="151">
        <f>V14+O14+H14</f>
        <v>70734.247890764993</v>
      </c>
      <c r="X14" t="s">
        <v>94</v>
      </c>
    </row>
    <row r="15" spans="1:24"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</row>
    <row r="16" spans="1:24">
      <c r="B16" t="s">
        <v>174</v>
      </c>
    </row>
    <row r="17" spans="1:23">
      <c r="B17" s="78" t="s">
        <v>82</v>
      </c>
      <c r="C17" s="78" t="s">
        <v>83</v>
      </c>
      <c r="D17" s="78" t="s">
        <v>84</v>
      </c>
      <c r="E17" s="78"/>
      <c r="F17" s="78" t="s">
        <v>85</v>
      </c>
      <c r="G17" s="78" t="s">
        <v>86</v>
      </c>
      <c r="H17" s="125"/>
    </row>
    <row r="18" spans="1:23">
      <c r="B18" s="128" t="s">
        <v>87</v>
      </c>
      <c r="C18" s="128" t="s">
        <v>88</v>
      </c>
      <c r="D18" s="128" t="s">
        <v>89</v>
      </c>
      <c r="E18" s="128" t="s">
        <v>90</v>
      </c>
      <c r="F18" s="128" t="s">
        <v>89</v>
      </c>
      <c r="G18" s="128" t="s">
        <v>89</v>
      </c>
      <c r="H18" s="129" t="s">
        <v>15</v>
      </c>
    </row>
    <row r="19" spans="1:23">
      <c r="A19" s="150" t="str">
        <f>A13</f>
        <v>Michigan</v>
      </c>
      <c r="B19" s="151">
        <f>B14+I14+P14</f>
        <v>609.38302292996843</v>
      </c>
      <c r="C19" s="151">
        <f t="shared" ref="C19:H19" si="4">C14+J14+Q14</f>
        <v>48268.614223374927</v>
      </c>
      <c r="D19" s="151">
        <f t="shared" si="4"/>
        <v>17245.747275762693</v>
      </c>
      <c r="E19" s="151">
        <f t="shared" si="4"/>
        <v>89.335324817049496</v>
      </c>
      <c r="F19" s="151">
        <f t="shared" si="4"/>
        <v>1287.7413555601267</v>
      </c>
      <c r="G19" s="151">
        <f t="shared" si="4"/>
        <v>3233.4266883202404</v>
      </c>
      <c r="H19" s="151">
        <f t="shared" si="4"/>
        <v>70734.247890764993</v>
      </c>
      <c r="I19" t="s">
        <v>94</v>
      </c>
    </row>
    <row r="20" spans="1:23">
      <c r="B20" s="154">
        <f>B19/$H$19</f>
        <v>8.6151057104761983E-3</v>
      </c>
      <c r="C20" s="154">
        <f t="shared" ref="C20:H20" si="5">C19/$H$19</f>
        <v>0.68239382848766872</v>
      </c>
      <c r="D20" s="154">
        <f t="shared" si="5"/>
        <v>0.24381042832879662</v>
      </c>
      <c r="E20" s="154">
        <f t="shared" si="5"/>
        <v>1.2629712972280439E-3</v>
      </c>
      <c r="F20" s="154">
        <f t="shared" si="5"/>
        <v>1.8205344567299105E-2</v>
      </c>
      <c r="G20" s="154">
        <f t="shared" si="5"/>
        <v>4.5712321608531503E-2</v>
      </c>
      <c r="H20" s="154">
        <f t="shared" si="5"/>
        <v>1</v>
      </c>
    </row>
    <row r="22" spans="1:23">
      <c r="A22" s="197"/>
      <c r="B22" s="198"/>
      <c r="C22" s="199" t="s">
        <v>101</v>
      </c>
      <c r="D22" s="199"/>
      <c r="E22" s="199"/>
      <c r="F22" s="200"/>
      <c r="G22" s="200"/>
      <c r="H22" s="200"/>
      <c r="I22" s="200"/>
      <c r="J22" s="201"/>
      <c r="K22" s="200" t="s">
        <v>102</v>
      </c>
      <c r="L22" s="200"/>
      <c r="M22" s="200"/>
      <c r="N22" s="200"/>
      <c r="O22" s="200"/>
      <c r="P22" s="200"/>
      <c r="Q22" s="200"/>
      <c r="R22" s="202"/>
    </row>
    <row r="23" spans="1:23">
      <c r="A23" s="203"/>
      <c r="B23" s="204" t="s">
        <v>103</v>
      </c>
      <c r="C23" s="198"/>
      <c r="D23" s="205" t="s">
        <v>7</v>
      </c>
      <c r="E23" s="198"/>
      <c r="F23" s="206"/>
      <c r="G23" s="206"/>
      <c r="H23" s="206"/>
      <c r="I23" s="206"/>
      <c r="J23" s="207"/>
      <c r="K23" s="206"/>
      <c r="L23" s="204" t="s">
        <v>7</v>
      </c>
      <c r="M23" s="206"/>
      <c r="N23" s="206"/>
      <c r="O23" s="206"/>
      <c r="P23" s="206"/>
      <c r="Q23" s="206"/>
      <c r="R23" s="198"/>
    </row>
    <row r="24" spans="1:23">
      <c r="A24" s="208" t="s">
        <v>104</v>
      </c>
      <c r="B24" s="204" t="s">
        <v>105</v>
      </c>
      <c r="C24" s="206"/>
      <c r="D24" s="204" t="s">
        <v>106</v>
      </c>
      <c r="E24" s="204" t="s">
        <v>7</v>
      </c>
      <c r="F24" s="204" t="s">
        <v>12</v>
      </c>
      <c r="G24" s="204" t="s">
        <v>13</v>
      </c>
      <c r="H24" s="204" t="s">
        <v>12</v>
      </c>
      <c r="I24" s="206"/>
      <c r="J24" s="207"/>
      <c r="K24" s="206"/>
      <c r="L24" s="204" t="s">
        <v>106</v>
      </c>
      <c r="M24" s="204" t="s">
        <v>7</v>
      </c>
      <c r="N24" s="204" t="s">
        <v>12</v>
      </c>
      <c r="O24" s="204" t="s">
        <v>13</v>
      </c>
      <c r="P24" s="204" t="s">
        <v>12</v>
      </c>
      <c r="Q24" s="206"/>
      <c r="R24" s="206"/>
    </row>
    <row r="25" spans="1:23">
      <c r="A25" s="208" t="s">
        <v>107</v>
      </c>
      <c r="B25" s="204"/>
      <c r="C25" s="204" t="s">
        <v>9</v>
      </c>
      <c r="D25" s="204" t="s">
        <v>108</v>
      </c>
      <c r="E25" s="204" t="s">
        <v>11</v>
      </c>
      <c r="F25" s="204" t="s">
        <v>17</v>
      </c>
      <c r="G25" s="204" t="s">
        <v>18</v>
      </c>
      <c r="H25" s="204" t="s">
        <v>18</v>
      </c>
      <c r="I25" s="204" t="s">
        <v>14</v>
      </c>
      <c r="J25" s="209" t="s">
        <v>15</v>
      </c>
      <c r="K25" s="204" t="s">
        <v>9</v>
      </c>
      <c r="L25" s="204" t="s">
        <v>108</v>
      </c>
      <c r="M25" s="204" t="s">
        <v>11</v>
      </c>
      <c r="N25" s="204" t="s">
        <v>17</v>
      </c>
      <c r="O25" s="204" t="s">
        <v>18</v>
      </c>
      <c r="P25" s="204" t="s">
        <v>18</v>
      </c>
      <c r="Q25" s="204" t="s">
        <v>14</v>
      </c>
      <c r="R25" s="204" t="s">
        <v>15</v>
      </c>
    </row>
    <row r="26" spans="1:23">
      <c r="A26" t="str">
        <f>'UA VMT'!A26</f>
        <v>Detroit, MI</v>
      </c>
      <c r="B26">
        <f>'UA VMT'!B26</f>
        <v>3734090</v>
      </c>
      <c r="C26">
        <f>'UA VMT'!C26</f>
        <v>241.88399999999999</v>
      </c>
      <c r="D26">
        <f>'UA VMT'!D26</f>
        <v>84.334999999999994</v>
      </c>
      <c r="E26">
        <f>'UA VMT'!E26</f>
        <v>1122.288</v>
      </c>
      <c r="F26">
        <f>'UA VMT'!F26</f>
        <v>1510.021</v>
      </c>
      <c r="G26">
        <f>'UA VMT'!G26</f>
        <v>1172.0719999999999</v>
      </c>
      <c r="H26">
        <f>'UA VMT'!H26</f>
        <v>14.486000000000001</v>
      </c>
      <c r="I26">
        <f>'UA VMT'!I26</f>
        <v>11255.81</v>
      </c>
      <c r="J26">
        <f>'UA VMT'!J26</f>
        <v>15400.896000000001</v>
      </c>
      <c r="K26">
        <f>'UA VMT'!K26</f>
        <v>27325.308130000001</v>
      </c>
      <c r="L26">
        <f>'UA VMT'!L26</f>
        <v>6970.3648199999998</v>
      </c>
      <c r="M26">
        <f>'UA VMT'!M26</f>
        <v>28777.67282</v>
      </c>
      <c r="N26">
        <f>'UA VMT'!N26</f>
        <v>17593.364730000001</v>
      </c>
      <c r="O26">
        <f>'UA VMT'!O26</f>
        <v>5051.4894999999997</v>
      </c>
      <c r="P26">
        <f>'UA VMT'!P26</f>
        <v>26.32621</v>
      </c>
      <c r="Q26">
        <f>'UA VMT'!Q26</f>
        <v>10470.661</v>
      </c>
      <c r="R26">
        <f>'UA VMT'!R26</f>
        <v>96215.187210000004</v>
      </c>
      <c r="S26" t="s">
        <v>102</v>
      </c>
    </row>
    <row r="27" spans="1:23">
      <c r="K27" s="153">
        <f>K26/$R$26</f>
        <v>0.28400202631586191</v>
      </c>
      <c r="L27" s="153">
        <f t="shared" ref="L27:R27" si="6">L26/$R$26</f>
        <v>7.2445577690208388E-2</v>
      </c>
      <c r="M27" s="153">
        <f t="shared" si="6"/>
        <v>0.29909698930574891</v>
      </c>
      <c r="N27" s="153">
        <f t="shared" si="6"/>
        <v>0.18285434181612711</v>
      </c>
      <c r="O27" s="153">
        <f t="shared" si="6"/>
        <v>5.2501997309162642E-2</v>
      </c>
      <c r="P27" s="153">
        <f t="shared" si="6"/>
        <v>2.7361803020286402E-4</v>
      </c>
      <c r="Q27" s="153">
        <f t="shared" si="6"/>
        <v>0.10882544953268818</v>
      </c>
      <c r="R27" s="153">
        <f t="shared" si="6"/>
        <v>1</v>
      </c>
    </row>
    <row r="28" spans="1:23">
      <c r="K28" s="153"/>
      <c r="L28" s="153"/>
      <c r="M28" s="153"/>
      <c r="N28" s="153"/>
      <c r="O28" s="153"/>
      <c r="P28" s="153"/>
      <c r="Q28" s="153"/>
      <c r="R28" s="153"/>
    </row>
    <row r="29" spans="1:23">
      <c r="A29" s="78"/>
      <c r="B29" s="121" t="s">
        <v>80</v>
      </c>
      <c r="C29" s="121"/>
      <c r="D29" s="121"/>
      <c r="E29" s="121"/>
      <c r="F29" s="121"/>
      <c r="G29" s="121"/>
      <c r="H29" s="122"/>
      <c r="I29" s="121" t="s">
        <v>81</v>
      </c>
      <c r="J29" s="121"/>
      <c r="K29" s="121"/>
      <c r="L29" s="121"/>
      <c r="M29" s="121"/>
      <c r="N29" s="121"/>
      <c r="O29" s="122"/>
      <c r="P29" s="123" t="s">
        <v>7</v>
      </c>
      <c r="Q29" s="121"/>
      <c r="R29" s="121"/>
      <c r="S29" s="121"/>
      <c r="T29" s="121"/>
      <c r="U29" s="121"/>
      <c r="V29" s="124"/>
    </row>
    <row r="30" spans="1:23">
      <c r="A30" s="83"/>
      <c r="B30" s="78" t="s">
        <v>82</v>
      </c>
      <c r="C30" s="78" t="s">
        <v>83</v>
      </c>
      <c r="D30" s="78" t="s">
        <v>84</v>
      </c>
      <c r="E30" s="78"/>
      <c r="F30" s="78" t="s">
        <v>85</v>
      </c>
      <c r="G30" s="78" t="s">
        <v>86</v>
      </c>
      <c r="H30" s="125"/>
      <c r="I30" s="126" t="s">
        <v>82</v>
      </c>
      <c r="J30" s="78" t="s">
        <v>83</v>
      </c>
      <c r="K30" s="78" t="s">
        <v>84</v>
      </c>
      <c r="L30" s="78"/>
      <c r="M30" s="78" t="s">
        <v>85</v>
      </c>
      <c r="N30" s="78" t="s">
        <v>86</v>
      </c>
      <c r="O30" s="125"/>
      <c r="P30" s="126" t="s">
        <v>82</v>
      </c>
      <c r="Q30" s="78" t="s">
        <v>83</v>
      </c>
      <c r="R30" s="78" t="s">
        <v>84</v>
      </c>
      <c r="S30" s="78"/>
      <c r="T30" s="78" t="s">
        <v>85</v>
      </c>
      <c r="U30" s="78" t="s">
        <v>86</v>
      </c>
      <c r="V30" s="127"/>
    </row>
    <row r="31" spans="1:23">
      <c r="A31" s="88"/>
      <c r="B31" s="128" t="s">
        <v>87</v>
      </c>
      <c r="C31" s="128" t="s">
        <v>88</v>
      </c>
      <c r="D31" s="128" t="s">
        <v>89</v>
      </c>
      <c r="E31" s="128" t="s">
        <v>90</v>
      </c>
      <c r="F31" s="128" t="s">
        <v>89</v>
      </c>
      <c r="G31" s="128" t="s">
        <v>89</v>
      </c>
      <c r="H31" s="129" t="s">
        <v>15</v>
      </c>
      <c r="I31" s="128" t="s">
        <v>87</v>
      </c>
      <c r="J31" s="128" t="s">
        <v>88</v>
      </c>
      <c r="K31" s="128" t="s">
        <v>89</v>
      </c>
      <c r="L31" s="128" t="s">
        <v>90</v>
      </c>
      <c r="M31" s="128" t="s">
        <v>89</v>
      </c>
      <c r="N31" s="128" t="s">
        <v>89</v>
      </c>
      <c r="O31" s="129" t="s">
        <v>15</v>
      </c>
      <c r="P31" s="128" t="s">
        <v>87</v>
      </c>
      <c r="Q31" s="128" t="s">
        <v>88</v>
      </c>
      <c r="R31" s="128" t="s">
        <v>89</v>
      </c>
      <c r="S31" s="128" t="s">
        <v>90</v>
      </c>
      <c r="T31" s="128" t="s">
        <v>89</v>
      </c>
      <c r="U31" s="128" t="s">
        <v>89</v>
      </c>
      <c r="V31" s="128" t="s">
        <v>15</v>
      </c>
    </row>
    <row r="32" spans="1:23">
      <c r="A32" t="str">
        <f>A26</f>
        <v>Detroit, MI</v>
      </c>
      <c r="B32" s="151">
        <f>$K$26*B13/100</f>
        <v>202.20728016200002</v>
      </c>
      <c r="C32" s="151">
        <f t="shared" ref="C32:H32" si="7">$K$26*C13/100</f>
        <v>16958.086225478</v>
      </c>
      <c r="D32" s="151">
        <f t="shared" si="7"/>
        <v>7055.3945591660004</v>
      </c>
      <c r="E32" s="151">
        <f t="shared" si="7"/>
        <v>40.987962195000001</v>
      </c>
      <c r="F32" s="151">
        <f t="shared" si="7"/>
        <v>560.16881666500001</v>
      </c>
      <c r="G32" s="151">
        <f t="shared" si="7"/>
        <v>2508.4632863339998</v>
      </c>
      <c r="H32" s="151">
        <f t="shared" si="7"/>
        <v>27325.308130000001</v>
      </c>
      <c r="I32" s="151">
        <f>SUM($L$26:$N$26)*I13/100</f>
        <v>464.07020061900005</v>
      </c>
      <c r="J32" s="151">
        <f t="shared" ref="J32:O32" si="8">SUM($L$26:$N$26)*J13/100</f>
        <v>37072.27464715</v>
      </c>
      <c r="K32" s="151">
        <f t="shared" si="8"/>
        <v>12892.616952829003</v>
      </c>
      <c r="L32" s="151">
        <f t="shared" si="8"/>
        <v>69.343823081000011</v>
      </c>
      <c r="M32" s="151">
        <f t="shared" si="8"/>
        <v>970.81352313400009</v>
      </c>
      <c r="N32" s="151">
        <f t="shared" si="8"/>
        <v>1872.283223187</v>
      </c>
      <c r="O32" s="151">
        <f t="shared" si="8"/>
        <v>53341.402370000003</v>
      </c>
      <c r="P32" s="151">
        <f>SUM($O$26:$Q$26)*P13/100</f>
        <v>157.039614771</v>
      </c>
      <c r="Q32" s="151">
        <f t="shared" ref="Q32:V32" si="9">SUM($O$26:$Q$26)*Q13/100</f>
        <v>11367.491322680999</v>
      </c>
      <c r="R32" s="151">
        <f t="shared" si="9"/>
        <v>3573.0399479580001</v>
      </c>
      <c r="S32" s="151">
        <f t="shared" si="9"/>
        <v>12.438781368000001</v>
      </c>
      <c r="T32" s="151">
        <f t="shared" si="9"/>
        <v>231.67230297899997</v>
      </c>
      <c r="U32" s="151">
        <f t="shared" si="9"/>
        <v>206.79474024300001</v>
      </c>
      <c r="V32" s="151">
        <f t="shared" si="9"/>
        <v>15548.476709999999</v>
      </c>
      <c r="W32" t="s">
        <v>102</v>
      </c>
    </row>
    <row r="34" spans="1:9">
      <c r="B34" t="s">
        <v>175</v>
      </c>
    </row>
    <row r="35" spans="1:9">
      <c r="B35" s="78" t="s">
        <v>82</v>
      </c>
      <c r="C35" s="78" t="s">
        <v>83</v>
      </c>
      <c r="D35" s="78" t="s">
        <v>84</v>
      </c>
      <c r="E35" s="78"/>
      <c r="F35" s="78" t="s">
        <v>85</v>
      </c>
      <c r="G35" s="78" t="s">
        <v>86</v>
      </c>
      <c r="H35" s="125"/>
    </row>
    <row r="36" spans="1:9">
      <c r="B36" s="128" t="s">
        <v>87</v>
      </c>
      <c r="C36" s="128" t="s">
        <v>88</v>
      </c>
      <c r="D36" s="128" t="s">
        <v>89</v>
      </c>
      <c r="E36" s="128" t="s">
        <v>90</v>
      </c>
      <c r="F36" s="128" t="s">
        <v>89</v>
      </c>
      <c r="G36" s="128" t="s">
        <v>89</v>
      </c>
      <c r="H36" s="129" t="s">
        <v>15</v>
      </c>
    </row>
    <row r="37" spans="1:9">
      <c r="A37" t="str">
        <f>A32</f>
        <v>Detroit, MI</v>
      </c>
      <c r="B37" s="151">
        <f>B32+I32+P32</f>
        <v>823.31709555200018</v>
      </c>
      <c r="C37" s="151">
        <f t="shared" ref="C37:H37" si="10">C32+J32+Q32</f>
        <v>65397.852195308995</v>
      </c>
      <c r="D37" s="151">
        <f t="shared" si="10"/>
        <v>23521.051459953003</v>
      </c>
      <c r="E37" s="151">
        <f t="shared" si="10"/>
        <v>122.77056664400001</v>
      </c>
      <c r="F37" s="151">
        <f t="shared" si="10"/>
        <v>1762.6546427780002</v>
      </c>
      <c r="G37" s="151">
        <f t="shared" si="10"/>
        <v>4587.541249764</v>
      </c>
      <c r="H37" s="151">
        <f t="shared" si="10"/>
        <v>96215.187210000004</v>
      </c>
      <c r="I37" t="s">
        <v>102</v>
      </c>
    </row>
    <row r="38" spans="1:9">
      <c r="B38" s="153">
        <f>B37/$H$37</f>
        <v>8.5570388566102561E-3</v>
      </c>
      <c r="C38" s="153">
        <f t="shared" ref="C38:H38" si="11">C37/$H$37</f>
        <v>0.67970404768398096</v>
      </c>
      <c r="D38" s="153">
        <f t="shared" si="11"/>
        <v>0.2444629807622343</v>
      </c>
      <c r="E38" s="153">
        <f t="shared" si="11"/>
        <v>1.2759998728271457E-3</v>
      </c>
      <c r="F38" s="153">
        <f t="shared" si="11"/>
        <v>1.8319921146448707E-2</v>
      </c>
      <c r="G38" s="153">
        <f t="shared" si="11"/>
        <v>4.76800116778986E-2</v>
      </c>
      <c r="H38" s="153">
        <f t="shared" si="11"/>
        <v>1</v>
      </c>
    </row>
    <row r="40" spans="1:9">
      <c r="A40" t="s">
        <v>190</v>
      </c>
    </row>
    <row r="41" spans="1:9">
      <c r="A41" t="s">
        <v>191</v>
      </c>
      <c r="B41" t="s">
        <v>176</v>
      </c>
      <c r="C41" t="s">
        <v>177</v>
      </c>
      <c r="D41" t="s">
        <v>178</v>
      </c>
      <c r="E41" t="s">
        <v>179</v>
      </c>
    </row>
    <row r="42" spans="1:9">
      <c r="A42">
        <v>0</v>
      </c>
      <c r="B42">
        <v>970724</v>
      </c>
      <c r="C42">
        <v>407653</v>
      </c>
      <c r="D42" s="153">
        <v>0.20632880478274801</v>
      </c>
      <c r="E42" s="210">
        <v>25012832.390311901</v>
      </c>
    </row>
    <row r="43" spans="1:9">
      <c r="A43">
        <v>1</v>
      </c>
      <c r="B43">
        <v>3734019</v>
      </c>
      <c r="C43">
        <v>1653096</v>
      </c>
      <c r="D43" s="153">
        <v>0.79367119521725205</v>
      </c>
      <c r="E43" s="210">
        <v>96215187.209999993</v>
      </c>
    </row>
    <row r="44" spans="1:9">
      <c r="A44" t="s">
        <v>182</v>
      </c>
      <c r="B44">
        <f>SUM(B42:B43)</f>
        <v>4704743</v>
      </c>
      <c r="C44">
        <f>SUM(C42:C43)</f>
        <v>2060749</v>
      </c>
      <c r="D44" s="153">
        <f>SUM(D42:D43)</f>
        <v>1</v>
      </c>
      <c r="E44" s="210">
        <f>SUM(E42:E43)</f>
        <v>121228019.60031189</v>
      </c>
    </row>
    <row r="45" spans="1:9">
      <c r="B45" s="153">
        <f>B44/B43</f>
        <v>1.2599676113056737</v>
      </c>
      <c r="C45" s="153">
        <f t="shared" ref="C45:E45" si="12">C44/C43</f>
        <v>1.2465997135072615</v>
      </c>
      <c r="D45" s="153">
        <f t="shared" si="12"/>
        <v>1.2599676113056735</v>
      </c>
      <c r="E45" s="153">
        <f t="shared" si="12"/>
        <v>1.2599676113056737</v>
      </c>
    </row>
    <row r="47" spans="1:9">
      <c r="B47" s="78" t="s">
        <v>82</v>
      </c>
      <c r="C47" s="78" t="s">
        <v>83</v>
      </c>
      <c r="D47" s="78" t="s">
        <v>84</v>
      </c>
      <c r="E47" s="78"/>
      <c r="F47" s="78" t="s">
        <v>85</v>
      </c>
      <c r="G47" s="78" t="s">
        <v>86</v>
      </c>
      <c r="H47" s="125"/>
    </row>
    <row r="48" spans="1:9">
      <c r="B48" s="128" t="s">
        <v>87</v>
      </c>
      <c r="C48" s="128" t="s">
        <v>88</v>
      </c>
      <c r="D48" s="128" t="s">
        <v>89</v>
      </c>
      <c r="E48" s="128" t="s">
        <v>90</v>
      </c>
      <c r="F48" s="128" t="s">
        <v>89</v>
      </c>
      <c r="G48" s="128" t="s">
        <v>89</v>
      </c>
      <c r="H48" s="129" t="s">
        <v>15</v>
      </c>
    </row>
    <row r="49" spans="1:9">
      <c r="A49" t="s">
        <v>192</v>
      </c>
      <c r="B49" s="151">
        <f>$E$45*B37</f>
        <v>1037.3528742297788</v>
      </c>
      <c r="C49" s="151">
        <f t="shared" ref="C49:H49" si="13">$E$45*C37</f>
        <v>82399.17561504498</v>
      </c>
      <c r="D49" s="151">
        <f t="shared" si="13"/>
        <v>29635.763023394815</v>
      </c>
      <c r="E49" s="151">
        <f t="shared" si="13"/>
        <v>154.68693759308471</v>
      </c>
      <c r="F49" s="151">
        <f t="shared" si="13"/>
        <v>2220.8877598178524</v>
      </c>
      <c r="G49" s="151">
        <f t="shared" si="13"/>
        <v>5780.1533902313922</v>
      </c>
      <c r="H49" s="151">
        <f t="shared" si="13"/>
        <v>121228.01960031191</v>
      </c>
      <c r="I49" t="s">
        <v>102</v>
      </c>
    </row>
    <row r="50" spans="1:9">
      <c r="B50" s="153">
        <f>B49/$H$49</f>
        <v>8.5570388566102561E-3</v>
      </c>
      <c r="C50" s="153">
        <f t="shared" ref="C50:H50" si="14">C49/$H$49</f>
        <v>0.67970404768398096</v>
      </c>
      <c r="D50" s="153">
        <f t="shared" si="14"/>
        <v>0.24446298076223433</v>
      </c>
      <c r="E50" s="153">
        <f t="shared" si="14"/>
        <v>1.2759998728271455E-3</v>
      </c>
      <c r="F50" s="153">
        <f t="shared" si="14"/>
        <v>1.8319921146448707E-2</v>
      </c>
      <c r="G50" s="153">
        <f t="shared" si="14"/>
        <v>4.76800116778986E-2</v>
      </c>
      <c r="H50" s="153">
        <f t="shared" si="14"/>
        <v>1</v>
      </c>
      <c r="I50" t="s">
        <v>187</v>
      </c>
    </row>
    <row r="51" spans="1:9">
      <c r="B51" s="151">
        <f>B49*1000</f>
        <v>1037352.8742297788</v>
      </c>
      <c r="C51" s="151">
        <f t="shared" ref="C51:H51" si="15">C49*1000</f>
        <v>82399175.615044981</v>
      </c>
      <c r="D51" s="151">
        <f t="shared" si="15"/>
        <v>29635763.023394816</v>
      </c>
      <c r="E51" s="151">
        <f t="shared" si="15"/>
        <v>154686.9375930847</v>
      </c>
      <c r="F51" s="151">
        <f t="shared" si="15"/>
        <v>2220887.7598178522</v>
      </c>
      <c r="G51" s="151">
        <f t="shared" si="15"/>
        <v>5780153.3902313923</v>
      </c>
      <c r="H51" s="151">
        <f t="shared" si="15"/>
        <v>121228019.60031191</v>
      </c>
      <c r="I51" t="s">
        <v>188</v>
      </c>
    </row>
    <row r="52" spans="1:9">
      <c r="B52" s="153"/>
      <c r="C52" s="153"/>
      <c r="D52" s="153"/>
      <c r="E52" s="153"/>
      <c r="F52" s="153"/>
      <c r="G52" s="153"/>
      <c r="H52" s="153"/>
    </row>
    <row r="53" spans="1:9">
      <c r="A53" t="s">
        <v>186</v>
      </c>
    </row>
    <row r="54" spans="1:9">
      <c r="A54" t="s">
        <v>184</v>
      </c>
      <c r="B54" s="150">
        <f>B51/$B$44</f>
        <v>0.22049086936943821</v>
      </c>
      <c r="C54" s="150">
        <f t="shared" ref="C54:H54" si="16">C51/$B$44</f>
        <v>17.514065192305932</v>
      </c>
      <c r="D54" s="150">
        <f t="shared" si="16"/>
        <v>6.2991247393098444</v>
      </c>
      <c r="E54" s="150">
        <f t="shared" si="16"/>
        <v>3.2878934639593425E-2</v>
      </c>
      <c r="F54" s="150">
        <f t="shared" si="16"/>
        <v>0.47205293887845778</v>
      </c>
      <c r="G54" s="150">
        <f t="shared" si="16"/>
        <v>1.2285800500115294</v>
      </c>
      <c r="H54" s="150">
        <f t="shared" si="16"/>
        <v>25.767192724514793</v>
      </c>
    </row>
    <row r="55" spans="1:9">
      <c r="A55" t="s">
        <v>185</v>
      </c>
      <c r="B55" s="150">
        <f>B51/$C$44</f>
        <v>0.50338632906277225</v>
      </c>
      <c r="C55" s="150">
        <f t="shared" ref="C55:H55" si="17">C51/$C$44</f>
        <v>39.985061555310708</v>
      </c>
      <c r="D55" s="150">
        <f t="shared" si="17"/>
        <v>14.381063886671699</v>
      </c>
      <c r="E55" s="150">
        <f t="shared" si="17"/>
        <v>7.5063453915583458E-2</v>
      </c>
      <c r="F55" s="150">
        <f t="shared" si="17"/>
        <v>1.0777090076558824</v>
      </c>
      <c r="G55" s="150">
        <f t="shared" si="17"/>
        <v>2.8048798714600336</v>
      </c>
      <c r="H55" s="150">
        <f t="shared" si="17"/>
        <v>58.827164104076672</v>
      </c>
    </row>
    <row r="57" spans="1:9" ht="15.75" thickBot="1">
      <c r="A57" t="s">
        <v>193</v>
      </c>
    </row>
    <row r="58" spans="1:9" ht="15.75" thickBot="1">
      <c r="A58" s="211" t="s">
        <v>290</v>
      </c>
      <c r="B58" s="215" t="s">
        <v>194</v>
      </c>
      <c r="C58" s="215" t="s">
        <v>195</v>
      </c>
      <c r="D58" s="215" t="s">
        <v>196</v>
      </c>
      <c r="E58" s="215" t="s">
        <v>291</v>
      </c>
      <c r="F58" s="215" t="s">
        <v>292</v>
      </c>
      <c r="G58" s="215" t="s">
        <v>293</v>
      </c>
      <c r="H58" s="215" t="s">
        <v>182</v>
      </c>
    </row>
    <row r="59" spans="1:9" ht="15.75" thickBot="1">
      <c r="A59" s="212" t="s">
        <v>198</v>
      </c>
      <c r="B59" s="213">
        <v>21309600</v>
      </c>
      <c r="C59" s="213">
        <v>4971183</v>
      </c>
      <c r="D59" s="213">
        <v>1157410</v>
      </c>
      <c r="E59" s="213">
        <v>3242673</v>
      </c>
      <c r="F59" s="213">
        <v>820867</v>
      </c>
      <c r="G59" s="213">
        <v>2678817</v>
      </c>
      <c r="H59" s="213">
        <v>34180550</v>
      </c>
    </row>
    <row r="60" spans="1:9" ht="15.75" thickBot="1">
      <c r="A60" s="212" t="s">
        <v>199</v>
      </c>
      <c r="B60" s="213">
        <v>8301779</v>
      </c>
      <c r="C60" s="213">
        <v>1978192</v>
      </c>
      <c r="D60" s="213">
        <v>481035</v>
      </c>
      <c r="E60" s="213">
        <v>1247245</v>
      </c>
      <c r="F60" s="213">
        <v>306510</v>
      </c>
      <c r="G60" s="213">
        <v>935476</v>
      </c>
      <c r="H60" s="213">
        <v>13250236</v>
      </c>
    </row>
    <row r="61" spans="1:9" ht="15.75" thickBot="1">
      <c r="A61" s="212" t="s">
        <v>200</v>
      </c>
      <c r="B61" s="213">
        <v>22024096</v>
      </c>
      <c r="C61" s="213">
        <v>6155498</v>
      </c>
      <c r="D61" s="213">
        <v>1719132</v>
      </c>
      <c r="E61" s="213">
        <v>3407551</v>
      </c>
      <c r="F61" s="213">
        <v>614987</v>
      </c>
      <c r="G61" s="213">
        <v>915935</v>
      </c>
      <c r="H61" s="213">
        <v>34837198</v>
      </c>
    </row>
    <row r="62" spans="1:9" ht="15.75" thickBot="1">
      <c r="A62" s="212" t="s">
        <v>201</v>
      </c>
      <c r="B62" s="213">
        <v>15238038</v>
      </c>
      <c r="C62" s="213">
        <v>4493755</v>
      </c>
      <c r="D62" s="213">
        <v>1316933</v>
      </c>
      <c r="E62" s="213">
        <v>1816049</v>
      </c>
      <c r="F62" s="213">
        <v>318403</v>
      </c>
      <c r="G62" s="213">
        <v>492642</v>
      </c>
      <c r="H62" s="213">
        <v>23675819</v>
      </c>
    </row>
    <row r="63" spans="1:9" ht="15.75" thickBot="1">
      <c r="A63" s="212" t="s">
        <v>202</v>
      </c>
      <c r="B63" s="213">
        <v>4826795</v>
      </c>
      <c r="C63" s="213">
        <v>1521044</v>
      </c>
      <c r="D63" s="213">
        <v>474670</v>
      </c>
      <c r="E63" s="213">
        <v>465242</v>
      </c>
      <c r="F63" s="213">
        <v>81368</v>
      </c>
      <c r="G63" s="213">
        <v>120059</v>
      </c>
      <c r="H63" s="213">
        <v>7489179</v>
      </c>
    </row>
    <row r="64" spans="1:9" ht="15.75" thickBot="1">
      <c r="A64" s="212" t="s">
        <v>203</v>
      </c>
      <c r="B64" s="213">
        <v>294617</v>
      </c>
      <c r="C64" s="213">
        <v>98361</v>
      </c>
      <c r="D64" s="213">
        <v>31397</v>
      </c>
      <c r="E64" s="213">
        <v>9870</v>
      </c>
      <c r="F64" s="213">
        <v>2974</v>
      </c>
      <c r="G64" s="213">
        <v>5716</v>
      </c>
      <c r="H64" s="213">
        <v>442936</v>
      </c>
    </row>
    <row r="65" spans="1:9" ht="15.75" thickBot="1">
      <c r="A65" s="212" t="s">
        <v>204</v>
      </c>
      <c r="B65" s="213">
        <v>176884</v>
      </c>
      <c r="C65" s="213">
        <v>54415</v>
      </c>
      <c r="D65" s="213">
        <v>16503</v>
      </c>
      <c r="E65" s="213">
        <v>16759</v>
      </c>
      <c r="F65" s="213">
        <v>2704</v>
      </c>
      <c r="G65" s="213">
        <v>3452</v>
      </c>
      <c r="H65" s="213">
        <v>270717</v>
      </c>
    </row>
    <row r="66" spans="1:9" ht="15.75" thickBot="1">
      <c r="A66" s="212" t="s">
        <v>205</v>
      </c>
      <c r="B66" s="213">
        <v>18943</v>
      </c>
      <c r="C66" s="213">
        <v>5424</v>
      </c>
      <c r="D66" s="213">
        <v>1431</v>
      </c>
      <c r="E66" s="213">
        <v>1484</v>
      </c>
      <c r="F66" s="212">
        <v>216</v>
      </c>
      <c r="G66" s="212">
        <v>266</v>
      </c>
      <c r="H66" s="213">
        <v>27764</v>
      </c>
    </row>
    <row r="67" spans="1:9" ht="15.75" thickBot="1">
      <c r="A67" s="212" t="s">
        <v>206</v>
      </c>
      <c r="B67" s="213">
        <v>1991094</v>
      </c>
      <c r="C67" s="213">
        <v>484561</v>
      </c>
      <c r="D67" s="213">
        <v>123919</v>
      </c>
      <c r="E67" s="213">
        <v>341372</v>
      </c>
      <c r="F67" s="213">
        <v>71333</v>
      </c>
      <c r="G67" s="213">
        <v>119060</v>
      </c>
      <c r="H67" s="213">
        <v>3131339</v>
      </c>
    </row>
    <row r="68" spans="1:9" ht="15.75" thickBot="1">
      <c r="A68" s="212" t="s">
        <v>207</v>
      </c>
      <c r="B68" s="213">
        <v>312304</v>
      </c>
      <c r="C68" s="213">
        <v>77095</v>
      </c>
      <c r="D68" s="213">
        <v>20624</v>
      </c>
      <c r="E68" s="213">
        <v>54251</v>
      </c>
      <c r="F68" s="213">
        <v>11457</v>
      </c>
      <c r="G68" s="213">
        <v>19735</v>
      </c>
      <c r="H68" s="213">
        <v>495467</v>
      </c>
    </row>
    <row r="69" spans="1:9" ht="15.75" thickBot="1">
      <c r="A69" s="212" t="s">
        <v>208</v>
      </c>
      <c r="B69" s="213">
        <v>6141835</v>
      </c>
      <c r="C69" s="213">
        <v>1999111</v>
      </c>
      <c r="D69" s="213">
        <v>620021</v>
      </c>
      <c r="E69" s="213">
        <v>822238</v>
      </c>
      <c r="F69" s="213">
        <v>123760</v>
      </c>
      <c r="G69" s="213">
        <v>160894</v>
      </c>
      <c r="H69" s="213">
        <v>9867859</v>
      </c>
    </row>
    <row r="70" spans="1:9" ht="15.75" thickBot="1">
      <c r="A70" s="212" t="s">
        <v>182</v>
      </c>
      <c r="B70" s="214">
        <v>80635984</v>
      </c>
      <c r="C70" s="214">
        <v>21838639</v>
      </c>
      <c r="D70" s="214">
        <v>5963077</v>
      </c>
      <c r="E70" s="214">
        <v>11424735</v>
      </c>
      <c r="F70" s="214">
        <v>2354577</v>
      </c>
      <c r="G70" s="214">
        <v>5452053</v>
      </c>
      <c r="H70" s="214">
        <v>127669064</v>
      </c>
    </row>
    <row r="71" spans="1:9">
      <c r="E71" t="s">
        <v>212</v>
      </c>
      <c r="F71" t="s">
        <v>213</v>
      </c>
      <c r="G71" t="s">
        <v>214</v>
      </c>
    </row>
    <row r="72" spans="1:9">
      <c r="D72" t="s">
        <v>211</v>
      </c>
      <c r="E72" s="216">
        <f>SUM(B70:D70)</f>
        <v>108437700</v>
      </c>
      <c r="F72" s="153">
        <f>E72/E76</f>
        <v>0.90468460781728655</v>
      </c>
      <c r="G72" s="153">
        <f>E72/H76</f>
        <v>0.84936550604486682</v>
      </c>
    </row>
    <row r="73" spans="1:9">
      <c r="D73" t="s">
        <v>197</v>
      </c>
      <c r="E73" s="216">
        <f>E70</f>
        <v>11424735</v>
      </c>
      <c r="F73" s="153">
        <f>E73/E76</f>
        <v>9.5315392182713454E-2</v>
      </c>
      <c r="G73" s="153">
        <f>E73/H76</f>
        <v>8.9487104804911038E-2</v>
      </c>
    </row>
    <row r="75" spans="1:9">
      <c r="E75" t="s">
        <v>215</v>
      </c>
      <c r="F75" t="s">
        <v>216</v>
      </c>
      <c r="G75" t="s">
        <v>217</v>
      </c>
      <c r="H75" t="s">
        <v>182</v>
      </c>
    </row>
    <row r="76" spans="1:9">
      <c r="C76" t="s">
        <v>210</v>
      </c>
      <c r="E76" s="216">
        <f>E72+E73</f>
        <v>119862435</v>
      </c>
      <c r="F76" s="216">
        <f>F70</f>
        <v>2354577</v>
      </c>
      <c r="G76" s="216">
        <f>G70</f>
        <v>5452053</v>
      </c>
      <c r="H76" s="216">
        <f>SUM(E76:G76)</f>
        <v>127669065</v>
      </c>
      <c r="I76" t="s">
        <v>222</v>
      </c>
    </row>
    <row r="77" spans="1:9">
      <c r="E77" s="154">
        <f>E76/$H$76</f>
        <v>0.93885261084977789</v>
      </c>
      <c r="F77" s="154">
        <f>F76/$H$76</f>
        <v>1.8442815414995012E-2</v>
      </c>
      <c r="G77" s="154">
        <f>G76/$H$76</f>
        <v>4.270457373522709E-2</v>
      </c>
      <c r="H77" s="154">
        <f>H76/$H$76</f>
        <v>1</v>
      </c>
    </row>
    <row r="79" spans="1:9">
      <c r="C79" t="s">
        <v>209</v>
      </c>
      <c r="E79" s="210">
        <f>SUM(B51:E51)</f>
        <v>113226978.45026265</v>
      </c>
      <c r="F79" s="210">
        <f>SUM(F51)</f>
        <v>2220887.7598178522</v>
      </c>
      <c r="G79" s="210">
        <f>SUM(G51)</f>
        <v>5780153.3902313923</v>
      </c>
      <c r="H79" s="210">
        <f>SUM(E79:G79)</f>
        <v>121228019.60031189</v>
      </c>
      <c r="I79" t="s">
        <v>223</v>
      </c>
    </row>
    <row r="80" spans="1:9">
      <c r="E80" s="154">
        <f>E79/$H$79</f>
        <v>0.93400006717565276</v>
      </c>
      <c r="F80" s="154">
        <f>F79/$H$79</f>
        <v>1.8319921146448707E-2</v>
      </c>
      <c r="G80" s="154">
        <f>G79/$H$79</f>
        <v>4.7680011677898607E-2</v>
      </c>
      <c r="H80" s="154">
        <f>H79/$H$79</f>
        <v>1</v>
      </c>
    </row>
    <row r="82" spans="3:8">
      <c r="C82" t="s">
        <v>221</v>
      </c>
      <c r="H82" s="221">
        <f>H76/H79</f>
        <v>1.0531316557090036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Annual VMT</vt:lpstr>
      <vt:lpstr>Pct Veh Urban</vt:lpstr>
      <vt:lpstr>Pct Veh Rural</vt:lpstr>
      <vt:lpstr>UA VMT</vt:lpstr>
      <vt:lpstr>CMAP</vt:lpstr>
      <vt:lpstr>SEMCOG</vt:lpstr>
      <vt:lpstr>'Annual VMT'!Print_Area</vt:lpstr>
      <vt:lpstr>'Pct Veh Rural'!Print_Area</vt:lpstr>
      <vt:lpstr>'Pct Veh Urban'!Print_Area</vt:lpstr>
      <vt:lpstr>'UA VMT'!Print_Area</vt:lpstr>
      <vt:lpstr>'UA VMT'!SHEET1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Smith</dc:creator>
  <cp:lastModifiedBy>Colin Smith</cp:lastModifiedBy>
  <dcterms:created xsi:type="dcterms:W3CDTF">2023-01-02T15:02:51Z</dcterms:created>
  <dcterms:modified xsi:type="dcterms:W3CDTF">2023-01-10T19:52:43Z</dcterms:modified>
</cp:coreProperties>
</file>