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8.xml" ContentType="application/vnd.openxmlformats-officedocument.drawing+xml"/>
  <Override PartName="/xl/drawings/drawing7.xml" ContentType="application/vnd.openxmlformats-officedocument.drawing+xml"/>
  <Override PartName="/xl/worksheets/sheet1.xml" ContentType="application/vnd.openxmlformats-officedocument.spreadsheetml.worksheet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M:\Energy Information\Projects\Website\2020\Q1\"/>
    </mc:Choice>
  </mc:AlternateContent>
  <bookViews>
    <workbookView xWindow="450" yWindow="420" windowWidth="28680" windowHeight="11565" tabRatio="741"/>
  </bookViews>
  <sheets>
    <sheet name="Contents" sheetId="5" r:id="rId1"/>
    <sheet name="Charts" sheetId="11" r:id="rId2"/>
    <sheet name="Table 1 - Quarterly Tonnes" sheetId="4" r:id="rId3"/>
    <sheet name="Table 2 - Annual Tonnes" sheetId="2" r:id="rId4"/>
    <sheet name="Table 3 - Quarterly PJ" sheetId="3" r:id="rId5"/>
    <sheet name="Table 4 - Annual PJ" sheetId="1" r:id="rId6"/>
    <sheet name="Table 5 - Production" sheetId="6" r:id="rId7"/>
    <sheet name="Table 6 - Consumption Tonnes" sheetId="13" r:id="rId8"/>
    <sheet name="Table 7 - Consumption TJ" sheetId="10" r:id="rId9"/>
  </sheets>
  <definedNames>
    <definedName name="GWhtoPJ">1/277.778</definedName>
    <definedName name="_xlnm.Print_Area" localSheetId="6">'Table 5 - Production'!$A$1:$N$17</definedName>
    <definedName name="_xlnm.Print_Area" localSheetId="7">'Table 6 - Consumption Tonnes'!$A$1:$H$53</definedName>
    <definedName name="_xlnm.Print_Area" localSheetId="8">'Table 7 - Consumption TJ'!$A$1:$H$53</definedName>
    <definedName name="TWhtoPJ">3.6</definedName>
  </definedNames>
  <calcPr calcId="162913"/>
</workbook>
</file>

<file path=xl/calcChain.xml><?xml version="1.0" encoding="utf-8"?>
<calcChain xmlns="http://schemas.openxmlformats.org/spreadsheetml/2006/main">
  <c r="DV12" i="3" l="1"/>
  <c r="DV17" i="3"/>
  <c r="DV22" i="3"/>
  <c r="DV30" i="3"/>
  <c r="DV34" i="3"/>
  <c r="DV41" i="3"/>
  <c r="DV12" i="4"/>
  <c r="DV30" i="4"/>
  <c r="DV29" i="3" l="1"/>
  <c r="DV10" i="3"/>
  <c r="DV34" i="4"/>
  <c r="DV22" i="4"/>
  <c r="DV41" i="4"/>
  <c r="DV17" i="4"/>
  <c r="DV10" i="4"/>
  <c r="DV29" i="4"/>
  <c r="EM12" i="1" l="1"/>
  <c r="EM17" i="1"/>
  <c r="EM30" i="1"/>
  <c r="DU22" i="3"/>
  <c r="EM22" i="1" l="1"/>
  <c r="EM34" i="1"/>
  <c r="DU17" i="3"/>
  <c r="EM41" i="1"/>
  <c r="DU12" i="3"/>
  <c r="EM10" i="1"/>
  <c r="DU34" i="3"/>
  <c r="DU41" i="3"/>
  <c r="DU30" i="3"/>
  <c r="EM28" i="2"/>
  <c r="EM47" i="2"/>
  <c r="EM40" i="2"/>
  <c r="EM36" i="2"/>
  <c r="EM35" i="2" s="1"/>
  <c r="EM23" i="2"/>
  <c r="EM12" i="2"/>
  <c r="EM29" i="1"/>
  <c r="DU34" i="4"/>
  <c r="DU22" i="4"/>
  <c r="DU17" i="4"/>
  <c r="DU30" i="4"/>
  <c r="DU41" i="4"/>
  <c r="DU12" i="4"/>
  <c r="DU10" i="3" l="1"/>
  <c r="EM48" i="1"/>
  <c r="EM50" i="1" s="1"/>
  <c r="DU29" i="3"/>
  <c r="DU29" i="4"/>
  <c r="DU10" i="4"/>
  <c r="EM10" i="2"/>
  <c r="DT22" i="3"/>
  <c r="DT34" i="3"/>
  <c r="DT30" i="3"/>
  <c r="DT17" i="3"/>
  <c r="DT12" i="4"/>
  <c r="DT41" i="3"/>
  <c r="DT12" i="3"/>
  <c r="DT30" i="4"/>
  <c r="DT34" i="4"/>
  <c r="DT22" i="4"/>
  <c r="DT41" i="4"/>
  <c r="DT17" i="4"/>
  <c r="G15" i="6"/>
  <c r="E15" i="6"/>
  <c r="C15" i="6"/>
  <c r="DT29" i="3" l="1"/>
  <c r="K14" i="6"/>
  <c r="L8" i="6"/>
  <c r="L9" i="6" s="1"/>
  <c r="DT10" i="3"/>
  <c r="DT29" i="4"/>
  <c r="DT10" i="4"/>
  <c r="G27" i="10"/>
  <c r="D26" i="10"/>
  <c r="G16" i="10"/>
  <c r="G17" i="10"/>
  <c r="G20" i="10"/>
  <c r="G21" i="10"/>
  <c r="G24" i="10"/>
  <c r="F10" i="10"/>
  <c r="G11" i="10"/>
  <c r="E4" i="10"/>
  <c r="G7" i="10"/>
  <c r="G8" i="10"/>
  <c r="F4" i="10"/>
  <c r="D4" i="10"/>
  <c r="G31" i="10"/>
  <c r="G29" i="10"/>
  <c r="E26" i="10"/>
  <c r="G25" i="10"/>
  <c r="G23" i="10"/>
  <c r="G22" i="10"/>
  <c r="G19" i="10"/>
  <c r="G18" i="10"/>
  <c r="G15" i="10"/>
  <c r="D10" i="10"/>
  <c r="G13" i="10"/>
  <c r="G12" i="10"/>
  <c r="G6" i="10"/>
  <c r="G31" i="13"/>
  <c r="G28" i="13"/>
  <c r="G29" i="13"/>
  <c r="G27" i="13"/>
  <c r="F26" i="13"/>
  <c r="E26" i="13"/>
  <c r="D26" i="13"/>
  <c r="F10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5" i="13"/>
  <c r="G11" i="13"/>
  <c r="G9" i="13"/>
  <c r="L11" i="6"/>
  <c r="L12" i="6"/>
  <c r="M12" i="6" s="1"/>
  <c r="L13" i="6"/>
  <c r="M13" i="6" s="1"/>
  <c r="L10" i="6"/>
  <c r="M10" i="6" s="1"/>
  <c r="K9" i="6"/>
  <c r="I14" i="6"/>
  <c r="I9" i="6"/>
  <c r="J14" i="6"/>
  <c r="J9" i="6"/>
  <c r="H14" i="6"/>
  <c r="H9" i="6"/>
  <c r="C14" i="6"/>
  <c r="G14" i="6"/>
  <c r="G9" i="6"/>
  <c r="E14" i="6"/>
  <c r="E9" i="6"/>
  <c r="C9" i="6"/>
  <c r="F14" i="6"/>
  <c r="F9" i="6"/>
  <c r="D14" i="6"/>
  <c r="D9" i="6"/>
  <c r="D15" i="6" s="1"/>
  <c r="B14" i="6"/>
  <c r="B9" i="6"/>
  <c r="B15" i="6" l="1"/>
  <c r="H15" i="6"/>
  <c r="J15" i="6"/>
  <c r="G26" i="13"/>
  <c r="I15" i="6"/>
  <c r="K15" i="6"/>
  <c r="F15" i="6"/>
  <c r="L14" i="6"/>
  <c r="M14" i="6" s="1"/>
  <c r="M8" i="6"/>
  <c r="M9" i="6" s="1"/>
  <c r="M11" i="6"/>
  <c r="F26" i="10"/>
  <c r="G26" i="10" s="1"/>
  <c r="E10" i="10"/>
  <c r="E32" i="10"/>
  <c r="G10" i="10"/>
  <c r="D32" i="10"/>
  <c r="G9" i="10"/>
  <c r="G5" i="10"/>
  <c r="G14" i="10"/>
  <c r="G28" i="10"/>
  <c r="G4" i="10"/>
  <c r="E10" i="13"/>
  <c r="D10" i="13"/>
  <c r="G7" i="13"/>
  <c r="D4" i="13"/>
  <c r="F4" i="13"/>
  <c r="F32" i="13" s="1"/>
  <c r="E4" i="13"/>
  <c r="G6" i="13"/>
  <c r="G8" i="13"/>
  <c r="G5" i="13"/>
  <c r="DJ36" i="2"/>
  <c r="D41" i="3"/>
  <c r="E41" i="3"/>
  <c r="B41" i="3"/>
  <c r="C41" i="3"/>
  <c r="C41" i="4"/>
  <c r="L15" i="6" l="1"/>
  <c r="G10" i="13"/>
  <c r="G4" i="13"/>
  <c r="E32" i="13"/>
  <c r="D32" i="13"/>
  <c r="F32" i="10"/>
  <c r="G32" i="10" s="1"/>
  <c r="E41" i="4"/>
  <c r="D41" i="4"/>
  <c r="B41" i="4"/>
  <c r="DS30" i="4"/>
  <c r="G32" i="13" l="1"/>
  <c r="DS12" i="4"/>
  <c r="DS12" i="3"/>
  <c r="DS17" i="4"/>
  <c r="DS22" i="3"/>
  <c r="DS22" i="4"/>
  <c r="DS17" i="3"/>
  <c r="DS41" i="3"/>
  <c r="DS41" i="4"/>
  <c r="DS10" i="4" l="1"/>
  <c r="DS10" i="3"/>
  <c r="DR12" i="4"/>
  <c r="DR12" i="3"/>
  <c r="DQ12" i="3" l="1"/>
  <c r="DQ12" i="4"/>
  <c r="DP12" i="4" l="1"/>
  <c r="DP12" i="3"/>
  <c r="DO12" i="3" l="1"/>
  <c r="DO12" i="4"/>
  <c r="DN12" i="3" l="1"/>
  <c r="DN12" i="4"/>
  <c r="DM12" i="3" l="1"/>
  <c r="DM12" i="4"/>
  <c r="DL12" i="3" l="1"/>
  <c r="DL12" i="4"/>
  <c r="R18" i="11"/>
  <c r="S18" i="11"/>
  <c r="T18" i="11"/>
  <c r="U18" i="11"/>
  <c r="Q18" i="11"/>
  <c r="S3" i="11"/>
  <c r="C9" i="2"/>
  <c r="C9" i="1"/>
  <c r="D9" i="2"/>
  <c r="E9" i="2" l="1"/>
  <c r="D9" i="1"/>
  <c r="F9" i="2" l="1"/>
  <c r="E9" i="1"/>
  <c r="G9" i="2" l="1"/>
  <c r="F9" i="1"/>
  <c r="H9" i="2" l="1"/>
  <c r="G9" i="1"/>
  <c r="I9" i="2" l="1"/>
  <c r="H9" i="1"/>
  <c r="H12" i="2" l="1"/>
  <c r="J9" i="2"/>
  <c r="I9" i="1"/>
  <c r="CH12" i="3"/>
  <c r="DB12" i="3"/>
  <c r="CI12" i="3"/>
  <c r="DC12" i="3"/>
  <c r="CO12" i="3"/>
  <c r="I12" i="2" l="1"/>
  <c r="K9" i="2"/>
  <c r="H12" i="1"/>
  <c r="J9" i="1"/>
  <c r="CH12" i="4"/>
  <c r="CP12" i="4"/>
  <c r="CJ12" i="3"/>
  <c r="CZ12" i="4"/>
  <c r="DE12" i="4"/>
  <c r="CK12" i="4"/>
  <c r="DB12" i="4"/>
  <c r="CM12" i="4"/>
  <c r="DJ12" i="4"/>
  <c r="CF12" i="4"/>
  <c r="CJ12" i="4"/>
  <c r="DG12" i="4"/>
  <c r="CU12" i="3"/>
  <c r="DA12" i="3"/>
  <c r="CZ12" i="3"/>
  <c r="DI12" i="4"/>
  <c r="CV12" i="4"/>
  <c r="CI12" i="4"/>
  <c r="CG12" i="4"/>
  <c r="DE12" i="3"/>
  <c r="CL12" i="4"/>
  <c r="CO12" i="4"/>
  <c r="DH12" i="4"/>
  <c r="CX12" i="4"/>
  <c r="DD12" i="4"/>
  <c r="CW12" i="3"/>
  <c r="CN12" i="3"/>
  <c r="CN12" i="4"/>
  <c r="DF12" i="4"/>
  <c r="CM12" i="3"/>
  <c r="DC12" i="4"/>
  <c r="CS12" i="3"/>
  <c r="CL12" i="3"/>
  <c r="CE12" i="3"/>
  <c r="CR12" i="3"/>
  <c r="CT12" i="4"/>
  <c r="DA12" i="4"/>
  <c r="CY12" i="3"/>
  <c r="DD12" i="3"/>
  <c r="DK12" i="4"/>
  <c r="CE12" i="4"/>
  <c r="CK12" i="3"/>
  <c r="J12" i="2" l="1"/>
  <c r="L9" i="2"/>
  <c r="I12" i="1"/>
  <c r="K9" i="1"/>
  <c r="CD12" i="4"/>
  <c r="CU12" i="4"/>
  <c r="CV12" i="3"/>
  <c r="CX12" i="3"/>
  <c r="CF12" i="3"/>
  <c r="CP12" i="3"/>
  <c r="CR12" i="4"/>
  <c r="CD12" i="3"/>
  <c r="CT12" i="3"/>
  <c r="CG12" i="3"/>
  <c r="CQ12" i="3"/>
  <c r="CS12" i="4"/>
  <c r="CY12" i="4"/>
  <c r="CW12" i="4"/>
  <c r="DK12" i="3"/>
  <c r="M9" i="2" l="1"/>
  <c r="K12" i="2"/>
  <c r="L9" i="1"/>
  <c r="J12" i="1"/>
  <c r="DI12" i="3"/>
  <c r="DJ12" i="3"/>
  <c r="DH12" i="3"/>
  <c r="CQ12" i="4"/>
  <c r="DG12" i="3"/>
  <c r="DF12" i="3"/>
  <c r="L12" i="2" l="1"/>
  <c r="N9" i="2"/>
  <c r="K12" i="1"/>
  <c r="M9" i="1"/>
  <c r="M12" i="2" l="1"/>
  <c r="O9" i="2"/>
  <c r="L12" i="1"/>
  <c r="N9" i="1"/>
  <c r="N12" i="2" l="1"/>
  <c r="P9" i="2"/>
  <c r="M12" i="1"/>
  <c r="O9" i="1"/>
  <c r="Q9" i="2" l="1"/>
  <c r="O12" i="2"/>
  <c r="N12" i="1"/>
  <c r="P9" i="1"/>
  <c r="R9" i="2" l="1"/>
  <c r="P12" i="2"/>
  <c r="Q9" i="1"/>
  <c r="O12" i="1"/>
  <c r="P12" i="1" l="1"/>
  <c r="S9" i="2"/>
  <c r="Q12" i="2"/>
  <c r="R9" i="1"/>
  <c r="R12" i="2" l="1"/>
  <c r="T9" i="2"/>
  <c r="Q12" i="1"/>
  <c r="S9" i="1"/>
  <c r="S12" i="2" l="1"/>
  <c r="U9" i="2"/>
  <c r="R12" i="1"/>
  <c r="T9" i="1"/>
  <c r="V9" i="2" l="1"/>
  <c r="T12" i="2"/>
  <c r="S12" i="1"/>
  <c r="U9" i="1"/>
  <c r="U12" i="2" l="1"/>
  <c r="W9" i="2"/>
  <c r="V9" i="1"/>
  <c r="T12" i="1"/>
  <c r="X9" i="2" l="1"/>
  <c r="V12" i="2"/>
  <c r="U12" i="1"/>
  <c r="W9" i="1"/>
  <c r="Y9" i="2" l="1"/>
  <c r="W12" i="2"/>
  <c r="X9" i="1"/>
  <c r="V12" i="1"/>
  <c r="Z9" i="2" l="1"/>
  <c r="Y12" i="2"/>
  <c r="X12" i="2"/>
  <c r="W12" i="1"/>
  <c r="Y9" i="1"/>
  <c r="Z12" i="2" l="1"/>
  <c r="AA9" i="2"/>
  <c r="X12" i="1"/>
  <c r="Z9" i="1"/>
  <c r="AB9" i="2" l="1"/>
  <c r="AA9" i="1"/>
  <c r="Y12" i="1"/>
  <c r="AC9" i="2" l="1"/>
  <c r="AA12" i="2"/>
  <c r="AB9" i="1"/>
  <c r="Z12" i="1"/>
  <c r="AB12" i="2" l="1"/>
  <c r="AD9" i="2"/>
  <c r="AA12" i="1"/>
  <c r="AC9" i="1"/>
  <c r="AE9" i="2" l="1"/>
  <c r="AC12" i="2"/>
  <c r="AD9" i="1"/>
  <c r="AB12" i="1"/>
  <c r="AF9" i="2" l="1"/>
  <c r="AD12" i="2"/>
  <c r="AE9" i="1"/>
  <c r="AC12" i="1"/>
  <c r="AE12" i="2" l="1"/>
  <c r="AG9" i="2"/>
  <c r="AF12" i="2"/>
  <c r="AD12" i="1"/>
  <c r="AF9" i="1"/>
  <c r="AH9" i="2" l="1"/>
  <c r="AG9" i="1"/>
  <c r="AE12" i="1"/>
  <c r="AG12" i="2" l="1"/>
  <c r="AI9" i="2"/>
  <c r="AH12" i="2"/>
  <c r="AF12" i="1"/>
  <c r="AH9" i="1"/>
  <c r="AJ9" i="2" l="1"/>
  <c r="AI12" i="2"/>
  <c r="AI9" i="1"/>
  <c r="AG12" i="1"/>
  <c r="AK9" i="2" l="1"/>
  <c r="AH12" i="1"/>
  <c r="AJ9" i="1"/>
  <c r="AJ12" i="2" l="1"/>
  <c r="AL9" i="2"/>
  <c r="AK9" i="1"/>
  <c r="AI12" i="1"/>
  <c r="AM9" i="2" l="1"/>
  <c r="AK12" i="2"/>
  <c r="AL9" i="1"/>
  <c r="AJ12" i="1"/>
  <c r="AL12" i="2" l="1"/>
  <c r="AN9" i="2"/>
  <c r="AM9" i="1"/>
  <c r="AK12" i="1"/>
  <c r="AO9" i="2" l="1"/>
  <c r="AM12" i="2"/>
  <c r="AL12" i="1"/>
  <c r="AN9" i="1"/>
  <c r="AP9" i="2" l="1"/>
  <c r="AN12" i="2"/>
  <c r="AM12" i="1"/>
  <c r="AO9" i="1"/>
  <c r="AQ9" i="2" l="1"/>
  <c r="AO12" i="2"/>
  <c r="AP9" i="1"/>
  <c r="AN12" i="1"/>
  <c r="AP12" i="2" l="1"/>
  <c r="AR9" i="2"/>
  <c r="AO12" i="1"/>
  <c r="AQ9" i="1"/>
  <c r="AQ12" i="2" l="1"/>
  <c r="AS9" i="2"/>
  <c r="AR9" i="1"/>
  <c r="AP12" i="1"/>
  <c r="AR12" i="2" l="1"/>
  <c r="AT9" i="2"/>
  <c r="AQ12" i="1"/>
  <c r="AS9" i="1"/>
  <c r="AS12" i="2" l="1"/>
  <c r="AU9" i="2"/>
  <c r="AR12" i="1"/>
  <c r="AT9" i="1"/>
  <c r="AV9" i="2" l="1"/>
  <c r="AS12" i="1"/>
  <c r="AT12" i="2"/>
  <c r="AU9" i="1"/>
  <c r="AU12" i="2" l="1"/>
  <c r="AW9" i="2"/>
  <c r="AV9" i="1"/>
  <c r="AT12" i="1"/>
  <c r="AV12" i="2" l="1"/>
  <c r="AX9" i="2"/>
  <c r="AW9" i="1"/>
  <c r="AU12" i="1"/>
  <c r="AY9" i="2" l="1"/>
  <c r="AW12" i="2"/>
  <c r="AV12" i="1"/>
  <c r="AX9" i="1"/>
  <c r="AZ9" i="2" l="1"/>
  <c r="AX12" i="2"/>
  <c r="AW12" i="1"/>
  <c r="AY9" i="1"/>
  <c r="AY12" i="2" l="1"/>
  <c r="BA9" i="2"/>
  <c r="AZ9" i="1"/>
  <c r="AX12" i="1"/>
  <c r="AY12" i="1" l="1"/>
  <c r="AZ12" i="2"/>
  <c r="BB9" i="2"/>
  <c r="BA9" i="1"/>
  <c r="BC9" i="2" l="1"/>
  <c r="BA12" i="2"/>
  <c r="AZ12" i="1"/>
  <c r="BB9" i="1"/>
  <c r="BD9" i="2" l="1"/>
  <c r="BB12" i="2"/>
  <c r="BC9" i="1"/>
  <c r="BA12" i="1"/>
  <c r="BC12" i="2" l="1"/>
  <c r="BE9" i="2"/>
  <c r="BB12" i="1"/>
  <c r="BD9" i="1"/>
  <c r="BD12" i="2" l="1"/>
  <c r="BF9" i="2"/>
  <c r="BE9" i="1"/>
  <c r="BC12" i="1"/>
  <c r="BG9" i="2" l="1"/>
  <c r="BE12" i="2"/>
  <c r="BF9" i="1"/>
  <c r="BD12" i="1"/>
  <c r="BH9" i="2" l="1"/>
  <c r="BF12" i="2"/>
  <c r="BE12" i="1"/>
  <c r="BG9" i="1"/>
  <c r="BI9" i="2" l="1"/>
  <c r="BG12" i="2"/>
  <c r="BF12" i="1"/>
  <c r="BH9" i="1"/>
  <c r="BH12" i="2" l="1"/>
  <c r="BG12" i="1"/>
  <c r="BJ9" i="2"/>
  <c r="BI9" i="1"/>
  <c r="BI12" i="2" l="1"/>
  <c r="BK9" i="2"/>
  <c r="BJ9" i="1"/>
  <c r="BH12" i="1"/>
  <c r="BI12" i="1" l="1"/>
  <c r="BL9" i="2"/>
  <c r="BJ12" i="2"/>
  <c r="BK9" i="1"/>
  <c r="BM9" i="2" l="1"/>
  <c r="BK12" i="2"/>
  <c r="BJ12" i="1"/>
  <c r="BL9" i="1"/>
  <c r="BN9" i="2" l="1"/>
  <c r="BL12" i="2"/>
  <c r="BM9" i="1"/>
  <c r="BK12" i="1"/>
  <c r="BM12" i="2" l="1"/>
  <c r="BO9" i="2"/>
  <c r="BL12" i="1"/>
  <c r="BN9" i="1"/>
  <c r="BN12" i="2" l="1"/>
  <c r="BM12" i="1"/>
  <c r="BP9" i="2"/>
  <c r="BO9" i="1"/>
  <c r="BO12" i="2" l="1"/>
  <c r="BQ9" i="2"/>
  <c r="BP9" i="1"/>
  <c r="BN12" i="1"/>
  <c r="BR9" i="2" l="1"/>
  <c r="BP12" i="2"/>
  <c r="BQ9" i="1"/>
  <c r="BO12" i="1"/>
  <c r="BS9" i="2" l="1"/>
  <c r="BQ12" i="2"/>
  <c r="BP12" i="1"/>
  <c r="BR9" i="1"/>
  <c r="BR12" i="2" l="1"/>
  <c r="BT9" i="2"/>
  <c r="BQ12" i="1"/>
  <c r="BS9" i="1"/>
  <c r="BS12" i="2" l="1"/>
  <c r="BU9" i="2"/>
  <c r="BT9" i="1"/>
  <c r="BR12" i="1"/>
  <c r="BT12" i="2" l="1"/>
  <c r="BV9" i="2"/>
  <c r="BU9" i="1"/>
  <c r="BS12" i="1"/>
  <c r="BU12" i="2" l="1"/>
  <c r="BW9" i="2"/>
  <c r="BT12" i="1"/>
  <c r="BV9" i="1"/>
  <c r="BV12" i="2" l="1"/>
  <c r="BX9" i="2"/>
  <c r="BW9" i="1"/>
  <c r="BU12" i="1"/>
  <c r="BW12" i="2" l="1"/>
  <c r="BY9" i="2"/>
  <c r="BX9" i="1"/>
  <c r="BV12" i="1"/>
  <c r="BZ9" i="2" l="1"/>
  <c r="BX12" i="2"/>
  <c r="BY9" i="1"/>
  <c r="BW12" i="1"/>
  <c r="BY12" i="2" l="1"/>
  <c r="BX12" i="1"/>
  <c r="CA9" i="2"/>
  <c r="BZ9" i="1"/>
  <c r="BZ12" i="2" l="1"/>
  <c r="CB9" i="2"/>
  <c r="CA9" i="1"/>
  <c r="BY12" i="1"/>
  <c r="CC9" i="2" l="1"/>
  <c r="CA12" i="2"/>
  <c r="BZ12" i="1"/>
  <c r="CB9" i="1"/>
  <c r="CD9" i="2" l="1"/>
  <c r="CB12" i="2"/>
  <c r="CA12" i="1"/>
  <c r="CC9" i="1"/>
  <c r="CB12" i="1" l="1"/>
  <c r="CE9" i="2"/>
  <c r="CC12" i="2"/>
  <c r="CD9" i="1"/>
  <c r="CF9" i="2" l="1"/>
  <c r="CD12" i="2"/>
  <c r="CC12" i="1"/>
  <c r="CE9" i="1"/>
  <c r="CE12" i="2" l="1"/>
  <c r="CG9" i="2"/>
  <c r="CF9" i="1"/>
  <c r="CD12" i="1"/>
  <c r="CF12" i="2" l="1"/>
  <c r="CH9" i="2"/>
  <c r="CE12" i="1"/>
  <c r="CG9" i="1"/>
  <c r="CG12" i="2" l="1"/>
  <c r="CI9" i="2"/>
  <c r="CH9" i="1"/>
  <c r="CF12" i="1"/>
  <c r="CH12" i="2" l="1"/>
  <c r="CJ9" i="2"/>
  <c r="CI9" i="1"/>
  <c r="CG12" i="1"/>
  <c r="CI12" i="2" l="1"/>
  <c r="CK9" i="2"/>
  <c r="CJ9" i="1"/>
  <c r="CH12" i="1"/>
  <c r="CL9" i="2" l="1"/>
  <c r="CJ12" i="2"/>
  <c r="CK9" i="1"/>
  <c r="CI12" i="1"/>
  <c r="CM9" i="2" l="1"/>
  <c r="CK12" i="2"/>
  <c r="CL9" i="1"/>
  <c r="CJ12" i="1"/>
  <c r="CN9" i="2" l="1"/>
  <c r="CK12" i="1"/>
  <c r="CL12" i="2"/>
  <c r="CM9" i="1"/>
  <c r="CL12" i="1" l="1"/>
  <c r="CO9" i="2"/>
  <c r="CM12" i="2"/>
  <c r="CN9" i="1"/>
  <c r="CP9" i="2" l="1"/>
  <c r="CN12" i="2"/>
  <c r="CO9" i="1"/>
  <c r="CM12" i="1"/>
  <c r="CQ9" i="2" l="1"/>
  <c r="CN12" i="1"/>
  <c r="CO12" i="2"/>
  <c r="CP9" i="1"/>
  <c r="CO12" i="1" l="1"/>
  <c r="CP12" i="2"/>
  <c r="CR9" i="2"/>
  <c r="CQ9" i="1"/>
  <c r="CQ12" i="2" l="1"/>
  <c r="CS9" i="2"/>
  <c r="CP12" i="1"/>
  <c r="CR9" i="1"/>
  <c r="CR12" i="2" l="1"/>
  <c r="CT9" i="2"/>
  <c r="CS9" i="1"/>
  <c r="CQ12" i="1"/>
  <c r="CU9" i="2" l="1"/>
  <c r="CS12" i="2"/>
  <c r="CR12" i="1"/>
  <c r="CT9" i="1"/>
  <c r="CV9" i="2" l="1"/>
  <c r="CT12" i="2"/>
  <c r="CS12" i="1"/>
  <c r="CU9" i="1"/>
  <c r="CW9" i="2" l="1"/>
  <c r="CT12" i="1"/>
  <c r="CU12" i="2"/>
  <c r="CV9" i="1"/>
  <c r="CV12" i="2" l="1"/>
  <c r="CX9" i="2"/>
  <c r="CU12" i="1"/>
  <c r="CW9" i="1"/>
  <c r="CW12" i="2" l="1"/>
  <c r="CY9" i="2"/>
  <c r="CV12" i="1"/>
  <c r="CX9" i="1"/>
  <c r="CX12" i="2" l="1"/>
  <c r="CZ9" i="2"/>
  <c r="CY9" i="1"/>
  <c r="CW12" i="1"/>
  <c r="CY12" i="2" l="1"/>
  <c r="DA9" i="2"/>
  <c r="CZ9" i="1"/>
  <c r="CX12" i="1"/>
  <c r="CZ12" i="2" l="1"/>
  <c r="DB9" i="2"/>
  <c r="CY12" i="1"/>
  <c r="DA9" i="1"/>
  <c r="DA12" i="2" l="1"/>
  <c r="DC9" i="2"/>
  <c r="CZ12" i="1"/>
  <c r="DB9" i="1"/>
  <c r="DD9" i="2" l="1"/>
  <c r="DB12" i="2"/>
  <c r="DC9" i="1"/>
  <c r="DA12" i="1"/>
  <c r="DC12" i="2" l="1"/>
  <c r="DB12" i="1"/>
  <c r="DE9" i="2"/>
  <c r="DD9" i="1"/>
  <c r="DF9" i="2" l="1"/>
  <c r="DD12" i="2"/>
  <c r="DE9" i="1"/>
  <c r="DC12" i="1"/>
  <c r="DE12" i="2" l="1"/>
  <c r="DG9" i="2"/>
  <c r="DD12" i="1"/>
  <c r="DF9" i="1"/>
  <c r="DF12" i="2" l="1"/>
  <c r="DH9" i="2"/>
  <c r="DE12" i="1"/>
  <c r="DG9" i="1"/>
  <c r="DF12" i="1" l="1"/>
  <c r="DG12" i="2"/>
  <c r="DI9" i="2"/>
  <c r="DH9" i="1"/>
  <c r="DJ9" i="2" l="1"/>
  <c r="DH12" i="2"/>
  <c r="DI9" i="1"/>
  <c r="DG12" i="1"/>
  <c r="DK9" i="2" l="1"/>
  <c r="DH12" i="1"/>
  <c r="DJ9" i="1"/>
  <c r="DL9" i="2" l="1"/>
  <c r="DK9" i="1"/>
  <c r="DM9" i="2" l="1"/>
  <c r="DL9" i="1"/>
  <c r="DN9" i="2" l="1"/>
  <c r="DM9" i="1"/>
  <c r="X49" i="11"/>
  <c r="DO9" i="2" l="1"/>
  <c r="DN9" i="1"/>
  <c r="X50" i="11"/>
  <c r="DP9" i="2" l="1"/>
  <c r="DO9" i="1"/>
  <c r="X51" i="11"/>
  <c r="DQ9" i="2" l="1"/>
  <c r="DP9" i="1"/>
  <c r="X52" i="11"/>
  <c r="DR9" i="2" l="1"/>
  <c r="X53" i="11"/>
  <c r="DQ9" i="1"/>
  <c r="DS9" i="2" l="1"/>
  <c r="X54" i="11"/>
  <c r="DR9" i="1"/>
  <c r="DT9" i="2" l="1"/>
  <c r="X55" i="11"/>
  <c r="DS9" i="1"/>
  <c r="DU9" i="2" l="1"/>
  <c r="DT9" i="1"/>
  <c r="DV9" i="2" l="1"/>
  <c r="DU9" i="1"/>
  <c r="DW9" i="2" l="1"/>
  <c r="DV9" i="1"/>
  <c r="DX9" i="2" l="1"/>
  <c r="DW9" i="1"/>
  <c r="DY9" i="2" l="1"/>
  <c r="DX9" i="1"/>
  <c r="DZ9" i="2" l="1"/>
  <c r="DY9" i="1"/>
  <c r="EA9" i="2" l="1"/>
  <c r="DZ9" i="1"/>
  <c r="EB9" i="2" l="1"/>
  <c r="EA9" i="1"/>
  <c r="EC9" i="2" l="1"/>
  <c r="EB9" i="1"/>
  <c r="ED9" i="2" l="1"/>
  <c r="EC9" i="1"/>
  <c r="EE9" i="2" l="1"/>
  <c r="ED9" i="1"/>
  <c r="EF9" i="2" l="1"/>
  <c r="EE9" i="1"/>
  <c r="EG9" i="2" l="1"/>
  <c r="EF9" i="1"/>
  <c r="EH9" i="2" l="1"/>
  <c r="EG9" i="1"/>
  <c r="EI9" i="2" l="1"/>
  <c r="EH9" i="1"/>
  <c r="Q42" i="11" l="1"/>
  <c r="EJ9" i="2"/>
  <c r="S42" i="11"/>
  <c r="EI9" i="1"/>
  <c r="R19" i="11"/>
  <c r="S34" i="11"/>
  <c r="R27" i="11"/>
  <c r="S21" i="11"/>
  <c r="R33" i="11"/>
  <c r="R23" i="11"/>
  <c r="S33" i="11"/>
  <c r="R30" i="11"/>
  <c r="S35" i="11"/>
  <c r="Q34" i="11"/>
  <c r="R24" i="11"/>
  <c r="R29" i="11"/>
  <c r="Q28" i="11"/>
  <c r="Q25" i="11"/>
  <c r="R32" i="11"/>
  <c r="R36" i="11"/>
  <c r="Q24" i="11"/>
  <c r="Q19" i="11"/>
  <c r="S30" i="11"/>
  <c r="S27" i="11"/>
  <c r="S24" i="11"/>
  <c r="S25" i="11"/>
  <c r="R26" i="11"/>
  <c r="Q31" i="11"/>
  <c r="R35" i="11"/>
  <c r="R34" i="11"/>
  <c r="R21" i="11"/>
  <c r="R22" i="11"/>
  <c r="Q30" i="11"/>
  <c r="S31" i="11"/>
  <c r="Q29" i="11"/>
  <c r="Q22" i="11"/>
  <c r="Q26" i="11"/>
  <c r="S19" i="11"/>
  <c r="S32" i="11"/>
  <c r="S36" i="11"/>
  <c r="Q27" i="11"/>
  <c r="S28" i="11"/>
  <c r="R25" i="11"/>
  <c r="S23" i="11"/>
  <c r="R20" i="11"/>
  <c r="S22" i="11"/>
  <c r="R31" i="11"/>
  <c r="R28" i="11"/>
  <c r="Q21" i="11"/>
  <c r="Q36" i="11"/>
  <c r="S20" i="11"/>
  <c r="Q23" i="11"/>
  <c r="S26" i="11"/>
  <c r="Q32" i="11"/>
  <c r="Q33" i="11"/>
  <c r="S29" i="11"/>
  <c r="Q20" i="11"/>
  <c r="Q35" i="11"/>
  <c r="S40" i="11"/>
  <c r="T37" i="11"/>
  <c r="S41" i="11"/>
  <c r="T42" i="11"/>
  <c r="S38" i="11"/>
  <c r="R42" i="11"/>
  <c r="Q38" i="11"/>
  <c r="R37" i="11"/>
  <c r="T40" i="11"/>
  <c r="T41" i="11"/>
  <c r="T39" i="11"/>
  <c r="S37" i="11"/>
  <c r="R40" i="11"/>
  <c r="T38" i="11"/>
  <c r="Q37" i="11"/>
  <c r="S39" i="11"/>
  <c r="R39" i="11"/>
  <c r="Q41" i="11"/>
  <c r="R41" i="11"/>
  <c r="R38" i="11"/>
  <c r="Q40" i="11"/>
  <c r="Q39" i="11"/>
  <c r="T36" i="11"/>
  <c r="S43" i="11" l="1"/>
  <c r="T43" i="11"/>
  <c r="EK9" i="2"/>
  <c r="Q43" i="11"/>
  <c r="R43" i="11"/>
  <c r="EJ9" i="1"/>
  <c r="X72" i="11"/>
  <c r="X59" i="11"/>
  <c r="X62" i="11"/>
  <c r="X71" i="11"/>
  <c r="X64" i="11"/>
  <c r="X68" i="11"/>
  <c r="X65" i="11"/>
  <c r="X67" i="11"/>
  <c r="X63" i="11"/>
  <c r="X70" i="11"/>
  <c r="X60" i="11"/>
  <c r="X58" i="11"/>
  <c r="X57" i="11"/>
  <c r="X69" i="11"/>
  <c r="X61" i="11"/>
  <c r="X66" i="11"/>
  <c r="EL9" i="2" l="1"/>
  <c r="EM9" i="2" s="1"/>
  <c r="Q44" i="11"/>
  <c r="S44" i="11"/>
  <c r="R44" i="11"/>
  <c r="T44" i="11"/>
  <c r="EK9" i="1"/>
  <c r="EL9" i="1" s="1"/>
  <c r="EM9" i="1" s="1"/>
  <c r="X73" i="11"/>
  <c r="R76" i="11" l="1"/>
  <c r="R107" i="11"/>
  <c r="W76" i="11"/>
  <c r="Q107" i="11"/>
  <c r="U76" i="11"/>
  <c r="X76" i="11"/>
  <c r="Q76" i="11"/>
  <c r="T76" i="11"/>
  <c r="S76" i="11"/>
  <c r="V76" i="11"/>
  <c r="U46" i="11"/>
  <c r="Q46" i="11"/>
  <c r="S46" i="11"/>
  <c r="T46" i="11"/>
  <c r="R46" i="11"/>
  <c r="X75" i="11"/>
  <c r="S45" i="11"/>
  <c r="T45" i="11"/>
  <c r="Q45" i="11"/>
  <c r="R45" i="11"/>
  <c r="X74" i="11"/>
  <c r="R8" i="11" l="1"/>
  <c r="X56" i="11"/>
  <c r="DR22" i="3" l="1"/>
  <c r="DR17" i="3"/>
  <c r="DR17" i="4"/>
  <c r="DR22" i="4"/>
  <c r="DR10" i="4" l="1"/>
  <c r="DR41" i="4" l="1"/>
  <c r="DQ22" i="4" l="1"/>
  <c r="DR41" i="3"/>
  <c r="DP17" i="4" l="1"/>
  <c r="DP22" i="4" l="1"/>
  <c r="DP10" i="4" s="1"/>
  <c r="DO22" i="4" l="1"/>
  <c r="DN22" i="4" l="1"/>
  <c r="DM22" i="4" l="1"/>
  <c r="DL22" i="4" l="1"/>
  <c r="DE22" i="4" l="1"/>
  <c r="DD22" i="4"/>
  <c r="DI22" i="4"/>
  <c r="DH22" i="4"/>
  <c r="DK22" i="4"/>
  <c r="CJ17" i="4"/>
  <c r="CB17" i="4"/>
  <c r="BS17" i="4"/>
  <c r="AX17" i="4"/>
  <c r="AW17" i="4"/>
  <c r="AV17" i="4"/>
  <c r="AU17" i="4"/>
  <c r="AT17" i="4"/>
  <c r="AS17" i="4"/>
  <c r="AR17" i="4"/>
  <c r="AQ17" i="4"/>
  <c r="AM17" i="4"/>
  <c r="AL17" i="4"/>
  <c r="AE17" i="4"/>
  <c r="AD17" i="4"/>
  <c r="AC17" i="4"/>
  <c r="AB17" i="4"/>
  <c r="E17" i="4"/>
  <c r="B17" i="4"/>
  <c r="CY17" i="4"/>
  <c r="CI17" i="4"/>
  <c r="BY17" i="4"/>
  <c r="BV17" i="4"/>
  <c r="BQ17" i="4"/>
  <c r="BO17" i="4"/>
  <c r="BE17" i="4"/>
  <c r="AP17" i="4"/>
  <c r="Z17" i="4"/>
  <c r="Y17" i="4"/>
  <c r="X17" i="4"/>
  <c r="W17" i="4"/>
  <c r="T17" i="4"/>
  <c r="H17" i="4"/>
  <c r="AX22" i="4"/>
  <c r="AT22" i="4"/>
  <c r="AO22" i="4"/>
  <c r="AK22" i="4"/>
  <c r="AG22" i="4"/>
  <c r="AB22" i="4"/>
  <c r="L22" i="4"/>
  <c r="BL17" i="4"/>
  <c r="CN17" i="4"/>
  <c r="CA17" i="4"/>
  <c r="BU17" i="4"/>
  <c r="AK17" i="4"/>
  <c r="D17" i="4"/>
  <c r="F22" i="4"/>
  <c r="BT17" i="4"/>
  <c r="CU17" i="4"/>
  <c r="CW17" i="4"/>
  <c r="CZ17" i="4"/>
  <c r="CM17" i="4"/>
  <c r="BC17" i="4"/>
  <c r="CO17" i="4"/>
  <c r="CG17" i="4"/>
  <c r="CF17" i="4"/>
  <c r="CD17" i="4"/>
  <c r="BW17" i="4"/>
  <c r="BM17" i="4"/>
  <c r="BI17" i="4"/>
  <c r="AA17" i="4"/>
  <c r="I17" i="4"/>
  <c r="W22" i="4"/>
  <c r="O22" i="4"/>
  <c r="CK17" i="4"/>
  <c r="BZ17" i="4"/>
  <c r="BX17" i="4"/>
  <c r="BJ17" i="4"/>
  <c r="BF17" i="4"/>
  <c r="BD17" i="4"/>
  <c r="AY17" i="4"/>
  <c r="AN17" i="4"/>
  <c r="AJ17" i="4"/>
  <c r="AI17" i="4"/>
  <c r="AF17" i="4"/>
  <c r="S17" i="4"/>
  <c r="R17" i="4"/>
  <c r="Q17" i="4"/>
  <c r="P17" i="4"/>
  <c r="O17" i="4"/>
  <c r="N17" i="4"/>
  <c r="M17" i="4"/>
  <c r="L17" i="4"/>
  <c r="K17" i="4"/>
  <c r="J17" i="4"/>
  <c r="C17" i="4"/>
  <c r="AQ22" i="4"/>
  <c r="AI22" i="4"/>
  <c r="Y22" i="4"/>
  <c r="N22" i="4"/>
  <c r="K22" i="4"/>
  <c r="BR17" i="4"/>
  <c r="AH17" i="4"/>
  <c r="U17" i="4"/>
  <c r="CP17" i="4"/>
  <c r="CQ17" i="4"/>
  <c r="CS17" i="4"/>
  <c r="CZ22" i="4"/>
  <c r="DC22" i="4"/>
  <c r="DF22" i="4"/>
  <c r="CX17" i="4"/>
  <c r="DA17" i="4"/>
  <c r="CH17" i="4"/>
  <c r="CE17" i="4"/>
  <c r="CC17" i="4"/>
  <c r="BP17" i="4"/>
  <c r="BN17" i="4"/>
  <c r="BK17" i="4"/>
  <c r="BH17" i="4"/>
  <c r="BG17" i="4"/>
  <c r="BB17" i="4"/>
  <c r="BA17" i="4"/>
  <c r="AZ17" i="4"/>
  <c r="V17" i="4"/>
  <c r="G17" i="4"/>
  <c r="F17" i="4"/>
  <c r="AS22" i="4"/>
  <c r="Z22" i="4"/>
  <c r="R22" i="4"/>
  <c r="I22" i="4"/>
  <c r="Q22" i="4"/>
  <c r="AY22" i="4"/>
  <c r="AU22" i="4"/>
  <c r="AP22" i="4"/>
  <c r="AL22" i="4"/>
  <c r="AH22" i="4"/>
  <c r="AC22" i="4"/>
  <c r="X22" i="4"/>
  <c r="S22" i="4"/>
  <c r="M22" i="4"/>
  <c r="G22" i="4"/>
  <c r="D22" i="4"/>
  <c r="CL17" i="4"/>
  <c r="AO17" i="4"/>
  <c r="AG17" i="4"/>
  <c r="CR17" i="4"/>
  <c r="CT17" i="4"/>
  <c r="CV17" i="4"/>
  <c r="DG22" i="4"/>
  <c r="CX22" i="4"/>
  <c r="DB22" i="4"/>
  <c r="CW22" i="4"/>
  <c r="DA22" i="4"/>
  <c r="CX10" i="4" l="1"/>
  <c r="CW10" i="4"/>
  <c r="DA10" i="4"/>
  <c r="CM22" i="4"/>
  <c r="CM10" i="4" s="1"/>
  <c r="CZ10" i="4"/>
  <c r="CP22" i="4"/>
  <c r="CP10" i="4" s="1"/>
  <c r="CN22" i="4"/>
  <c r="CN10" i="4" s="1"/>
  <c r="CS22" i="4"/>
  <c r="CS10" i="4" s="1"/>
  <c r="CO22" i="4"/>
  <c r="CO10" i="4" s="1"/>
  <c r="CV22" i="4"/>
  <c r="CV10" i="4" s="1"/>
  <c r="CU22" i="4"/>
  <c r="CU10" i="4" s="1"/>
  <c r="CT22" i="4"/>
  <c r="CT10" i="4" s="1"/>
  <c r="CQ22" i="4"/>
  <c r="CQ10" i="4" s="1"/>
  <c r="AA17" i="3"/>
  <c r="BS17" i="3"/>
  <c r="Z22" i="3"/>
  <c r="BM17" i="3"/>
  <c r="CR22" i="4"/>
  <c r="CR10" i="4" s="1"/>
  <c r="AE17" i="3"/>
  <c r="CY22" i="4"/>
  <c r="CY10" i="4" s="1"/>
  <c r="B22" i="4"/>
  <c r="C22" i="4"/>
  <c r="AA22" i="4"/>
  <c r="AR22" i="4"/>
  <c r="AE22" i="4"/>
  <c r="AV22" i="4"/>
  <c r="J22" i="4"/>
  <c r="H22" i="4"/>
  <c r="AF22" i="4"/>
  <c r="AW22" i="4"/>
  <c r="AP22" i="3"/>
  <c r="BR17" i="3"/>
  <c r="E22" i="4"/>
  <c r="DJ22" i="4"/>
  <c r="P22" i="4"/>
  <c r="AJ22" i="4"/>
  <c r="V22" i="4"/>
  <c r="T22" i="4"/>
  <c r="AM22" i="4"/>
  <c r="AD22" i="4"/>
  <c r="U22" i="4"/>
  <c r="AN22" i="4"/>
  <c r="M22" i="3"/>
  <c r="X17" i="3" l="1"/>
  <c r="Y17" i="3"/>
  <c r="AS17" i="3"/>
  <c r="L22" i="3"/>
  <c r="AW17" i="3"/>
  <c r="AT22" i="3"/>
  <c r="BH17" i="3"/>
  <c r="U17" i="3"/>
  <c r="BD17" i="3"/>
  <c r="E17" i="3"/>
  <c r="S22" i="3"/>
  <c r="G17" i="3"/>
  <c r="BU17" i="3"/>
  <c r="BC17" i="3"/>
  <c r="AC17" i="3"/>
  <c r="AL17" i="3"/>
  <c r="AF22" i="3"/>
  <c r="W17" i="3"/>
  <c r="Q22" i="3"/>
  <c r="AE22" i="3"/>
  <c r="K22" i="3"/>
  <c r="BQ17" i="3"/>
  <c r="Z17" i="3"/>
  <c r="AY17" i="3"/>
  <c r="B17" i="3"/>
  <c r="X22" i="3"/>
  <c r="K17" i="3"/>
  <c r="O17" i="3"/>
  <c r="AT17" i="3"/>
  <c r="AM22" i="3"/>
  <c r="AP17" i="3"/>
  <c r="R22" i="3"/>
  <c r="BO17" i="3"/>
  <c r="P22" i="3"/>
  <c r="F22" i="3"/>
  <c r="BW17" i="3"/>
  <c r="AZ17" i="3"/>
  <c r="T22" i="3"/>
  <c r="BT17" i="3"/>
  <c r="AW22" i="3"/>
  <c r="BI17" i="3"/>
  <c r="AY22" i="3"/>
  <c r="B22" i="3"/>
  <c r="BX17" i="3"/>
  <c r="AG17" i="3"/>
  <c r="BE17" i="3"/>
  <c r="AB22" i="3"/>
  <c r="AG22" i="3"/>
  <c r="AI17" i="3"/>
  <c r="D17" i="3"/>
  <c r="BY17" i="3"/>
  <c r="H22" i="3"/>
  <c r="N22" i="3"/>
  <c r="BL17" i="3"/>
  <c r="AV17" i="3"/>
  <c r="AU22" i="3"/>
  <c r="L17" i="3"/>
  <c r="M17" i="3"/>
  <c r="AS22" i="3"/>
  <c r="AH22" i="3"/>
  <c r="AU17" i="3"/>
  <c r="J17" i="3"/>
  <c r="R17" i="3"/>
  <c r="AR22" i="3"/>
  <c r="BA17" i="3"/>
  <c r="P17" i="3"/>
  <c r="CA17" i="3"/>
  <c r="BB17" i="3"/>
  <c r="AA22" i="3"/>
  <c r="AK17" i="3"/>
  <c r="AF17" i="3"/>
  <c r="BJ17" i="3"/>
  <c r="AL22" i="3"/>
  <c r="V17" i="3"/>
  <c r="G22" i="3"/>
  <c r="BZ17" i="3"/>
  <c r="F17" i="3"/>
  <c r="C22" i="3"/>
  <c r="AX17" i="3"/>
  <c r="AN17" i="3"/>
  <c r="AO22" i="3"/>
  <c r="Q17" i="3"/>
  <c r="N17" i="3"/>
  <c r="BG17" i="3"/>
  <c r="V22" i="3"/>
  <c r="AQ17" i="3"/>
  <c r="AH17" i="3"/>
  <c r="BV17" i="3"/>
  <c r="AD17" i="3"/>
  <c r="T17" i="3"/>
  <c r="CC17" i="3"/>
  <c r="BP17" i="3"/>
  <c r="BF17" i="3"/>
  <c r="I17" i="3"/>
  <c r="H17" i="3"/>
  <c r="CB17" i="3"/>
  <c r="BN17" i="3"/>
  <c r="AJ17" i="3"/>
  <c r="C17" i="3"/>
  <c r="AR17" i="3"/>
  <c r="S17" i="3"/>
  <c r="AO17" i="3"/>
  <c r="BK17" i="3"/>
  <c r="AM17" i="3"/>
  <c r="AB17" i="3"/>
  <c r="O22" i="3"/>
  <c r="J22" i="3"/>
  <c r="AX22" i="3"/>
  <c r="D22" i="3"/>
  <c r="AK22" i="3"/>
  <c r="E22" i="3"/>
  <c r="AC22" i="3"/>
  <c r="AV22" i="3"/>
  <c r="AQ22" i="3"/>
  <c r="AD22" i="3"/>
  <c r="AN22" i="3"/>
  <c r="AI22" i="3"/>
  <c r="I22" i="3"/>
  <c r="W22" i="3"/>
  <c r="Y22" i="3"/>
  <c r="U22" i="3"/>
  <c r="AJ22" i="3"/>
  <c r="DB17" i="4" l="1"/>
  <c r="DB10" i="4" s="1"/>
  <c r="DH17" i="4"/>
  <c r="DH10" i="4" s="1"/>
  <c r="DD17" i="4"/>
  <c r="DD10" i="4" s="1"/>
  <c r="DJ17" i="4"/>
  <c r="DJ10" i="4" s="1"/>
  <c r="DI17" i="4"/>
  <c r="DI10" i="4" s="1"/>
  <c r="DG17" i="4"/>
  <c r="DG10" i="4" s="1"/>
  <c r="DL17" i="4"/>
  <c r="DL10" i="4" s="1"/>
  <c r="DO17" i="4" l="1"/>
  <c r="DO10" i="4" s="1"/>
  <c r="DK17" i="4"/>
  <c r="DK10" i="4" s="1"/>
  <c r="DN17" i="4"/>
  <c r="DN10" i="4" s="1"/>
  <c r="DC17" i="4"/>
  <c r="DC10" i="4" s="1"/>
  <c r="DE17" i="4"/>
  <c r="DE10" i="4" s="1"/>
  <c r="DF17" i="4"/>
  <c r="DF10" i="4" s="1"/>
  <c r="DM17" i="4"/>
  <c r="DM10" i="4" s="1"/>
  <c r="CX17" i="3" l="1"/>
  <c r="DM17" i="3"/>
  <c r="CZ17" i="3"/>
  <c r="DB17" i="3"/>
  <c r="DK17" i="3"/>
  <c r="DC17" i="3"/>
  <c r="CY17" i="3"/>
  <c r="DA17" i="3"/>
  <c r="DL17" i="3"/>
  <c r="DD17" i="3"/>
  <c r="DJ17" i="3"/>
  <c r="DE17" i="3"/>
  <c r="DH17" i="3"/>
  <c r="CQ17" i="3" l="1"/>
  <c r="CP17" i="3"/>
  <c r="CD17" i="3"/>
  <c r="CE17" i="3"/>
  <c r="CG17" i="3"/>
  <c r="CR17" i="3"/>
  <c r="CF17" i="3"/>
  <c r="CS17" i="3"/>
  <c r="CL17" i="3"/>
  <c r="CJ17" i="3"/>
  <c r="CK17" i="3"/>
  <c r="CH17" i="3"/>
  <c r="CI17" i="3"/>
  <c r="DF17" i="3"/>
  <c r="DO17" i="3"/>
  <c r="CT17" i="3"/>
  <c r="DE22" i="3"/>
  <c r="DG17" i="3"/>
  <c r="CM17" i="3"/>
  <c r="DC22" i="3"/>
  <c r="CO17" i="3"/>
  <c r="DD22" i="3"/>
  <c r="DP17" i="3"/>
  <c r="CU17" i="3"/>
  <c r="CV17" i="3"/>
  <c r="CW17" i="3"/>
  <c r="DB22" i="3"/>
  <c r="DI17" i="3"/>
  <c r="DM22" i="3"/>
  <c r="CY22" i="3"/>
  <c r="DA22" i="3"/>
  <c r="CZ22" i="3"/>
  <c r="DJ22" i="3"/>
  <c r="CX22" i="3"/>
  <c r="DL22" i="3"/>
  <c r="DK22" i="3"/>
  <c r="DK10" i="3" s="1"/>
  <c r="CG22" i="3" l="1"/>
  <c r="CE22" i="3"/>
  <c r="CR22" i="3"/>
  <c r="CN17" i="3"/>
  <c r="CF22" i="3"/>
  <c r="CP22" i="3"/>
  <c r="CS22" i="3"/>
  <c r="CQ22" i="3"/>
  <c r="CY10" i="3"/>
  <c r="DC10" i="3"/>
  <c r="CN22" i="3"/>
  <c r="DF22" i="3"/>
  <c r="CI22" i="3"/>
  <c r="CM22" i="3"/>
  <c r="CO22" i="3"/>
  <c r="DG22" i="3"/>
  <c r="CJ22" i="3"/>
  <c r="CL22" i="3"/>
  <c r="DI22" i="3"/>
  <c r="CV22" i="3"/>
  <c r="CK22" i="3"/>
  <c r="CH22" i="3"/>
  <c r="CW22" i="3"/>
  <c r="CT22" i="3"/>
  <c r="DN17" i="3"/>
  <c r="DH22" i="3"/>
  <c r="CU22" i="3"/>
  <c r="CZ10" i="3"/>
  <c r="DM10" i="3"/>
  <c r="CX10" i="3"/>
  <c r="DA10" i="3"/>
  <c r="DJ10" i="3"/>
  <c r="DL10" i="3"/>
  <c r="Q58" i="11"/>
  <c r="Q63" i="11"/>
  <c r="Q72" i="11"/>
  <c r="Q69" i="11"/>
  <c r="Q64" i="11"/>
  <c r="Q62" i="11"/>
  <c r="Q70" i="11"/>
  <c r="Q67" i="11"/>
  <c r="Q68" i="11"/>
  <c r="Q65" i="11"/>
  <c r="Q52" i="11"/>
  <c r="Q74" i="11"/>
  <c r="Q54" i="11"/>
  <c r="Q55" i="11"/>
  <c r="Q66" i="11"/>
  <c r="Q73" i="11"/>
  <c r="Q71" i="11"/>
  <c r="Q49" i="11"/>
  <c r="Q56" i="11"/>
  <c r="Q59" i="11"/>
  <c r="Q60" i="11"/>
  <c r="Q50" i="11"/>
  <c r="Q51" i="11"/>
  <c r="Q57" i="11"/>
  <c r="Q53" i="11"/>
  <c r="Q61" i="11"/>
  <c r="S74" i="11"/>
  <c r="S73" i="11"/>
  <c r="S62" i="11"/>
  <c r="S50" i="11"/>
  <c r="S60" i="11"/>
  <c r="S49" i="11"/>
  <c r="S57" i="11"/>
  <c r="S71" i="11"/>
  <c r="S52" i="11"/>
  <c r="S69" i="11"/>
  <c r="S68" i="11"/>
  <c r="S61" i="11"/>
  <c r="S65" i="11"/>
  <c r="S63" i="11"/>
  <c r="S54" i="11"/>
  <c r="S67" i="11"/>
  <c r="S55" i="11"/>
  <c r="S64" i="11"/>
  <c r="S59" i="11"/>
  <c r="S58" i="11"/>
  <c r="S51" i="11"/>
  <c r="S53" i="11"/>
  <c r="S70" i="11"/>
  <c r="S66" i="11"/>
  <c r="S56" i="11"/>
  <c r="S72" i="11"/>
  <c r="DO22" i="3"/>
  <c r="DP22" i="3"/>
  <c r="DQ22" i="3"/>
  <c r="DN22" i="3"/>
  <c r="CI10" i="3" l="1"/>
  <c r="DI10" i="3"/>
  <c r="CM10" i="3"/>
  <c r="CH10" i="3"/>
  <c r="CW10" i="3"/>
  <c r="CP10" i="3"/>
  <c r="CS10" i="3"/>
  <c r="CR10" i="3"/>
  <c r="DN10" i="3"/>
  <c r="CQ10" i="3"/>
  <c r="DG10" i="3"/>
  <c r="CL10" i="3"/>
  <c r="DP10" i="3"/>
  <c r="CU10" i="3"/>
  <c r="DH10" i="3"/>
  <c r="CK10" i="3"/>
  <c r="CJ10" i="3"/>
  <c r="CO10" i="3"/>
  <c r="CN10" i="3"/>
  <c r="CT10" i="3"/>
  <c r="CV10" i="3"/>
  <c r="DF10" i="3"/>
  <c r="S75" i="11"/>
  <c r="R6" i="11"/>
  <c r="Q75" i="11"/>
  <c r="R4" i="11"/>
  <c r="R64" i="11"/>
  <c r="R59" i="11"/>
  <c r="R56" i="11"/>
  <c r="R73" i="11"/>
  <c r="R54" i="11"/>
  <c r="R52" i="11"/>
  <c r="R49" i="11"/>
  <c r="R72" i="11"/>
  <c r="R70" i="11"/>
  <c r="R53" i="11"/>
  <c r="R71" i="11"/>
  <c r="R55" i="11"/>
  <c r="R66" i="11"/>
  <c r="R69" i="11"/>
  <c r="R60" i="11"/>
  <c r="R74" i="11"/>
  <c r="R61" i="11"/>
  <c r="R65" i="11"/>
  <c r="R67" i="11"/>
  <c r="R62" i="11"/>
  <c r="R63" i="11"/>
  <c r="R58" i="11"/>
  <c r="R68" i="11"/>
  <c r="R57" i="11"/>
  <c r="R50" i="11"/>
  <c r="R51" i="11"/>
  <c r="CD41" i="4"/>
  <c r="DO10" i="3"/>
  <c r="DB10" i="3" l="1"/>
  <c r="DE10" i="3"/>
  <c r="DD10" i="3"/>
  <c r="DJ41" i="4"/>
  <c r="T71" i="11"/>
  <c r="T64" i="11"/>
  <c r="CX41" i="4"/>
  <c r="CU41" i="4"/>
  <c r="CG41" i="4"/>
  <c r="T63" i="11"/>
  <c r="T67" i="11"/>
  <c r="DA41" i="4"/>
  <c r="T72" i="11"/>
  <c r="T54" i="11"/>
  <c r="CY41" i="4"/>
  <c r="CE41" i="4"/>
  <c r="DM41" i="4"/>
  <c r="T57" i="11"/>
  <c r="T74" i="11"/>
  <c r="DG41" i="4"/>
  <c r="CP41" i="4"/>
  <c r="DE41" i="4"/>
  <c r="T55" i="11"/>
  <c r="DL41" i="4"/>
  <c r="CJ41" i="4"/>
  <c r="DF41" i="4"/>
  <c r="T52" i="11"/>
  <c r="CL41" i="4"/>
  <c r="CM41" i="4"/>
  <c r="CR41" i="4"/>
  <c r="R7" i="11"/>
  <c r="T75" i="11"/>
  <c r="DB41" i="4"/>
  <c r="CN41" i="4"/>
  <c r="T58" i="11"/>
  <c r="DH41" i="4"/>
  <c r="CV41" i="4"/>
  <c r="CQ41" i="4"/>
  <c r="T70" i="11"/>
  <c r="T61" i="11"/>
  <c r="T66" i="11"/>
  <c r="CW41" i="4"/>
  <c r="DC41" i="4"/>
  <c r="T69" i="11"/>
  <c r="T50" i="11"/>
  <c r="CK41" i="4"/>
  <c r="DD41" i="4"/>
  <c r="CO41" i="4"/>
  <c r="R75" i="11"/>
  <c r="R5" i="11"/>
  <c r="T73" i="11"/>
  <c r="T62" i="11"/>
  <c r="T65" i="11"/>
  <c r="CI41" i="4"/>
  <c r="T60" i="11"/>
  <c r="T53" i="11"/>
  <c r="DI41" i="4"/>
  <c r="CT41" i="4"/>
  <c r="T56" i="11"/>
  <c r="T59" i="11"/>
  <c r="CF41" i="4"/>
  <c r="CS41" i="4"/>
  <c r="CZ41" i="4"/>
  <c r="T68" i="11"/>
  <c r="T49" i="11"/>
  <c r="CH41" i="4"/>
  <c r="T51" i="11"/>
  <c r="DK41" i="4"/>
  <c r="CD41" i="3"/>
  <c r="DR10" i="3" l="1"/>
  <c r="CN41" i="3"/>
  <c r="CO41" i="3"/>
  <c r="DO41" i="4"/>
  <c r="DF41" i="3"/>
  <c r="CT41" i="3"/>
  <c r="DP41" i="4"/>
  <c r="CG41" i="3"/>
  <c r="DM41" i="3"/>
  <c r="CY41" i="3"/>
  <c r="DK41" i="3"/>
  <c r="DH41" i="3"/>
  <c r="CS41" i="3"/>
  <c r="CQ41" i="3"/>
  <c r="CK41" i="3"/>
  <c r="DI41" i="3"/>
  <c r="CH41" i="3"/>
  <c r="DC41" i="3"/>
  <c r="DE41" i="3"/>
  <c r="CR41" i="3"/>
  <c r="DN41" i="4"/>
  <c r="CU41" i="3"/>
  <c r="CE41" i="3"/>
  <c r="DG41" i="3"/>
  <c r="CI41" i="3"/>
  <c r="CM41" i="3"/>
  <c r="CV41" i="3"/>
  <c r="DJ41" i="3"/>
  <c r="CJ41" i="3"/>
  <c r="DB41" i="3"/>
  <c r="CZ41" i="3"/>
  <c r="CW41" i="3"/>
  <c r="CP41" i="3"/>
  <c r="CF41" i="3"/>
  <c r="CX41" i="3"/>
  <c r="DL41" i="3"/>
  <c r="DD41" i="3"/>
  <c r="DA41" i="3"/>
  <c r="CL41" i="3"/>
  <c r="DO41" i="3" l="1"/>
  <c r="DN41" i="3"/>
  <c r="DP41" i="3"/>
  <c r="U20" i="11"/>
  <c r="U19" i="11"/>
  <c r="U35" i="11"/>
  <c r="U24" i="11"/>
  <c r="U27" i="11"/>
  <c r="U29" i="11"/>
  <c r="U26" i="11"/>
  <c r="U22" i="11"/>
  <c r="U30" i="11"/>
  <c r="U28" i="11" l="1"/>
  <c r="U31" i="11"/>
  <c r="U32" i="11"/>
  <c r="U23" i="11"/>
  <c r="U34" i="11"/>
  <c r="U25" i="11"/>
  <c r="U21" i="11"/>
  <c r="U33" i="11"/>
  <c r="U36" i="11"/>
  <c r="U42" i="11"/>
  <c r="U38" i="11"/>
  <c r="U44" i="11"/>
  <c r="U45" i="11"/>
  <c r="U40" i="11"/>
  <c r="U39" i="11"/>
  <c r="U41" i="11"/>
  <c r="U43" i="11"/>
  <c r="U37" i="11"/>
  <c r="CE10" i="3" l="1"/>
  <c r="CG10" i="3" l="1"/>
  <c r="CF10" i="3"/>
  <c r="DS30" i="3" l="1"/>
  <c r="DR30" i="3"/>
  <c r="DK30" i="3"/>
  <c r="DM30" i="3"/>
  <c r="DN30" i="3"/>
  <c r="DO30" i="3"/>
  <c r="DP30" i="3"/>
  <c r="DQ30" i="3"/>
  <c r="DJ30" i="3"/>
  <c r="M30" i="4"/>
  <c r="O30" i="3"/>
  <c r="V30" i="3"/>
  <c r="AD30" i="4"/>
  <c r="AL30" i="3"/>
  <c r="AN30" i="3"/>
  <c r="AO30" i="3"/>
  <c r="AQ30" i="4"/>
  <c r="AU30" i="4"/>
  <c r="AW30" i="4"/>
  <c r="BC30" i="3"/>
  <c r="BO30" i="4"/>
  <c r="BU30" i="3"/>
  <c r="BV30" i="3"/>
  <c r="CC30" i="4"/>
  <c r="CD30" i="3"/>
  <c r="CE30" i="3"/>
  <c r="CF30" i="3"/>
  <c r="CG30" i="3"/>
  <c r="CI30" i="3"/>
  <c r="CJ30" i="3"/>
  <c r="CL30" i="3"/>
  <c r="CN30" i="3"/>
  <c r="CO30" i="3"/>
  <c r="CP30" i="3"/>
  <c r="CQ30" i="3"/>
  <c r="CR30" i="3"/>
  <c r="CT30" i="3"/>
  <c r="CV30" i="3"/>
  <c r="CW30" i="3"/>
  <c r="CX30" i="3"/>
  <c r="CY30" i="3"/>
  <c r="DB30" i="3"/>
  <c r="DC30" i="3"/>
  <c r="DG30" i="3"/>
  <c r="DI30" i="3"/>
  <c r="AF30" i="3"/>
  <c r="G30" i="3"/>
  <c r="AY30" i="4"/>
  <c r="AZ30" i="4"/>
  <c r="AZ30" i="3"/>
  <c r="AW30" i="3"/>
  <c r="AJ30" i="3"/>
  <c r="AS30" i="3"/>
  <c r="BT30" i="4"/>
  <c r="BQ30" i="3"/>
  <c r="CM30" i="3"/>
  <c r="CS30" i="3"/>
  <c r="DA30" i="3"/>
  <c r="CU30" i="3"/>
  <c r="DD30" i="3"/>
  <c r="BV30" i="4"/>
  <c r="BG30" i="4"/>
  <c r="DF30" i="3"/>
  <c r="BM30" i="3"/>
  <c r="DH30" i="3"/>
  <c r="BE30" i="3"/>
  <c r="AM30" i="4"/>
  <c r="BT30" i="3"/>
  <c r="AM30" i="3"/>
  <c r="CV34" i="3"/>
  <c r="BO30" i="3"/>
  <c r="BG30" i="3"/>
  <c r="S30" i="3"/>
  <c r="BZ30" i="3"/>
  <c r="BF30" i="3"/>
  <c r="BF30" i="4"/>
  <c r="AT30" i="3"/>
  <c r="Z30" i="3"/>
  <c r="Z30" i="4"/>
  <c r="R30" i="3"/>
  <c r="CA30" i="3"/>
  <c r="CB30" i="3"/>
  <c r="CB30" i="4"/>
  <c r="CA30" i="4"/>
  <c r="CB34" i="3"/>
  <c r="AK30" i="3"/>
  <c r="Y30" i="3"/>
  <c r="U30" i="3"/>
  <c r="E30" i="3"/>
  <c r="AU34" i="3"/>
  <c r="G30" i="4"/>
  <c r="EF30" i="1"/>
  <c r="EH30" i="1"/>
  <c r="EJ30" i="1"/>
  <c r="EK30" i="1"/>
  <c r="EL30" i="1"/>
  <c r="AF30" i="4"/>
  <c r="H30" i="3"/>
  <c r="H30" i="4"/>
  <c r="AB30" i="3"/>
  <c r="AP30" i="3"/>
  <c r="AA34" i="3"/>
  <c r="BZ30" i="4"/>
  <c r="BJ30" i="3"/>
  <c r="BB30" i="3"/>
  <c r="BB30" i="4"/>
  <c r="AH30" i="4"/>
  <c r="AG34" i="4"/>
  <c r="L30" i="3"/>
  <c r="L34" i="3"/>
  <c r="X30" i="3"/>
  <c r="P30" i="4"/>
  <c r="P30" i="3"/>
  <c r="D30" i="3"/>
  <c r="W30" i="3"/>
  <c r="AV30" i="3"/>
  <c r="H34" i="3"/>
  <c r="T30" i="4"/>
  <c r="W30" i="4"/>
  <c r="N30" i="4"/>
  <c r="AT30" i="4"/>
  <c r="AE30" i="4"/>
  <c r="BL34" i="4"/>
  <c r="R30" i="4"/>
  <c r="AP30" i="4"/>
  <c r="AC30" i="4"/>
  <c r="S30" i="4"/>
  <c r="AI30" i="4"/>
  <c r="BJ30" i="4"/>
  <c r="D30" i="4"/>
  <c r="AK30" i="4"/>
  <c r="BE30" i="4"/>
  <c r="C34" i="4"/>
  <c r="AV30" i="4"/>
  <c r="BI30" i="3"/>
  <c r="DJ30" i="1"/>
  <c r="N30" i="3"/>
  <c r="AK34" i="3"/>
  <c r="AQ30" i="3"/>
  <c r="DZ30" i="1"/>
  <c r="AH30" i="3"/>
  <c r="M30" i="3"/>
  <c r="B34" i="3"/>
  <c r="X30" i="4"/>
  <c r="DS30" i="1"/>
  <c r="DR30" i="1"/>
  <c r="DQ30" i="1"/>
  <c r="BR30" i="3"/>
  <c r="F30" i="3"/>
  <c r="DP30" i="1"/>
  <c r="DW30" i="1"/>
  <c r="DM30" i="1"/>
  <c r="Q30" i="3"/>
  <c r="C30" i="3"/>
  <c r="AX30" i="3"/>
  <c r="AR30" i="3"/>
  <c r="EC30" i="1"/>
  <c r="DO30" i="1"/>
  <c r="BD30" i="3"/>
  <c r="I30" i="3"/>
  <c r="T30" i="3"/>
  <c r="Z41" i="4"/>
  <c r="BP34" i="4"/>
  <c r="AP41" i="4"/>
  <c r="T41" i="4"/>
  <c r="AA30" i="4"/>
  <c r="BK30" i="4"/>
  <c r="CS30" i="4"/>
  <c r="CY30" i="4"/>
  <c r="DO30" i="4"/>
  <c r="DL30" i="4"/>
  <c r="DK30" i="4"/>
  <c r="DB30" i="4"/>
  <c r="DA34" i="4"/>
  <c r="CF30" i="4"/>
  <c r="CO30" i="4"/>
  <c r="K30" i="4"/>
  <c r="F34" i="4"/>
  <c r="AO30" i="4"/>
  <c r="DH30" i="4"/>
  <c r="L30" i="4"/>
  <c r="AT41" i="4"/>
  <c r="BA30" i="3"/>
  <c r="AA30" i="3"/>
  <c r="EI30" i="1"/>
  <c r="DT30" i="1"/>
  <c r="DV30" i="1"/>
  <c r="B30" i="3"/>
  <c r="EB30" i="1"/>
  <c r="DX30" i="1"/>
  <c r="EG30" i="1"/>
  <c r="BX30" i="3"/>
  <c r="BS30" i="3"/>
  <c r="AD30" i="3"/>
  <c r="BN30" i="4"/>
  <c r="S41" i="4"/>
  <c r="BX30" i="4"/>
  <c r="BA41" i="4"/>
  <c r="AA29" i="3" l="1"/>
  <c r="AQ41" i="4"/>
  <c r="F41" i="4"/>
  <c r="AO41" i="4"/>
  <c r="BD34" i="4"/>
  <c r="AX34" i="3"/>
  <c r="AX29" i="3" s="1"/>
  <c r="AP34" i="3"/>
  <c r="AP29" i="3" s="1"/>
  <c r="X41" i="4"/>
  <c r="B29" i="3"/>
  <c r="Z34" i="3"/>
  <c r="Z29" i="3" s="1"/>
  <c r="BI34" i="3"/>
  <c r="BI29" i="3" s="1"/>
  <c r="AG41" i="4"/>
  <c r="AG34" i="3"/>
  <c r="S34" i="3"/>
  <c r="S29" i="3" s="1"/>
  <c r="Y34" i="4"/>
  <c r="BR41" i="4"/>
  <c r="CC41" i="4"/>
  <c r="AC41" i="4"/>
  <c r="BO34" i="3"/>
  <c r="CR34" i="3"/>
  <c r="M41" i="4"/>
  <c r="BG41" i="4"/>
  <c r="BI41" i="4"/>
  <c r="AR34" i="3"/>
  <c r="AR29" i="3" s="1"/>
  <c r="BS34" i="3"/>
  <c r="BS29" i="3" s="1"/>
  <c r="BR34" i="4"/>
  <c r="DP34" i="3"/>
  <c r="DP29" i="3" s="1"/>
  <c r="BH34" i="3"/>
  <c r="G34" i="3"/>
  <c r="CN34" i="3"/>
  <c r="CN29" i="3" s="1"/>
  <c r="BD34" i="3"/>
  <c r="BD29" i="3" s="1"/>
  <c r="AT34" i="4"/>
  <c r="AT29" i="4" s="1"/>
  <c r="BM41" i="4"/>
  <c r="DB34" i="3"/>
  <c r="DB29" i="3" s="1"/>
  <c r="DS34" i="3"/>
  <c r="DS29" i="3" s="1"/>
  <c r="M34" i="3"/>
  <c r="O34" i="3"/>
  <c r="V34" i="3"/>
  <c r="V29" i="3" s="1"/>
  <c r="AF34" i="3"/>
  <c r="AF29" i="3" s="1"/>
  <c r="EC34" i="1"/>
  <c r="W66" i="11" s="1"/>
  <c r="AR34" i="4"/>
  <c r="AA34" i="4"/>
  <c r="AA29" i="4" s="1"/>
  <c r="BA34" i="3"/>
  <c r="BA29" i="3" s="1"/>
  <c r="BW41" i="4"/>
  <c r="BK41" i="4"/>
  <c r="DT34" i="1"/>
  <c r="W57" i="11" s="1"/>
  <c r="BJ41" i="4"/>
  <c r="L29" i="3"/>
  <c r="AD34" i="3"/>
  <c r="AD29" i="3" s="1"/>
  <c r="U34" i="3"/>
  <c r="U29" i="3" s="1"/>
  <c r="EH34" i="1"/>
  <c r="W71" i="11" s="1"/>
  <c r="AW34" i="3"/>
  <c r="DR34" i="4"/>
  <c r="DZ34" i="1"/>
  <c r="EI34" i="1"/>
  <c r="AO34" i="3"/>
  <c r="AO29" i="3" s="1"/>
  <c r="BN30" i="3"/>
  <c r="CZ30" i="3"/>
  <c r="CH30" i="3"/>
  <c r="AJ34" i="3"/>
  <c r="AJ29" i="3" s="1"/>
  <c r="BJ34" i="4"/>
  <c r="BJ29" i="4" s="1"/>
  <c r="L34" i="4"/>
  <c r="L29" i="4" s="1"/>
  <c r="BU30" i="4"/>
  <c r="J30" i="3"/>
  <c r="CG34" i="3"/>
  <c r="CG29" i="3" s="1"/>
  <c r="V41" i="4"/>
  <c r="CK30" i="3"/>
  <c r="BP30" i="3"/>
  <c r="BI30" i="4"/>
  <c r="D34" i="3"/>
  <c r="D29" i="3" s="1"/>
  <c r="CJ34" i="4"/>
  <c r="CA34" i="4"/>
  <c r="CA29" i="4" s="1"/>
  <c r="AI34" i="3"/>
  <c r="W34" i="3"/>
  <c r="W29" i="3" s="1"/>
  <c r="BU34" i="4"/>
  <c r="AC34" i="3"/>
  <c r="BZ34" i="3"/>
  <c r="BZ29" i="3" s="1"/>
  <c r="DU36" i="2"/>
  <c r="BW34" i="3"/>
  <c r="BH30" i="3"/>
  <c r="BH29" i="3" s="1"/>
  <c r="BO29" i="3"/>
  <c r="DA34" i="3"/>
  <c r="DA29" i="3" s="1"/>
  <c r="CT34" i="3"/>
  <c r="CT29" i="3" s="1"/>
  <c r="BU34" i="3"/>
  <c r="BU29" i="3" s="1"/>
  <c r="R34" i="3"/>
  <c r="R29" i="3" s="1"/>
  <c r="BL34" i="3"/>
  <c r="CK34" i="3"/>
  <c r="AF41" i="4"/>
  <c r="AI41" i="4"/>
  <c r="BX41" i="4"/>
  <c r="AZ41" i="4"/>
  <c r="BA30" i="4"/>
  <c r="BO34" i="4"/>
  <c r="BO29" i="4" s="1"/>
  <c r="V70" i="11"/>
  <c r="DN30" i="1"/>
  <c r="CU34" i="4"/>
  <c r="BC41" i="4"/>
  <c r="EG34" i="1"/>
  <c r="ED30" i="1"/>
  <c r="CN30" i="4"/>
  <c r="DQ34" i="4"/>
  <c r="EA30" i="1"/>
  <c r="AL41" i="4"/>
  <c r="BV41" i="4"/>
  <c r="AD41" i="4"/>
  <c r="DR34" i="1"/>
  <c r="CK34" i="4"/>
  <c r="F34" i="3"/>
  <c r="F29" i="3" s="1"/>
  <c r="CY34" i="4"/>
  <c r="CY29" i="4" s="1"/>
  <c r="DL30" i="1"/>
  <c r="B30" i="4"/>
  <c r="BV34" i="4"/>
  <c r="BV29" i="4" s="1"/>
  <c r="DK34" i="1"/>
  <c r="V65" i="11"/>
  <c r="BD30" i="4"/>
  <c r="DY30" i="1"/>
  <c r="K41" i="4"/>
  <c r="BN41" i="4"/>
  <c r="DM34" i="1"/>
  <c r="W50" i="11" s="1"/>
  <c r="EB34" i="1"/>
  <c r="V57" i="11"/>
  <c r="CL34" i="4"/>
  <c r="I30" i="4"/>
  <c r="DU30" i="1"/>
  <c r="BV34" i="3"/>
  <c r="BV29" i="3" s="1"/>
  <c r="DS34" i="1"/>
  <c r="DV34" i="1"/>
  <c r="EE30" i="1"/>
  <c r="V72" i="11"/>
  <c r="DO34" i="4"/>
  <c r="DO29" i="4" s="1"/>
  <c r="CV34" i="4"/>
  <c r="CN34" i="4"/>
  <c r="CT30" i="4"/>
  <c r="CT34" i="4"/>
  <c r="BC30" i="4"/>
  <c r="J41" i="4"/>
  <c r="CM30" i="4"/>
  <c r="CM34" i="4"/>
  <c r="DJ34" i="4"/>
  <c r="F30" i="4"/>
  <c r="F29" i="4" s="1"/>
  <c r="BR30" i="4"/>
  <c r="S34" i="4"/>
  <c r="S29" i="4" s="1"/>
  <c r="I34" i="4"/>
  <c r="DG30" i="4"/>
  <c r="DQ30" i="4"/>
  <c r="DK34" i="4"/>
  <c r="DK29" i="4" s="1"/>
  <c r="E34" i="4"/>
  <c r="BE34" i="4"/>
  <c r="BE29" i="4" s="1"/>
  <c r="AN34" i="4"/>
  <c r="V52" i="11"/>
  <c r="CG34" i="4"/>
  <c r="C30" i="4"/>
  <c r="C29" i="4" s="1"/>
  <c r="BP30" i="4"/>
  <c r="BP29" i="4" s="1"/>
  <c r="V66" i="11"/>
  <c r="U34" i="4"/>
  <c r="AQ34" i="4"/>
  <c r="AQ29" i="4" s="1"/>
  <c r="CG30" i="4"/>
  <c r="BW34" i="4"/>
  <c r="DF30" i="4"/>
  <c r="CL30" i="4"/>
  <c r="Q34" i="4"/>
  <c r="EI36" i="2"/>
  <c r="AW34" i="4"/>
  <c r="AW29" i="4" s="1"/>
  <c r="DA30" i="4"/>
  <c r="DA29" i="4" s="1"/>
  <c r="DD30" i="4"/>
  <c r="CW34" i="4"/>
  <c r="CQ30" i="4"/>
  <c r="DB34" i="4"/>
  <c r="DB29" i="4" s="1"/>
  <c r="BA34" i="4"/>
  <c r="BY41" i="4"/>
  <c r="AC34" i="4"/>
  <c r="AC29" i="4" s="1"/>
  <c r="E30" i="4"/>
  <c r="DP30" i="4"/>
  <c r="Y41" i="4"/>
  <c r="DR30" i="4"/>
  <c r="DN30" i="4"/>
  <c r="DE30" i="4"/>
  <c r="CV30" i="4"/>
  <c r="DN34" i="4"/>
  <c r="BY30" i="4"/>
  <c r="BQ41" i="4"/>
  <c r="DK30" i="1"/>
  <c r="V60" i="11"/>
  <c r="DJ34" i="1"/>
  <c r="DJ29" i="1" s="1"/>
  <c r="V61" i="11"/>
  <c r="V59" i="11"/>
  <c r="CK30" i="4"/>
  <c r="BD41" i="4"/>
  <c r="BZ41" i="4"/>
  <c r="CW30" i="4"/>
  <c r="CH30" i="4"/>
  <c r="CD34" i="4"/>
  <c r="AX30" i="4"/>
  <c r="EE34" i="1"/>
  <c r="W68" i="11" s="1"/>
  <c r="V50" i="11"/>
  <c r="DL34" i="1"/>
  <c r="W49" i="11" s="1"/>
  <c r="DU34" i="1"/>
  <c r="W58" i="11" s="1"/>
  <c r="BK30" i="3"/>
  <c r="V55" i="11"/>
  <c r="BS34" i="4"/>
  <c r="EK34" i="1"/>
  <c r="AB34" i="4"/>
  <c r="DN34" i="1"/>
  <c r="W51" i="11" s="1"/>
  <c r="V53" i="11"/>
  <c r="AU30" i="3"/>
  <c r="AU29" i="3" s="1"/>
  <c r="DX34" i="1"/>
  <c r="W61" i="11" s="1"/>
  <c r="DW34" i="1"/>
  <c r="W60" i="11" s="1"/>
  <c r="DY34" i="1"/>
  <c r="W62" i="11" s="1"/>
  <c r="AG30" i="3"/>
  <c r="AG29" i="3" s="1"/>
  <c r="M34" i="4"/>
  <c r="M29" i="4" s="1"/>
  <c r="V56" i="11"/>
  <c r="V63" i="11"/>
  <c r="K34" i="4"/>
  <c r="K29" i="4" s="1"/>
  <c r="AY34" i="4"/>
  <c r="AY29" i="4" s="1"/>
  <c r="AM34" i="3"/>
  <c r="AM29" i="3" s="1"/>
  <c r="K30" i="3"/>
  <c r="AJ30" i="4"/>
  <c r="V54" i="11"/>
  <c r="R41" i="4"/>
  <c r="X34" i="4"/>
  <c r="X29" i="4" s="1"/>
  <c r="J34" i="4"/>
  <c r="AZ34" i="3"/>
  <c r="AZ29" i="3" s="1"/>
  <c r="AB30" i="4"/>
  <c r="AH34" i="4"/>
  <c r="AH29" i="4" s="1"/>
  <c r="EF34" i="1"/>
  <c r="W69" i="11" s="1"/>
  <c r="AE34" i="4"/>
  <c r="AE29" i="4" s="1"/>
  <c r="O29" i="3"/>
  <c r="K34" i="3"/>
  <c r="DG34" i="4"/>
  <c r="V34" i="4"/>
  <c r="BE41" i="4"/>
  <c r="BB34" i="4"/>
  <c r="BB29" i="4" s="1"/>
  <c r="BT34" i="3"/>
  <c r="BT29" i="3" s="1"/>
  <c r="V75" i="11"/>
  <c r="V73" i="11"/>
  <c r="EA34" i="1"/>
  <c r="W64" i="11" s="1"/>
  <c r="U30" i="4"/>
  <c r="AN34" i="3"/>
  <c r="AN29" i="3" s="1"/>
  <c r="EJ34" i="1"/>
  <c r="W73" i="11" s="1"/>
  <c r="CQ34" i="4"/>
  <c r="B34" i="4"/>
  <c r="BO41" i="4"/>
  <c r="AU34" i="4"/>
  <c r="AU29" i="4" s="1"/>
  <c r="V71" i="11"/>
  <c r="CU30" i="4"/>
  <c r="DP34" i="4"/>
  <c r="DM34" i="4"/>
  <c r="BG34" i="4"/>
  <c r="BG29" i="4" s="1"/>
  <c r="AK34" i="4"/>
  <c r="AK29" i="4" s="1"/>
  <c r="W41" i="4"/>
  <c r="AD34" i="4"/>
  <c r="AD29" i="4" s="1"/>
  <c r="P34" i="4"/>
  <c r="P29" i="4" s="1"/>
  <c r="AI30" i="3"/>
  <c r="AL34" i="4"/>
  <c r="AG30" i="4"/>
  <c r="AG29" i="4" s="1"/>
  <c r="V69" i="11"/>
  <c r="ED34" i="1"/>
  <c r="W67" i="11" s="1"/>
  <c r="J30" i="4"/>
  <c r="DQ34" i="1"/>
  <c r="W54" i="11" s="1"/>
  <c r="BX34" i="4"/>
  <c r="BX29" i="4" s="1"/>
  <c r="D34" i="4"/>
  <c r="D29" i="4" s="1"/>
  <c r="Y30" i="4"/>
  <c r="W34" i="4"/>
  <c r="W29" i="4" s="1"/>
  <c r="BT34" i="4"/>
  <c r="BT29" i="4" s="1"/>
  <c r="BQ34" i="4"/>
  <c r="V74" i="11"/>
  <c r="M29" i="3"/>
  <c r="AP34" i="4"/>
  <c r="AP29" i="4" s="1"/>
  <c r="Z34" i="4"/>
  <c r="Z29" i="4" s="1"/>
  <c r="J34" i="3"/>
  <c r="AV34" i="3"/>
  <c r="AV29" i="3" s="1"/>
  <c r="I34" i="3"/>
  <c r="I29" i="3" s="1"/>
  <c r="H29" i="3"/>
  <c r="R34" i="4"/>
  <c r="R29" i="4" s="1"/>
  <c r="DF34" i="4"/>
  <c r="BM34" i="4"/>
  <c r="H34" i="4"/>
  <c r="H29" i="4" s="1"/>
  <c r="AX34" i="4"/>
  <c r="AK29" i="3"/>
  <c r="AE34" i="3"/>
  <c r="BW30" i="3"/>
  <c r="BK34" i="4"/>
  <c r="BK29" i="4" s="1"/>
  <c r="BX34" i="3"/>
  <c r="BX29" i="3" s="1"/>
  <c r="BC34" i="4"/>
  <c r="DE30" i="3"/>
  <c r="BC34" i="3"/>
  <c r="BC29" i="3" s="1"/>
  <c r="CP34" i="4"/>
  <c r="BZ34" i="4"/>
  <c r="BZ29" i="4" s="1"/>
  <c r="BM34" i="3"/>
  <c r="BM29" i="3" s="1"/>
  <c r="CX34" i="3"/>
  <c r="CX29" i="3" s="1"/>
  <c r="AE30" i="3"/>
  <c r="DO34" i="3"/>
  <c r="DO29" i="3" s="1"/>
  <c r="DI34" i="3"/>
  <c r="DI29" i="3" s="1"/>
  <c r="BJ34" i="3"/>
  <c r="BJ29" i="3" s="1"/>
  <c r="AH34" i="3"/>
  <c r="AH29" i="3" s="1"/>
  <c r="AB34" i="3"/>
  <c r="AB29" i="3" s="1"/>
  <c r="AO34" i="4"/>
  <c r="AO29" i="4" s="1"/>
  <c r="CR34" i="4"/>
  <c r="CC34" i="4"/>
  <c r="CC29" i="4" s="1"/>
  <c r="CB29" i="3"/>
  <c r="CF34" i="3"/>
  <c r="CF29" i="3" s="1"/>
  <c r="BB34" i="3"/>
  <c r="BB29" i="3" s="1"/>
  <c r="AT34" i="3"/>
  <c r="AT29" i="3" s="1"/>
  <c r="DI34" i="4"/>
  <c r="DF34" i="3"/>
  <c r="DF29" i="3" s="1"/>
  <c r="DM34" i="3"/>
  <c r="DM29" i="3" s="1"/>
  <c r="CP34" i="3"/>
  <c r="CP29" i="3" s="1"/>
  <c r="CH34" i="3"/>
  <c r="BQ34" i="3"/>
  <c r="BQ29" i="3" s="1"/>
  <c r="AY30" i="3"/>
  <c r="DL30" i="3"/>
  <c r="CM34" i="3"/>
  <c r="CM29" i="3" s="1"/>
  <c r="BN34" i="4"/>
  <c r="BN29" i="4" s="1"/>
  <c r="AL34" i="3"/>
  <c r="AL29" i="3" s="1"/>
  <c r="AJ34" i="4"/>
  <c r="BY34" i="4"/>
  <c r="CR29" i="3"/>
  <c r="BG34" i="3"/>
  <c r="BG29" i="3" s="1"/>
  <c r="DG34" i="3"/>
  <c r="DG29" i="3" s="1"/>
  <c r="Q34" i="3"/>
  <c r="Q29" i="3" s="1"/>
  <c r="E34" i="3"/>
  <c r="E29" i="3" s="1"/>
  <c r="DR34" i="3"/>
  <c r="DR29" i="3" s="1"/>
  <c r="CA34" i="3"/>
  <c r="CA29" i="3" s="1"/>
  <c r="C34" i="3"/>
  <c r="C29" i="3" s="1"/>
  <c r="CZ34" i="3"/>
  <c r="AS34" i="3"/>
  <c r="AS29" i="3" s="1"/>
  <c r="CY34" i="3"/>
  <c r="CY29" i="3" s="1"/>
  <c r="CS34" i="3"/>
  <c r="CS29" i="3" s="1"/>
  <c r="X34" i="3"/>
  <c r="X29" i="3" s="1"/>
  <c r="CC34" i="3"/>
  <c r="G29" i="3"/>
  <c r="BN34" i="3"/>
  <c r="BE34" i="3"/>
  <c r="BE29" i="3" s="1"/>
  <c r="T34" i="3"/>
  <c r="T29" i="3" s="1"/>
  <c r="DC34" i="3"/>
  <c r="DC29" i="3" s="1"/>
  <c r="DQ34" i="3"/>
  <c r="DQ29" i="3" s="1"/>
  <c r="DK34" i="3"/>
  <c r="DK29" i="3" s="1"/>
  <c r="DD34" i="3"/>
  <c r="DD29" i="3" s="1"/>
  <c r="G34" i="4"/>
  <c r="G29" i="4" s="1"/>
  <c r="CI34" i="3"/>
  <c r="CI29" i="3" s="1"/>
  <c r="AW29" i="3"/>
  <c r="CV29" i="3"/>
  <c r="CE34" i="3"/>
  <c r="CE29" i="3" s="1"/>
  <c r="CJ34" i="3"/>
  <c r="CJ29" i="3" s="1"/>
  <c r="Y34" i="3"/>
  <c r="Y29" i="3" s="1"/>
  <c r="P34" i="3"/>
  <c r="P29" i="3" s="1"/>
  <c r="CU34" i="3"/>
  <c r="CU29" i="3" s="1"/>
  <c r="DE34" i="3"/>
  <c r="BK34" i="3"/>
  <c r="BP34" i="3"/>
  <c r="BP29" i="3" s="1"/>
  <c r="T34" i="4"/>
  <c r="T29" i="4" s="1"/>
  <c r="DL34" i="3"/>
  <c r="DH34" i="3"/>
  <c r="DH29" i="3" s="1"/>
  <c r="CQ34" i="3"/>
  <c r="CQ29" i="3" s="1"/>
  <c r="AF34" i="4"/>
  <c r="AF29" i="4" s="1"/>
  <c r="BR34" i="3"/>
  <c r="BR29" i="3" s="1"/>
  <c r="BY34" i="3"/>
  <c r="AY34" i="3"/>
  <c r="I41" i="4"/>
  <c r="Y29" i="4" l="1"/>
  <c r="DT29" i="1"/>
  <c r="EC29" i="1"/>
  <c r="BD29" i="4"/>
  <c r="CZ29" i="3"/>
  <c r="EH29" i="1"/>
  <c r="CH29" i="3"/>
  <c r="CW34" i="3"/>
  <c r="CW29" i="3" s="1"/>
  <c r="BR29" i="4"/>
  <c r="DQ29" i="4"/>
  <c r="AI29" i="3"/>
  <c r="BU29" i="4"/>
  <c r="DS34" i="4"/>
  <c r="DS29" i="4" s="1"/>
  <c r="CI34" i="4"/>
  <c r="E29" i="4"/>
  <c r="CV29" i="4"/>
  <c r="CK29" i="3"/>
  <c r="AE29" i="3"/>
  <c r="W56" i="11"/>
  <c r="DS29" i="1"/>
  <c r="J29" i="3"/>
  <c r="DR29" i="4"/>
  <c r="BN29" i="3"/>
  <c r="EF29" i="1"/>
  <c r="CO34" i="3"/>
  <c r="CO29" i="3" s="1"/>
  <c r="W63" i="11"/>
  <c r="DZ29" i="1"/>
  <c r="W72" i="11"/>
  <c r="EI29" i="1"/>
  <c r="L41" i="4"/>
  <c r="AH41" i="4"/>
  <c r="J29" i="4"/>
  <c r="CU29" i="4"/>
  <c r="BL41" i="4"/>
  <c r="DL34" i="4"/>
  <c r="DL29" i="4" s="1"/>
  <c r="DK29" i="1"/>
  <c r="BL30" i="3"/>
  <c r="BL29" i="3" s="1"/>
  <c r="CL34" i="3"/>
  <c r="CL29" i="3" s="1"/>
  <c r="O34" i="4"/>
  <c r="AS30" i="4"/>
  <c r="DN34" i="3"/>
  <c r="DN29" i="3" s="1"/>
  <c r="AN30" i="4"/>
  <c r="AN29" i="4" s="1"/>
  <c r="AR30" i="4"/>
  <c r="AR29" i="4" s="1"/>
  <c r="Q30" i="4"/>
  <c r="Q29" i="4" s="1"/>
  <c r="DX29" i="1"/>
  <c r="DQ29" i="1"/>
  <c r="AX29" i="4"/>
  <c r="CK29" i="4"/>
  <c r="AC30" i="3"/>
  <c r="AC29" i="3" s="1"/>
  <c r="CC30" i="3"/>
  <c r="CC29" i="3" s="1"/>
  <c r="AK41" i="4"/>
  <c r="BY30" i="3"/>
  <c r="BY29" i="3" s="1"/>
  <c r="AI34" i="4"/>
  <c r="AI29" i="4" s="1"/>
  <c r="P41" i="4"/>
  <c r="EL34" i="1"/>
  <c r="CD34" i="3"/>
  <c r="CD29" i="3" s="1"/>
  <c r="DM29" i="1"/>
  <c r="AZ34" i="4"/>
  <c r="AZ29" i="4" s="1"/>
  <c r="W55" i="11"/>
  <c r="DR29" i="1"/>
  <c r="W70" i="11"/>
  <c r="EG29" i="1"/>
  <c r="W65" i="11"/>
  <c r="EB29" i="1"/>
  <c r="W74" i="11"/>
  <c r="EK29" i="1"/>
  <c r="W59" i="11"/>
  <c r="DV29" i="1"/>
  <c r="DC30" i="4"/>
  <c r="O30" i="4"/>
  <c r="BK29" i="3"/>
  <c r="CI30" i="4"/>
  <c r="DE29" i="3"/>
  <c r="DN29" i="4"/>
  <c r="DJ34" i="3"/>
  <c r="DJ29" i="3" s="1"/>
  <c r="DD34" i="4"/>
  <c r="DD29" i="4" s="1"/>
  <c r="DE34" i="4"/>
  <c r="DE29" i="4" s="1"/>
  <c r="AQ34" i="3"/>
  <c r="AQ29" i="3" s="1"/>
  <c r="AY29" i="3"/>
  <c r="AU41" i="4"/>
  <c r="CJ30" i="4"/>
  <c r="CJ29" i="4" s="1"/>
  <c r="DW29" i="1"/>
  <c r="CF34" i="4"/>
  <c r="CF29" i="4" s="1"/>
  <c r="CP30" i="4"/>
  <c r="CP29" i="4" s="1"/>
  <c r="BP41" i="4"/>
  <c r="AE41" i="4"/>
  <c r="N34" i="3"/>
  <c r="N29" i="3" s="1"/>
  <c r="U29" i="4"/>
  <c r="AJ29" i="4"/>
  <c r="K29" i="3"/>
  <c r="CX30" i="4"/>
  <c r="DP29" i="4"/>
  <c r="CM29" i="4"/>
  <c r="CD30" i="4"/>
  <c r="CD29" i="4" s="1"/>
  <c r="DO34" i="1"/>
  <c r="V58" i="11"/>
  <c r="DU29" i="1"/>
  <c r="V49" i="11"/>
  <c r="DL29" i="1"/>
  <c r="CN29" i="4"/>
  <c r="V51" i="11"/>
  <c r="DN29" i="1"/>
  <c r="BA29" i="4"/>
  <c r="DC34" i="4"/>
  <c r="I29" i="4"/>
  <c r="BS30" i="4"/>
  <c r="BS29" i="4" s="1"/>
  <c r="ED40" i="2"/>
  <c r="AB29" i="4"/>
  <c r="CQ29" i="4"/>
  <c r="CA41" i="4"/>
  <c r="CL29" i="4"/>
  <c r="DM30" i="4"/>
  <c r="DM29" i="4" s="1"/>
  <c r="BH34" i="4"/>
  <c r="CZ30" i="4"/>
  <c r="CR30" i="4"/>
  <c r="CR29" i="4" s="1"/>
  <c r="CH34" i="4"/>
  <c r="CH29" i="4" s="1"/>
  <c r="CS34" i="4"/>
  <c r="CS29" i="4" s="1"/>
  <c r="CE34" i="4"/>
  <c r="CG29" i="4"/>
  <c r="CE30" i="4"/>
  <c r="DP34" i="1"/>
  <c r="DH34" i="4"/>
  <c r="DH29" i="4" s="1"/>
  <c r="BS41" i="4"/>
  <c r="BF34" i="3"/>
  <c r="BF29" i="3" s="1"/>
  <c r="EJ29" i="1"/>
  <c r="BY29" i="4"/>
  <c r="DJ30" i="4"/>
  <c r="DJ29" i="4" s="1"/>
  <c r="DF29" i="4"/>
  <c r="U41" i="4"/>
  <c r="DG29" i="4"/>
  <c r="BC29" i="4"/>
  <c r="CX34" i="4"/>
  <c r="EH36" i="2"/>
  <c r="DL29" i="3"/>
  <c r="BW29" i="3"/>
  <c r="CB34" i="4"/>
  <c r="CB29" i="4" s="1"/>
  <c r="CW29" i="4"/>
  <c r="BQ30" i="4"/>
  <c r="BQ29" i="4" s="1"/>
  <c r="DI30" i="4"/>
  <c r="DI29" i="4" s="1"/>
  <c r="CZ34" i="4"/>
  <c r="CT29" i="4"/>
  <c r="V68" i="11"/>
  <c r="EE29" i="1"/>
  <c r="B29" i="4"/>
  <c r="V64" i="11"/>
  <c r="EA29" i="1"/>
  <c r="V67" i="11"/>
  <c r="ED29" i="1"/>
  <c r="CO34" i="4"/>
  <c r="CO29" i="4" s="1"/>
  <c r="BI34" i="4"/>
  <c r="BI29" i="4" s="1"/>
  <c r="V62" i="11"/>
  <c r="DY29" i="1"/>
  <c r="CI29" i="4" l="1"/>
  <c r="EE40" i="2"/>
  <c r="O29" i="4"/>
  <c r="BL30" i="4"/>
  <c r="BL29" i="4" s="1"/>
  <c r="BH30" i="4"/>
  <c r="BH29" i="4" s="1"/>
  <c r="G41" i="4"/>
  <c r="AL30" i="4"/>
  <c r="AL29" i="4" s="1"/>
  <c r="AA41" i="4"/>
  <c r="V30" i="4"/>
  <c r="V29" i="4" s="1"/>
  <c r="AM34" i="4"/>
  <c r="AM29" i="4" s="1"/>
  <c r="H41" i="4"/>
  <c r="CX29" i="4"/>
  <c r="W75" i="11"/>
  <c r="R9" i="11"/>
  <c r="EL29" i="1"/>
  <c r="CE29" i="4"/>
  <c r="AJ41" i="4"/>
  <c r="AB41" i="4"/>
  <c r="AN41" i="4"/>
  <c r="CB41" i="4"/>
  <c r="EC36" i="2"/>
  <c r="EF36" i="2"/>
  <c r="EJ36" i="2"/>
  <c r="DO36" i="2"/>
  <c r="BM30" i="4"/>
  <c r="BM29" i="4" s="1"/>
  <c r="EL40" i="2"/>
  <c r="EF40" i="2"/>
  <c r="DN40" i="2"/>
  <c r="N34" i="4"/>
  <c r="N29" i="4" s="1"/>
  <c r="EL36" i="2"/>
  <c r="AV34" i="4"/>
  <c r="AV29" i="4" s="1"/>
  <c r="DZ40" i="2"/>
  <c r="DY40" i="2"/>
  <c r="DK40" i="2"/>
  <c r="CZ29" i="4"/>
  <c r="EA36" i="2"/>
  <c r="DY36" i="2"/>
  <c r="DZ36" i="2"/>
  <c r="DW40" i="2"/>
  <c r="EJ40" i="2"/>
  <c r="DT40" i="2"/>
  <c r="DM40" i="2"/>
  <c r="DP40" i="2"/>
  <c r="BW30" i="4"/>
  <c r="BW29" i="4" s="1"/>
  <c r="W53" i="11"/>
  <c r="DP29" i="1"/>
  <c r="BB41" i="4"/>
  <c r="DK36" i="2"/>
  <c r="DS36" i="2"/>
  <c r="DL36" i="2"/>
  <c r="EG40" i="2"/>
  <c r="EA40" i="2"/>
  <c r="DR40" i="2"/>
  <c r="AS34" i="4"/>
  <c r="AS29" i="4" s="1"/>
  <c r="BF34" i="4"/>
  <c r="BF29" i="4" s="1"/>
  <c r="DQ36" i="2"/>
  <c r="DX36" i="2"/>
  <c r="EG36" i="2"/>
  <c r="DP36" i="2"/>
  <c r="DP35" i="2" s="1"/>
  <c r="BT41" i="4"/>
  <c r="DS40" i="2"/>
  <c r="DL40" i="2"/>
  <c r="EK40" i="2"/>
  <c r="DC29" i="4"/>
  <c r="DW36" i="2"/>
  <c r="DT36" i="2"/>
  <c r="DR36" i="2"/>
  <c r="DV40" i="2"/>
  <c r="DX40" i="2"/>
  <c r="DU40" i="2"/>
  <c r="DU35" i="2" s="1"/>
  <c r="AY41" i="4"/>
  <c r="BH41" i="4"/>
  <c r="EK36" i="2"/>
  <c r="DM36" i="2"/>
  <c r="ED36" i="2"/>
  <c r="ED35" i="2" s="1"/>
  <c r="EC40" i="2"/>
  <c r="EH40" i="2"/>
  <c r="EH35" i="2" s="1"/>
  <c r="DQ40" i="2"/>
  <c r="EB40" i="2"/>
  <c r="DJ40" i="2"/>
  <c r="AR41" i="4"/>
  <c r="DN36" i="2"/>
  <c r="DV36" i="2"/>
  <c r="EE36" i="2"/>
  <c r="EE35" i="2" s="1"/>
  <c r="EB36" i="2"/>
  <c r="W52" i="11"/>
  <c r="DO29" i="1"/>
  <c r="DO40" i="2"/>
  <c r="EI40" i="2"/>
  <c r="EI35" i="2" s="1"/>
  <c r="AS41" i="4"/>
  <c r="DN35" i="2" l="1"/>
  <c r="EG35" i="2"/>
  <c r="EB35" i="2"/>
  <c r="DX35" i="2"/>
  <c r="DZ35" i="2"/>
  <c r="DV35" i="2"/>
  <c r="DT35" i="2"/>
  <c r="DS35" i="2"/>
  <c r="DK35" i="2"/>
  <c r="DW35" i="2"/>
  <c r="DL35" i="2"/>
  <c r="DY35" i="2"/>
  <c r="EA35" i="2"/>
  <c r="DM35" i="2"/>
  <c r="EL35" i="2"/>
  <c r="BU41" i="4"/>
  <c r="EK35" i="2"/>
  <c r="AX41" i="4"/>
  <c r="Q41" i="4"/>
  <c r="DR35" i="2"/>
  <c r="AW41" i="4"/>
  <c r="DQ35" i="2"/>
  <c r="N41" i="4"/>
  <c r="BF41" i="4"/>
  <c r="DO35" i="2"/>
  <c r="AV41" i="4"/>
  <c r="EJ35" i="2"/>
  <c r="DJ35" i="2"/>
  <c r="EF35" i="2"/>
  <c r="EC35" i="2"/>
  <c r="AM41" i="4" l="1"/>
  <c r="O41" i="4"/>
  <c r="BM41" i="3" l="1"/>
  <c r="BI41" i="3"/>
  <c r="BC41" i="3"/>
  <c r="S41" i="3" l="1"/>
  <c r="O41" i="3"/>
  <c r="BJ41" i="3"/>
  <c r="AR41" i="3"/>
  <c r="AS41" i="3"/>
  <c r="CC41" i="3"/>
  <c r="F41" i="3"/>
  <c r="T41" i="3"/>
  <c r="BN41" i="3"/>
  <c r="BF41" i="3"/>
  <c r="CB41" i="3"/>
  <c r="AO41" i="3"/>
  <c r="W41" i="3"/>
  <c r="Z41" i="3"/>
  <c r="AG41" i="3"/>
  <c r="BS41" i="3"/>
  <c r="AA41" i="3"/>
  <c r="BR41" i="3"/>
  <c r="BE41" i="3"/>
  <c r="BD41" i="3"/>
  <c r="AQ41" i="3"/>
  <c r="AX41" i="3"/>
  <c r="AH41" i="3"/>
  <c r="I41" i="3"/>
  <c r="K41" i="3"/>
  <c r="Q41" i="3"/>
  <c r="AM41" i="3"/>
  <c r="AK41" i="3"/>
  <c r="AP41" i="3"/>
  <c r="AF41" i="3"/>
  <c r="M41" i="3"/>
  <c r="AB41" i="3"/>
  <c r="BW41" i="3"/>
  <c r="BO41" i="3"/>
  <c r="BX41" i="3"/>
  <c r="CA41" i="3"/>
  <c r="BK41" i="3"/>
  <c r="BG41" i="3"/>
  <c r="AT41" i="3"/>
  <c r="AU41" i="3"/>
  <c r="X41" i="3"/>
  <c r="L41" i="3"/>
  <c r="BL41" i="3"/>
  <c r="BA41" i="3"/>
  <c r="AJ41" i="3"/>
  <c r="AW41" i="3"/>
  <c r="BY41" i="3"/>
  <c r="BH41" i="3"/>
  <c r="BZ41" i="3"/>
  <c r="BU41" i="3"/>
  <c r="AL41" i="3"/>
  <c r="AV41" i="3"/>
  <c r="BV41" i="3"/>
  <c r="AY41" i="3"/>
  <c r="AC41" i="3"/>
  <c r="AZ41" i="3"/>
  <c r="AI41" i="3"/>
  <c r="V41" i="3"/>
  <c r="G41" i="3"/>
  <c r="U41" i="3"/>
  <c r="N41" i="3"/>
  <c r="P41" i="3"/>
  <c r="BP41" i="3"/>
  <c r="J41" i="3"/>
  <c r="AE41" i="3"/>
  <c r="AD41" i="3"/>
  <c r="AN41" i="3"/>
  <c r="BB41" i="3"/>
  <c r="BQ41" i="3"/>
  <c r="BT41" i="3"/>
  <c r="R41" i="3"/>
  <c r="Y41" i="3"/>
  <c r="H41" i="3"/>
  <c r="T21" i="11" l="1"/>
  <c r="T24" i="11"/>
  <c r="T28" i="11"/>
  <c r="T33" i="11"/>
  <c r="T23" i="11"/>
  <c r="T31" i="11"/>
  <c r="T19" i="11"/>
  <c r="T26" i="11"/>
  <c r="T29" i="11"/>
  <c r="T20" i="11"/>
  <c r="T30" i="11"/>
  <c r="T34" i="11"/>
  <c r="T27" i="11"/>
  <c r="T35" i="11"/>
  <c r="T22" i="11"/>
  <c r="T32" i="11"/>
  <c r="T25" i="11"/>
  <c r="CK22" i="4" l="1"/>
  <c r="CK10" i="4" s="1"/>
  <c r="CD22" i="4"/>
  <c r="CD10" i="4" s="1"/>
  <c r="CF22" i="4"/>
  <c r="CH22" i="4"/>
  <c r="CH10" i="4" s="1"/>
  <c r="CL22" i="4"/>
  <c r="CL10" i="4" s="1"/>
  <c r="CG22" i="4"/>
  <c r="BS22" i="4"/>
  <c r="CJ22" i="4"/>
  <c r="CJ10" i="4" s="1"/>
  <c r="CE22" i="4"/>
  <c r="CE10" i="4" s="1"/>
  <c r="CC22" i="4"/>
  <c r="BO22" i="4"/>
  <c r="CI22" i="4"/>
  <c r="CI10" i="4" s="1"/>
  <c r="BI22" i="4"/>
  <c r="BV22" i="4" l="1"/>
  <c r="BJ22" i="4"/>
  <c r="BN22" i="4"/>
  <c r="AZ22" i="4"/>
  <c r="BZ22" i="4"/>
  <c r="BM22" i="4"/>
  <c r="BE22" i="4"/>
  <c r="DQ17" i="4"/>
  <c r="DQ10" i="4" s="1"/>
  <c r="DQ17" i="3"/>
  <c r="DQ10" i="3" s="1"/>
  <c r="DU23" i="2"/>
  <c r="DZ23" i="2"/>
  <c r="DL23" i="2"/>
  <c r="DR23" i="2"/>
  <c r="DX23" i="2"/>
  <c r="EE23" i="2"/>
  <c r="EG23" i="2"/>
  <c r="EK23" i="2"/>
  <c r="DN23" i="2"/>
  <c r="DP23" i="2"/>
  <c r="DY23" i="2"/>
  <c r="DO23" i="2"/>
  <c r="EC23" i="2"/>
  <c r="ED23" i="2"/>
  <c r="EA23" i="2"/>
  <c r="EF23" i="2"/>
  <c r="DS23" i="2"/>
  <c r="EB23" i="2"/>
  <c r="EJ23" i="2"/>
  <c r="EL23" i="2"/>
  <c r="DI23" i="2"/>
  <c r="DK23" i="2"/>
  <c r="EI23" i="2"/>
  <c r="EL17" i="1"/>
  <c r="R106" i="11" s="1"/>
  <c r="EG17" i="1"/>
  <c r="R101" i="11" s="1"/>
  <c r="DX17" i="1"/>
  <c r="R92" i="11" s="1"/>
  <c r="DT17" i="1"/>
  <c r="R88" i="11" s="1"/>
  <c r="DR17" i="1"/>
  <c r="R86" i="11" s="1"/>
  <c r="DU17" i="1"/>
  <c r="R89" i="11" s="1"/>
  <c r="EE17" i="1"/>
  <c r="R99" i="11" s="1"/>
  <c r="EC17" i="1"/>
  <c r="R97" i="11" s="1"/>
  <c r="EI17" i="1"/>
  <c r="R103" i="11" s="1"/>
  <c r="DO17" i="1"/>
  <c r="R83" i="11" s="1"/>
  <c r="ED17" i="1"/>
  <c r="R98" i="11" s="1"/>
  <c r="EB17" i="1"/>
  <c r="R96" i="11" s="1"/>
  <c r="DZ17" i="1"/>
  <c r="R94" i="11" s="1"/>
  <c r="DK17" i="1"/>
  <c r="EF17" i="1"/>
  <c r="R100" i="11" s="1"/>
  <c r="DW17" i="1"/>
  <c r="R91" i="11" s="1"/>
  <c r="DM17" i="1"/>
  <c r="R81" i="11" s="1"/>
  <c r="EA17" i="1"/>
  <c r="R95" i="11" s="1"/>
  <c r="DY17" i="1"/>
  <c r="R93" i="11" s="1"/>
  <c r="DL17" i="1"/>
  <c r="R80" i="11" s="1"/>
  <c r="EJ17" i="1"/>
  <c r="R104" i="11" s="1"/>
  <c r="DI17" i="1"/>
  <c r="EH17" i="1"/>
  <c r="R102" i="11" s="1"/>
  <c r="DV17" i="1"/>
  <c r="R90" i="11" s="1"/>
  <c r="BX22" i="4"/>
  <c r="BV22" i="3"/>
  <c r="BQ22" i="4"/>
  <c r="CB22" i="4"/>
  <c r="BS22" i="3"/>
  <c r="BA22" i="3"/>
  <c r="BZ22" i="3"/>
  <c r="BH22" i="4"/>
  <c r="BC22" i="4"/>
  <c r="BH22" i="3"/>
  <c r="BF22" i="4"/>
  <c r="BU22" i="3"/>
  <c r="BE22" i="3"/>
  <c r="CA22" i="4"/>
  <c r="BR22" i="4"/>
  <c r="BA22" i="4"/>
  <c r="BT22" i="4"/>
  <c r="CC22" i="3"/>
  <c r="AZ22" i="3"/>
  <c r="BP22" i="3"/>
  <c r="BW22" i="4"/>
  <c r="BD22" i="3"/>
  <c r="BP22" i="4"/>
  <c r="BQ22" i="3"/>
  <c r="BG22" i="3"/>
  <c r="BW22" i="3"/>
  <c r="CB22" i="3"/>
  <c r="BB22" i="4"/>
  <c r="BM22" i="3"/>
  <c r="CD22" i="3"/>
  <c r="CD10" i="3" s="1"/>
  <c r="BD22" i="4"/>
  <c r="BK22" i="4"/>
  <c r="BR22" i="3"/>
  <c r="BI22" i="3"/>
  <c r="BC22" i="3"/>
  <c r="BL22" i="4"/>
  <c r="BU22" i="4"/>
  <c r="BY22" i="3"/>
  <c r="BG22" i="4"/>
  <c r="BT22" i="3"/>
  <c r="BY22" i="4"/>
  <c r="BB22" i="3"/>
  <c r="CA22" i="3"/>
  <c r="BJ22" i="3"/>
  <c r="BF22" i="3"/>
  <c r="BL22" i="3"/>
  <c r="BX22" i="3"/>
  <c r="BN22" i="3"/>
  <c r="BO22" i="3"/>
  <c r="BK22" i="3"/>
  <c r="DJ23" i="2" l="1"/>
  <c r="EI28" i="2"/>
  <c r="DU28" i="2"/>
  <c r="DQ17" i="1"/>
  <c r="R85" i="11" s="1"/>
  <c r="EK17" i="1"/>
  <c r="R105" i="11" s="1"/>
  <c r="DJ17" i="1"/>
  <c r="DK28" i="2"/>
  <c r="DN17" i="1"/>
  <c r="R82" i="11" s="1"/>
  <c r="DV23" i="2"/>
  <c r="DQ23" i="2"/>
  <c r="DT28" i="2"/>
  <c r="DW23" i="2"/>
  <c r="EL28" i="2"/>
  <c r="EH23" i="2"/>
  <c r="DM23" i="2"/>
  <c r="EF28" i="2"/>
  <c r="DS17" i="1"/>
  <c r="R87" i="11" s="1"/>
  <c r="DT23" i="2"/>
  <c r="DS28" i="2"/>
  <c r="EB28" i="2"/>
  <c r="DP17" i="1"/>
  <c r="R84" i="11" s="1"/>
  <c r="DO28" i="2"/>
  <c r="EA28" i="2"/>
  <c r="DL28" i="2"/>
  <c r="DR28" i="2"/>
  <c r="EH28" i="2"/>
  <c r="DQ28" i="2"/>
  <c r="DL22" i="1"/>
  <c r="DZ28" i="2"/>
  <c r="ED28" i="2"/>
  <c r="DY28" i="2"/>
  <c r="EG28" i="2"/>
  <c r="EC28" i="2"/>
  <c r="DI28" i="2"/>
  <c r="EC22" i="1"/>
  <c r="DP28" i="2"/>
  <c r="DX28" i="2"/>
  <c r="EJ28" i="2"/>
  <c r="DW28" i="2"/>
  <c r="EE22" i="1"/>
  <c r="DM28" i="2"/>
  <c r="DJ28" i="2"/>
  <c r="DV28" i="2"/>
  <c r="DN28" i="2"/>
  <c r="EK28" i="2"/>
  <c r="EE28" i="2"/>
  <c r="DI22" i="1"/>
  <c r="DS22" i="1" l="1"/>
  <c r="EI22" i="1"/>
  <c r="DQ22" i="1"/>
  <c r="DR22" i="1"/>
  <c r="EB22" i="1"/>
  <c r="Q96" i="11" s="1"/>
  <c r="EG22" i="1"/>
  <c r="Q101" i="11" s="1"/>
  <c r="DO22" i="1"/>
  <c r="Q83" i="11" s="1"/>
  <c r="DM22" i="1"/>
  <c r="Q81" i="11" s="1"/>
  <c r="DT22" i="1"/>
  <c r="Q88" i="11" s="1"/>
  <c r="DW22" i="1"/>
  <c r="Q91" i="11" s="1"/>
  <c r="DK22" i="1"/>
  <c r="DX22" i="1"/>
  <c r="Q92" i="11" s="1"/>
  <c r="Q97" i="11"/>
  <c r="DP22" i="1"/>
  <c r="EF22" i="1"/>
  <c r="Q103" i="11"/>
  <c r="Q99" i="11"/>
  <c r="EL22" i="1"/>
  <c r="EA22" i="1"/>
  <c r="EH22" i="1"/>
  <c r="DY22" i="1"/>
  <c r="EJ22" i="1"/>
  <c r="DZ22" i="1"/>
  <c r="DU22" i="1"/>
  <c r="DV22" i="1"/>
  <c r="Q86" i="11"/>
  <c r="Q85" i="11"/>
  <c r="DN22" i="1"/>
  <c r="Q87" i="11"/>
  <c r="Q80" i="11"/>
  <c r="DJ22" i="1"/>
  <c r="EK22" i="1"/>
  <c r="ED22" i="1"/>
  <c r="DQ41" i="4" l="1"/>
  <c r="Q98" i="11"/>
  <c r="Q105" i="11"/>
  <c r="Q93" i="11"/>
  <c r="Q102" i="11"/>
  <c r="Q106" i="11"/>
  <c r="Q90" i="11"/>
  <c r="Q95" i="11"/>
  <c r="Q100" i="11"/>
  <c r="Q89" i="11"/>
  <c r="Q84" i="11"/>
  <c r="Q94" i="11"/>
  <c r="Q82" i="11"/>
  <c r="Q104" i="11"/>
  <c r="AI12" i="4" l="1"/>
  <c r="AI10" i="4" s="1"/>
  <c r="AB12" i="4"/>
  <c r="AB10" i="4" s="1"/>
  <c r="M12" i="4"/>
  <c r="M10" i="4" s="1"/>
  <c r="BM12" i="4"/>
  <c r="BM10" i="4" s="1"/>
  <c r="AW12" i="4"/>
  <c r="AW10" i="4" s="1"/>
  <c r="BJ12" i="4"/>
  <c r="BJ10" i="4" s="1"/>
  <c r="CB12" i="4"/>
  <c r="CB10" i="4" s="1"/>
  <c r="DZ47" i="2"/>
  <c r="DT47" i="2"/>
  <c r="EE47" i="2"/>
  <c r="DS47" i="2"/>
  <c r="EA47" i="2"/>
  <c r="L12" i="4"/>
  <c r="L10" i="4" s="1"/>
  <c r="AG12" i="4"/>
  <c r="AG10" i="4" s="1"/>
  <c r="BK12" i="4"/>
  <c r="BK10" i="4" s="1"/>
  <c r="AE12" i="4"/>
  <c r="AE10" i="4" s="1"/>
  <c r="AU12" i="4"/>
  <c r="AU10" i="4" s="1"/>
  <c r="BR12" i="4"/>
  <c r="BR10" i="4" s="1"/>
  <c r="BU12" i="4"/>
  <c r="BU10" i="4" s="1"/>
  <c r="BQ12" i="4"/>
  <c r="BQ10" i="4" s="1"/>
  <c r="DN47" i="2"/>
  <c r="EB47" i="2"/>
  <c r="DU47" i="2"/>
  <c r="DR47" i="2"/>
  <c r="BW12" i="4"/>
  <c r="BW10" i="4" s="1"/>
  <c r="BP12" i="4"/>
  <c r="BP10" i="4" s="1"/>
  <c r="AA12" i="4"/>
  <c r="AA10" i="4" s="1"/>
  <c r="N12" i="4"/>
  <c r="N10" i="4" s="1"/>
  <c r="G12" i="4"/>
  <c r="G10" i="4" s="1"/>
  <c r="BY12" i="4"/>
  <c r="BY10" i="4" s="1"/>
  <c r="BL12" i="4"/>
  <c r="BL10" i="4" s="1"/>
  <c r="F12" i="4"/>
  <c r="F10" i="4" s="1"/>
  <c r="AC12" i="4"/>
  <c r="AC10" i="4" s="1"/>
  <c r="AX12" i="4"/>
  <c r="AX10" i="4" s="1"/>
  <c r="BB12" i="4"/>
  <c r="BB10" i="4" s="1"/>
  <c r="EH47" i="2"/>
  <c r="DY47" i="2"/>
  <c r="H12" i="4"/>
  <c r="H10" i="4" s="1"/>
  <c r="P12" i="4"/>
  <c r="P10" i="4" s="1"/>
  <c r="BG12" i="4"/>
  <c r="BG10" i="4" s="1"/>
  <c r="AK12" i="4"/>
  <c r="AK10" i="4" s="1"/>
  <c r="E12" i="4"/>
  <c r="E10" i="4" s="1"/>
  <c r="Q12" i="4"/>
  <c r="Q10" i="4" s="1"/>
  <c r="AM12" i="4"/>
  <c r="AM10" i="4" s="1"/>
  <c r="AT12" i="4"/>
  <c r="AT10" i="4" s="1"/>
  <c r="S12" i="4"/>
  <c r="S10" i="4" s="1"/>
  <c r="AN12" i="4"/>
  <c r="AN10" i="4" s="1"/>
  <c r="DM47" i="2"/>
  <c r="DJ47" i="2"/>
  <c r="BH12" i="4"/>
  <c r="BH10" i="4" s="1"/>
  <c r="AZ12" i="4"/>
  <c r="AZ10" i="4" s="1"/>
  <c r="BE12" i="4"/>
  <c r="BE10" i="4" s="1"/>
  <c r="BC12" i="4"/>
  <c r="BC10" i="4" s="1"/>
  <c r="AL12" i="4"/>
  <c r="AL10" i="4" s="1"/>
  <c r="AV12" i="4"/>
  <c r="AV10" i="4" s="1"/>
  <c r="AS12" i="4"/>
  <c r="AS10" i="4" s="1"/>
  <c r="C12" i="4"/>
  <c r="C10" i="4" s="1"/>
  <c r="BD12" i="4"/>
  <c r="BD10" i="4" s="1"/>
  <c r="BX12" i="4"/>
  <c r="BX10" i="4" s="1"/>
  <c r="AJ12" i="4"/>
  <c r="AJ10" i="4" s="1"/>
  <c r="ED47" i="2"/>
  <c r="DP47" i="2"/>
  <c r="EL47" i="2"/>
  <c r="DW47" i="2"/>
  <c r="DX47" i="2"/>
  <c r="D12" i="4"/>
  <c r="D10" i="4" s="1"/>
  <c r="AO12" i="4"/>
  <c r="AO10" i="4" s="1"/>
  <c r="AP12" i="4"/>
  <c r="AP10" i="4" s="1"/>
  <c r="U12" i="4"/>
  <c r="U10" i="4" s="1"/>
  <c r="AD12" i="4"/>
  <c r="AD10" i="4" s="1"/>
  <c r="AY12" i="4"/>
  <c r="AY10" i="4" s="1"/>
  <c r="O12" i="4"/>
  <c r="O10" i="4" s="1"/>
  <c r="CC12" i="4"/>
  <c r="CC10" i="4" s="1"/>
  <c r="AR12" i="4"/>
  <c r="AR10" i="4" s="1"/>
  <c r="I12" i="4"/>
  <c r="I10" i="4" s="1"/>
  <c r="DO47" i="2"/>
  <c r="EF47" i="2"/>
  <c r="DQ47" i="2"/>
  <c r="DL47" i="2"/>
  <c r="EK47" i="2"/>
  <c r="AQ12" i="4"/>
  <c r="AQ10" i="4" s="1"/>
  <c r="CA12" i="4"/>
  <c r="CA10" i="4" s="1"/>
  <c r="BT12" i="4"/>
  <c r="BT10" i="4" s="1"/>
  <c r="BO12" i="4"/>
  <c r="BO10" i="4" s="1"/>
  <c r="K12" i="4"/>
  <c r="K10" i="4" s="1"/>
  <c r="BA12" i="4"/>
  <c r="BA10" i="4" s="1"/>
  <c r="AH12" i="4"/>
  <c r="AH10" i="4" s="1"/>
  <c r="X12" i="4"/>
  <c r="X10" i="4" s="1"/>
  <c r="BF12" i="4"/>
  <c r="BF10" i="4" s="1"/>
  <c r="R12" i="4"/>
  <c r="R10" i="4" s="1"/>
  <c r="EJ47" i="2"/>
  <c r="DK47" i="2"/>
  <c r="EI47" i="2"/>
  <c r="BZ12" i="4"/>
  <c r="BZ10" i="4" s="1"/>
  <c r="DQ41" i="3"/>
  <c r="V12" i="4"/>
  <c r="V10" i="4" s="1"/>
  <c r="Y12" i="4"/>
  <c r="Y10" i="4" s="1"/>
  <c r="J12" i="4"/>
  <c r="J10" i="4" s="1"/>
  <c r="BN12" i="4"/>
  <c r="BN10" i="4" s="1"/>
  <c r="BV12" i="4"/>
  <c r="BV10" i="4" s="1"/>
  <c r="BI12" i="4"/>
  <c r="BI10" i="4" s="1"/>
  <c r="B12" i="4"/>
  <c r="B10" i="4" s="1"/>
  <c r="Z12" i="4"/>
  <c r="Z10" i="4" s="1"/>
  <c r="T12" i="4"/>
  <c r="T10" i="4" s="1"/>
  <c r="BS12" i="4"/>
  <c r="BS10" i="4" s="1"/>
  <c r="AF12" i="4"/>
  <c r="AF10" i="4" s="1"/>
  <c r="DV47" i="2"/>
  <c r="EC47" i="2"/>
  <c r="EG47" i="2"/>
  <c r="W12" i="4"/>
  <c r="W10" i="4" s="1"/>
  <c r="DV12" i="2" l="1"/>
  <c r="DN12" i="2"/>
  <c r="DP12" i="2"/>
  <c r="DO12" i="2"/>
  <c r="AD12" i="3"/>
  <c r="AD10" i="3" s="1"/>
  <c r="AV12" i="3"/>
  <c r="AV10" i="3" s="1"/>
  <c r="P12" i="3"/>
  <c r="P10" i="3" s="1"/>
  <c r="BK12" i="3"/>
  <c r="BK10" i="3" s="1"/>
  <c r="AB12" i="3"/>
  <c r="AB10" i="3" s="1"/>
  <c r="B12" i="3"/>
  <c r="B10" i="3" s="1"/>
  <c r="V12" i="3"/>
  <c r="V10" i="3" s="1"/>
  <c r="DR12" i="2"/>
  <c r="EH12" i="2"/>
  <c r="DY12" i="2"/>
  <c r="BD12" i="3"/>
  <c r="BD10" i="3" s="1"/>
  <c r="AZ12" i="3"/>
  <c r="AZ10" i="3" s="1"/>
  <c r="BH12" i="3"/>
  <c r="BH10" i="3" s="1"/>
  <c r="Q12" i="3"/>
  <c r="Q10" i="3" s="1"/>
  <c r="E12" i="3"/>
  <c r="E10" i="3" s="1"/>
  <c r="AX12" i="3"/>
  <c r="AX10" i="3" s="1"/>
  <c r="AA12" i="3"/>
  <c r="AA10" i="3" s="1"/>
  <c r="BR12" i="3"/>
  <c r="BR10" i="3" s="1"/>
  <c r="BN12" i="3"/>
  <c r="BN10" i="3" s="1"/>
  <c r="R12" i="3"/>
  <c r="R10" i="3" s="1"/>
  <c r="BT12" i="3"/>
  <c r="BT10" i="3" s="1"/>
  <c r="EF12" i="2"/>
  <c r="AR12" i="3"/>
  <c r="AR10" i="3" s="1"/>
  <c r="DQ12" i="2"/>
  <c r="DJ12" i="2"/>
  <c r="DJ10" i="2" s="1"/>
  <c r="AP12" i="3"/>
  <c r="AP10" i="3" s="1"/>
  <c r="DK41" i="1"/>
  <c r="AL12" i="3"/>
  <c r="AL10" i="3" s="1"/>
  <c r="S12" i="3"/>
  <c r="S10" i="3" s="1"/>
  <c r="H12" i="3"/>
  <c r="H10" i="3" s="1"/>
  <c r="BY12" i="3"/>
  <c r="BY10" i="3" s="1"/>
  <c r="L12" i="3"/>
  <c r="L10" i="3" s="1"/>
  <c r="W12" i="3"/>
  <c r="W10" i="3" s="1"/>
  <c r="BI12" i="3"/>
  <c r="BI10" i="3" s="1"/>
  <c r="BA12" i="3"/>
  <c r="BA10" i="3" s="1"/>
  <c r="DU12" i="2"/>
  <c r="EG12" i="2"/>
  <c r="DX12" i="2"/>
  <c r="EJ12" i="2"/>
  <c r="DW12" i="2"/>
  <c r="EB12" i="2"/>
  <c r="AY12" i="3"/>
  <c r="AY10" i="3" s="1"/>
  <c r="AS12" i="3"/>
  <c r="AS10" i="3" s="1"/>
  <c r="BG12" i="3"/>
  <c r="BG10" i="3" s="1"/>
  <c r="F12" i="3"/>
  <c r="F10" i="3" s="1"/>
  <c r="BW12" i="3"/>
  <c r="BW10" i="3" s="1"/>
  <c r="AE12" i="3"/>
  <c r="AE10" i="3" s="1"/>
  <c r="BJ12" i="3"/>
  <c r="BJ10" i="3" s="1"/>
  <c r="AW12" i="3"/>
  <c r="AW10" i="3" s="1"/>
  <c r="BM12" i="3"/>
  <c r="BM10" i="3" s="1"/>
  <c r="M12" i="3"/>
  <c r="M10" i="3" s="1"/>
  <c r="Z12" i="3"/>
  <c r="Z10" i="3" s="1"/>
  <c r="Y12" i="3"/>
  <c r="Y10" i="3" s="1"/>
  <c r="X12" i="3"/>
  <c r="X10" i="3" s="1"/>
  <c r="I12" i="3"/>
  <c r="I10" i="3" s="1"/>
  <c r="AQ12" i="3"/>
  <c r="AQ10" i="3" s="1"/>
  <c r="CC12" i="3"/>
  <c r="CC10" i="3" s="1"/>
  <c r="O12" i="3"/>
  <c r="O10" i="3" s="1"/>
  <c r="EC12" i="2"/>
  <c r="DI12" i="2"/>
  <c r="DI10" i="2" s="1"/>
  <c r="DK12" i="2"/>
  <c r="DK10" i="2" s="1"/>
  <c r="EL12" i="2"/>
  <c r="M15" i="6" s="1"/>
  <c r="D12" i="3"/>
  <c r="D10" i="3" s="1"/>
  <c r="BX12" i="3"/>
  <c r="BX10" i="3" s="1"/>
  <c r="BE12" i="3"/>
  <c r="BE10" i="3" s="1"/>
  <c r="AM12" i="3"/>
  <c r="AM10" i="3" s="1"/>
  <c r="BB12" i="3"/>
  <c r="BB10" i="3" s="1"/>
  <c r="N12" i="3"/>
  <c r="N10" i="3" s="1"/>
  <c r="BQ12" i="3"/>
  <c r="BQ10" i="3" s="1"/>
  <c r="BU12" i="3"/>
  <c r="BU10" i="3" s="1"/>
  <c r="BS12" i="3"/>
  <c r="BS10" i="3" s="1"/>
  <c r="BO12" i="3"/>
  <c r="BO10" i="3" s="1"/>
  <c r="EK12" i="2"/>
  <c r="EI12" i="2"/>
  <c r="DT12" i="2"/>
  <c r="U12" i="3"/>
  <c r="U10" i="3" s="1"/>
  <c r="AN12" i="3"/>
  <c r="AN10" i="3" s="1"/>
  <c r="BL12" i="3"/>
  <c r="BL10" i="3" s="1"/>
  <c r="AG12" i="3"/>
  <c r="AG10" i="3" s="1"/>
  <c r="AI12" i="3"/>
  <c r="AI10" i="3" s="1"/>
  <c r="BZ12" i="3"/>
  <c r="BZ10" i="3" s="1"/>
  <c r="AH12" i="3"/>
  <c r="AH10" i="3" s="1"/>
  <c r="ED12" i="2"/>
  <c r="EA12" i="2"/>
  <c r="DZ12" i="2"/>
  <c r="DM12" i="2"/>
  <c r="C12" i="3"/>
  <c r="C10" i="3" s="1"/>
  <c r="AK12" i="3"/>
  <c r="AK10" i="3" s="1"/>
  <c r="AC12" i="3"/>
  <c r="AC10" i="3" s="1"/>
  <c r="BP12" i="3"/>
  <c r="BP10" i="3" s="1"/>
  <c r="AU12" i="3"/>
  <c r="AU10" i="3" s="1"/>
  <c r="CB12" i="3"/>
  <c r="CB10" i="3" s="1"/>
  <c r="T12" i="3"/>
  <c r="T10" i="3" s="1"/>
  <c r="J12" i="3"/>
  <c r="J10" i="3" s="1"/>
  <c r="BF12" i="3"/>
  <c r="BF10" i="3" s="1"/>
  <c r="CA12" i="3"/>
  <c r="CA10" i="3" s="1"/>
  <c r="DS12" i="2"/>
  <c r="DL12" i="2"/>
  <c r="DL10" i="2" s="1"/>
  <c r="EE12" i="2"/>
  <c r="AO12" i="3"/>
  <c r="AO10" i="3" s="1"/>
  <c r="DJ41" i="1"/>
  <c r="AJ12" i="3"/>
  <c r="AJ10" i="3" s="1"/>
  <c r="BC12" i="3"/>
  <c r="BC10" i="3" s="1"/>
  <c r="AT12" i="3"/>
  <c r="AT10" i="3" s="1"/>
  <c r="G12" i="3"/>
  <c r="G10" i="3" s="1"/>
  <c r="AF12" i="3"/>
  <c r="AF10" i="3" s="1"/>
  <c r="BV12" i="3"/>
  <c r="BV10" i="3" s="1"/>
  <c r="K12" i="3"/>
  <c r="K10" i="3" s="1"/>
  <c r="EG12" i="1" l="1"/>
  <c r="EG10" i="1" s="1"/>
  <c r="EG48" i="1" s="1"/>
  <c r="DJ12" i="1"/>
  <c r="DJ10" i="1" s="1"/>
  <c r="DJ48" i="1" s="1"/>
  <c r="DJ50" i="1" s="1"/>
  <c r="DK12" i="1"/>
  <c r="DK10" i="1" s="1"/>
  <c r="DK48" i="1" s="1"/>
  <c r="DK50" i="1" s="1"/>
  <c r="EL12" i="1"/>
  <c r="EL10" i="1" s="1"/>
  <c r="EL48" i="1" s="1"/>
  <c r="DP12" i="1"/>
  <c r="DP10" i="1" s="1"/>
  <c r="DP48" i="1" s="1"/>
  <c r="DQ41" i="1"/>
  <c r="U54" i="11"/>
  <c r="U58" i="11"/>
  <c r="DU41" i="1"/>
  <c r="DS12" i="1"/>
  <c r="DS10" i="1" s="1"/>
  <c r="DS48" i="1" s="1"/>
  <c r="DT12" i="1"/>
  <c r="DT10" i="1" s="1"/>
  <c r="DT48" i="1" s="1"/>
  <c r="DI12" i="1"/>
  <c r="DI10" i="1" s="1"/>
  <c r="DZ12" i="1"/>
  <c r="DZ10" i="1" s="1"/>
  <c r="DZ48" i="1" s="1"/>
  <c r="EF12" i="1"/>
  <c r="EF10" i="1" s="1"/>
  <c r="EF48" i="1" s="1"/>
  <c r="U68" i="11"/>
  <c r="EE41" i="1"/>
  <c r="U56" i="11"/>
  <c r="DS41" i="1"/>
  <c r="U65" i="11"/>
  <c r="EB41" i="1"/>
  <c r="U55" i="11"/>
  <c r="DR41" i="1"/>
  <c r="ED12" i="1"/>
  <c r="ED10" i="1" s="1"/>
  <c r="ED48" i="1" s="1"/>
  <c r="EI12" i="1"/>
  <c r="EI10" i="1" s="1"/>
  <c r="EI48" i="1" s="1"/>
  <c r="EA12" i="1"/>
  <c r="EA10" i="1" s="1"/>
  <c r="EA48" i="1" s="1"/>
  <c r="U49" i="11"/>
  <c r="DL41" i="1"/>
  <c r="DW12" i="1"/>
  <c r="DW10" i="1" s="1"/>
  <c r="DW48" i="1" s="1"/>
  <c r="DO12" i="1"/>
  <c r="DO10" i="1" s="1"/>
  <c r="DO48" i="1" s="1"/>
  <c r="U51" i="11"/>
  <c r="DN41" i="1"/>
  <c r="U61" i="11"/>
  <c r="DX41" i="1"/>
  <c r="U72" i="11"/>
  <c r="EI41" i="1"/>
  <c r="U62" i="11"/>
  <c r="DY41" i="1"/>
  <c r="U69" i="11"/>
  <c r="EF41" i="1"/>
  <c r="U67" i="11"/>
  <c r="ED41" i="1"/>
  <c r="EC41" i="1"/>
  <c r="U66" i="11"/>
  <c r="U60" i="11"/>
  <c r="DW41" i="1"/>
  <c r="EJ41" i="1"/>
  <c r="U73" i="11"/>
  <c r="EL41" i="1"/>
  <c r="R10" i="11"/>
  <c r="U75" i="11"/>
  <c r="DN12" i="1"/>
  <c r="DN10" i="1" s="1"/>
  <c r="DN48" i="1" s="1"/>
  <c r="DM12" i="1"/>
  <c r="DM10" i="1" s="1"/>
  <c r="DM48" i="1" s="1"/>
  <c r="DX12" i="1"/>
  <c r="DX10" i="1" s="1"/>
  <c r="DX48" i="1" s="1"/>
  <c r="EE12" i="1"/>
  <c r="EE10" i="1" s="1"/>
  <c r="EE48" i="1" s="1"/>
  <c r="U70" i="11"/>
  <c r="EG41" i="1"/>
  <c r="U59" i="11"/>
  <c r="DV41" i="1"/>
  <c r="DM41" i="1"/>
  <c r="U50" i="11"/>
  <c r="U57" i="11"/>
  <c r="DT41" i="1"/>
  <c r="U71" i="11"/>
  <c r="EH41" i="1"/>
  <c r="U52" i="11"/>
  <c r="DO41" i="1"/>
  <c r="DL12" i="1"/>
  <c r="DL10" i="1" s="1"/>
  <c r="DL48" i="1" s="1"/>
  <c r="DL50" i="1" s="1"/>
  <c r="DQ12" i="1"/>
  <c r="DQ10" i="1" s="1"/>
  <c r="DQ48" i="1" s="1"/>
  <c r="DY12" i="1"/>
  <c r="DY10" i="1" s="1"/>
  <c r="DY48" i="1" s="1"/>
  <c r="DY50" i="1" s="1"/>
  <c r="U63" i="11"/>
  <c r="DZ41" i="1"/>
  <c r="EK12" i="1"/>
  <c r="EK10" i="1" s="1"/>
  <c r="EK48" i="1" s="1"/>
  <c r="EC12" i="1"/>
  <c r="EC10" i="1" s="1"/>
  <c r="EC48" i="1" s="1"/>
  <c r="EH12" i="1"/>
  <c r="EH10" i="1" s="1"/>
  <c r="EH48" i="1" s="1"/>
  <c r="DU12" i="1"/>
  <c r="DU10" i="1" s="1"/>
  <c r="DU48" i="1" s="1"/>
  <c r="DU50" i="1" s="1"/>
  <c r="DR12" i="1"/>
  <c r="DR10" i="1" s="1"/>
  <c r="DR48" i="1" s="1"/>
  <c r="EA41" i="1"/>
  <c r="U64" i="11"/>
  <c r="U53" i="11"/>
  <c r="DP41" i="1"/>
  <c r="EJ12" i="1"/>
  <c r="EJ10" i="1" s="1"/>
  <c r="EJ48" i="1" s="1"/>
  <c r="DV12" i="1"/>
  <c r="DV10" i="1" s="1"/>
  <c r="DV48" i="1" s="1"/>
  <c r="DV50" i="1" s="1"/>
  <c r="EB12" i="1"/>
  <c r="EB10" i="1" s="1"/>
  <c r="EB48" i="1" s="1"/>
  <c r="U74" i="11"/>
  <c r="EK41" i="1"/>
  <c r="EB50" i="1" l="1"/>
  <c r="EL50" i="1"/>
  <c r="DN50" i="1"/>
  <c r="DR50" i="1"/>
  <c r="DQ50" i="1"/>
  <c r="DW50" i="1"/>
  <c r="EJ50" i="1"/>
  <c r="EE50" i="1"/>
  <c r="EG50" i="1"/>
  <c r="EI50" i="1"/>
  <c r="ED50" i="1"/>
  <c r="DT50" i="1"/>
  <c r="S7" i="11"/>
  <c r="S10" i="11"/>
  <c r="S6" i="11"/>
  <c r="S8" i="11"/>
  <c r="S9" i="11"/>
  <c r="S4" i="11"/>
  <c r="S5" i="11"/>
  <c r="EF50" i="1"/>
  <c r="EK50" i="1"/>
  <c r="DM50" i="1"/>
  <c r="EH50" i="1"/>
  <c r="DX50" i="1"/>
  <c r="EC50" i="1"/>
  <c r="DO50" i="1"/>
  <c r="DZ50" i="1"/>
  <c r="DS50" i="1"/>
  <c r="DP50" i="1"/>
  <c r="EA50" i="1"/>
  <c r="CF10" i="4" l="1"/>
  <c r="CG10" i="4" l="1"/>
  <c r="DS10" i="2" l="1"/>
  <c r="DV10" i="2"/>
  <c r="DP10" i="2"/>
  <c r="DZ10" i="2"/>
  <c r="DQ10" i="2"/>
  <c r="EA10" i="2"/>
  <c r="DX10" i="2"/>
  <c r="DY10" i="2"/>
  <c r="EF10" i="2"/>
  <c r="EL10" i="2"/>
  <c r="EH10" i="2"/>
  <c r="DT10" i="2"/>
  <c r="ED10" i="2"/>
  <c r="EK10" i="2"/>
  <c r="EI10" i="2"/>
  <c r="DU10" i="2"/>
  <c r="DM10" i="2"/>
  <c r="EG10" i="2"/>
  <c r="DR10" i="2"/>
  <c r="EE10" i="2"/>
  <c r="EJ10" i="2"/>
  <c r="EB10" i="2"/>
  <c r="DO10" i="2"/>
  <c r="EC10" i="2"/>
  <c r="DN10" i="2"/>
  <c r="DW10" i="2"/>
</calcChain>
</file>

<file path=xl/sharedStrings.xml><?xml version="1.0" encoding="utf-8"?>
<sst xmlns="http://schemas.openxmlformats.org/spreadsheetml/2006/main" count="352" uniqueCount="119">
  <si>
    <t xml:space="preserve"> Year</t>
  </si>
  <si>
    <t>Residential</t>
  </si>
  <si>
    <t>Commercial</t>
  </si>
  <si>
    <t>Agriculture/ Forestry/ Fishing</t>
  </si>
  <si>
    <t>Production</t>
  </si>
  <si>
    <t>Bituminous</t>
  </si>
  <si>
    <t>Sub-bituminous</t>
  </si>
  <si>
    <t>Lignite</t>
  </si>
  <si>
    <t>Industrial</t>
  </si>
  <si>
    <t>Imports</t>
  </si>
  <si>
    <t>Exports</t>
  </si>
  <si>
    <t>Transformation</t>
  </si>
  <si>
    <t>Electricity Generation</t>
  </si>
  <si>
    <t>Cogeneration</t>
  </si>
  <si>
    <t>Other Transformation</t>
  </si>
  <si>
    <t>Transport</t>
  </si>
  <si>
    <t>Stock Change</t>
  </si>
  <si>
    <t>Production Losses and Own Use</t>
  </si>
  <si>
    <t>Quarter</t>
  </si>
  <si>
    <t>Consumption</t>
  </si>
  <si>
    <t>Supply</t>
  </si>
  <si>
    <t>Rank</t>
  </si>
  <si>
    <t>Mining Method</t>
  </si>
  <si>
    <t xml:space="preserve">Total </t>
  </si>
  <si>
    <t>Sub Bituminous</t>
  </si>
  <si>
    <t>Opencast</t>
  </si>
  <si>
    <t>Underground</t>
  </si>
  <si>
    <t>Waikato</t>
  </si>
  <si>
    <t>NORTH ISLAND</t>
  </si>
  <si>
    <t>West Coast</t>
  </si>
  <si>
    <t>Canterbury</t>
  </si>
  <si>
    <t>Otago</t>
  </si>
  <si>
    <t>Southland</t>
  </si>
  <si>
    <t>SOUTH ISLAND</t>
  </si>
  <si>
    <t>NEW ZEALAND</t>
  </si>
  <si>
    <t>n.a.</t>
  </si>
  <si>
    <t>Losses and Own Use</t>
  </si>
  <si>
    <t>Agriculture</t>
  </si>
  <si>
    <t>Consumer Energy</t>
  </si>
  <si>
    <t>Statistical Difference</t>
  </si>
  <si>
    <t>Total</t>
  </si>
  <si>
    <t>Sub-Bituminous</t>
  </si>
  <si>
    <t>Energy Transformation of which:</t>
  </si>
  <si>
    <t>D2611</t>
  </si>
  <si>
    <t>A01, A02 &amp; A05</t>
  </si>
  <si>
    <t>Industrial use of which:</t>
  </si>
  <si>
    <t>Mining</t>
  </si>
  <si>
    <t>B</t>
  </si>
  <si>
    <t>Steel manufacturing</t>
  </si>
  <si>
    <t>C211</t>
  </si>
  <si>
    <t>Non-Steel Metal manufacturing</t>
  </si>
  <si>
    <t>C213</t>
  </si>
  <si>
    <t>Metal Product manufacturing</t>
  </si>
  <si>
    <t>C22, C212 &amp; C214</t>
  </si>
  <si>
    <t>Wood, Pulp and Paper Product manufacturing</t>
  </si>
  <si>
    <t>C14 &amp; C15</t>
  </si>
  <si>
    <t>Non-Metallic Mineral Product manufacturing</t>
  </si>
  <si>
    <t>C20</t>
  </si>
  <si>
    <t>Chemical Product manufacturing</t>
  </si>
  <si>
    <t>C18</t>
  </si>
  <si>
    <t>Meat manufacturing</t>
  </si>
  <si>
    <t>C111 &amp; C112</t>
  </si>
  <si>
    <t>Dairy manufacturing</t>
  </si>
  <si>
    <t>C113</t>
  </si>
  <si>
    <t>Other Food Product manufacturing</t>
  </si>
  <si>
    <t>C112, C114 - C122</t>
  </si>
  <si>
    <t>Textile, Leather, Clothing, Footwear manufacturing</t>
  </si>
  <si>
    <t>C13</t>
  </si>
  <si>
    <t>Mechanical/Electrical Equipment manufacturing</t>
  </si>
  <si>
    <t>C23-C24</t>
  </si>
  <si>
    <t>Furniture and Other manufacturing</t>
  </si>
  <si>
    <t>C25</t>
  </si>
  <si>
    <t>Building and Construction</t>
  </si>
  <si>
    <t>E</t>
  </si>
  <si>
    <t>Gas and water supply, sewerage and drainage services</t>
  </si>
  <si>
    <t>D27-D28</t>
  </si>
  <si>
    <t>Commercial use of which:</t>
  </si>
  <si>
    <t>Health Care and Social Assistance</t>
  </si>
  <si>
    <t>Q</t>
  </si>
  <si>
    <t>Education and Training</t>
  </si>
  <si>
    <t>P</t>
  </si>
  <si>
    <t>D28-29,F-S excl P,Q</t>
  </si>
  <si>
    <t>Total Consumer Energy (observed)</t>
  </si>
  <si>
    <t xml:space="preserve">Tables 1-4 are updated every quarter along with the latest </t>
  </si>
  <si>
    <t>New Zealand Energy Quarterly publication</t>
  </si>
  <si>
    <t>Quarterly Electricity Generation &amp; Consumption (PJ)</t>
  </si>
  <si>
    <t>Coal Quarterly Updates</t>
  </si>
  <si>
    <t>Quarterly Coal Supply, Transformation, &amp; Consumption (Tonnes)</t>
  </si>
  <si>
    <t>Annual Coal Supply, Transformation, &amp; Consumption (Tonnes)</t>
  </si>
  <si>
    <t>Quarterly Coal Supply, Transformation, &amp; Consumption (PJ)</t>
  </si>
  <si>
    <t>Annual Coal Supply, Transformation, &amp; Consumption (PJ)</t>
  </si>
  <si>
    <t>Coal Annual Updates</t>
  </si>
  <si>
    <t>Consumption (Observed)</t>
  </si>
  <si>
    <t>Consumption (Calculated)</t>
  </si>
  <si>
    <t>&lt;- Select year from drop down menu</t>
  </si>
  <si>
    <t>PJ</t>
  </si>
  <si>
    <t>Charts</t>
  </si>
  <si>
    <t>Return to contents</t>
  </si>
  <si>
    <t>Energy in New Zealand data and graphs</t>
  </si>
  <si>
    <r>
      <t>Other Services</t>
    </r>
    <r>
      <rPr>
        <vertAlign val="superscript"/>
        <sz val="10"/>
        <color indexed="8"/>
        <rFont val="Arial"/>
        <family val="2"/>
      </rPr>
      <t>2</t>
    </r>
  </si>
  <si>
    <t>Table 1 - Quarterly Tonnes</t>
  </si>
  <si>
    <t>Table 2 - Annual Tonnes</t>
  </si>
  <si>
    <t>Table 3 - Quarterly PJ</t>
  </si>
  <si>
    <t>Table 4 - Annual PJ</t>
  </si>
  <si>
    <t>Table 5 - Production</t>
  </si>
  <si>
    <t>Table 6 - Consumption Tonnes</t>
  </si>
  <si>
    <t>Table 7 - Consumption TJ</t>
  </si>
  <si>
    <t>Coal Data Tables</t>
  </si>
  <si>
    <t>energyinfo@mbie.govt.nz</t>
  </si>
  <si>
    <r>
      <t>ANZSIC 2006</t>
    </r>
    <r>
      <rPr>
        <b/>
        <vertAlign val="superscript"/>
        <sz val="10"/>
        <rFont val="Arial"/>
        <family val="2"/>
      </rPr>
      <t>1</t>
    </r>
  </si>
  <si>
    <t>Produced by
Markets team, Evidence and Insights Branch
Ministry of Business, Innovation &amp; Employment</t>
  </si>
  <si>
    <t>Production by Mining Method, Rank and Region for 2019 (tonnes)</t>
  </si>
  <si>
    <r>
      <t>Coal Consumption - Sectorial Breakdown for 2019</t>
    </r>
    <r>
      <rPr>
        <b/>
        <vertAlign val="superscript"/>
        <sz val="14"/>
        <rFont val="Arial"/>
        <family val="2"/>
      </rPr>
      <t>1</t>
    </r>
    <r>
      <rPr>
        <b/>
        <sz val="14"/>
        <rFont val="Arial"/>
        <family val="2"/>
      </rPr>
      <t xml:space="preserve"> (Tonnes)</t>
    </r>
  </si>
  <si>
    <t>∆ 2018/ 2019</t>
  </si>
  <si>
    <r>
      <t>Coal Consumption - Sectorial Breakdown for 2019</t>
    </r>
    <r>
      <rPr>
        <b/>
        <vertAlign val="superscript"/>
        <sz val="14"/>
        <rFont val="Arial"/>
        <family val="2"/>
      </rPr>
      <t>1</t>
    </r>
    <r>
      <rPr>
        <b/>
        <sz val="14"/>
        <rFont val="Arial"/>
        <family val="2"/>
      </rPr>
      <t xml:space="preserve"> (TJ)</t>
    </r>
  </si>
  <si>
    <t>Production by Mining Method, Rank and Region for 2019 (Tonnes)</t>
  </si>
  <si>
    <t>Coal Consumption sectorial breakdown for 2019 (Tonnes)</t>
  </si>
  <si>
    <t>Coal Consumption sectorial breakdown for 2019 (TJ)</t>
  </si>
  <si>
    <t>Charts, Tables 5, 6 &amp; 7 are updated annually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</si>
</sst>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43" formatCode="_-* #,##0.00_-;\-* #,##0.00_-;_-* &quot;-&quot;??_-;_-@_-"/>
    <numFmt numFmtId="164" formatCode="_-* #,##0_-;\-* #,##0_-;_-* &quot;-&quot;??_-;_-@_-"/>
    <numFmt numFmtId="165" formatCode="#,##0.00_ ;\-#,##0.00\ "/>
    <numFmt numFmtId="166" formatCode="_-* #,##0.0_-;\-* #,##0.0_-;_-* &quot;-&quot;?_-;_-@_-"/>
    <numFmt numFmtId="167" formatCode="0.0%"/>
    <numFmt numFmtId="168" formatCode="_(* #,##0.00_);_(* \(#,##0.00\);_(* &quot;-&quot;??_);_(@_)"/>
    <numFmt numFmtId="169" formatCode="yyyy"/>
    <numFmt numFmtId="170" formatCode="_(* #,##0_);_(* \(#,##0\);_(* &quot;-&quot;??_);_(@_)"/>
    <numFmt numFmtId="171" formatCode="_-* #,##0_-;\-* #,##0_-;_-* &quot;-&quot;?_-;_-@_-"/>
    <numFmt numFmtId="172" formatCode="_(* #,##0.0_);_(* \(#,##0.0\);_(* &quot;-&quot;??_);_(@_)"/>
  </numFmts>
  <fonts count="30" x14ac:knownFonts="1">
    <font>
      <sz val="11"/>
      <color theme="1"/>
      <name val="Arial"/>
      <family val="2"/>
    </font>
    <font>
      <sz val="10"/>
      <name val="Tms Rmn"/>
    </font>
    <font>
      <sz val="11"/>
      <color theme="1"/>
      <name val="Arial"/>
      <family val="2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indexed="9"/>
      <name val="Arial"/>
      <family val="2"/>
    </font>
    <font>
      <b/>
      <i/>
      <sz val="10"/>
      <name val="Arial"/>
      <family val="2"/>
    </font>
    <font>
      <u/>
      <sz val="11"/>
      <color theme="10"/>
      <name val="Arial"/>
      <family val="2"/>
    </font>
    <font>
      <i/>
      <sz val="11"/>
      <color theme="1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b/>
      <vertAlign val="superscript"/>
      <sz val="14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sz val="12"/>
      <color theme="1"/>
      <name val="Arial"/>
      <family val="2"/>
    </font>
    <font>
      <vertAlign val="superscript"/>
      <sz val="10"/>
      <color indexed="8"/>
      <name val="Arial"/>
      <family val="2"/>
    </font>
    <font>
      <b/>
      <vertAlign val="superscript"/>
      <sz val="10"/>
      <name val="Arial"/>
      <family val="2"/>
    </font>
    <font>
      <b/>
      <sz val="11"/>
      <name val="Arial"/>
      <family val="2"/>
    </font>
    <font>
      <sz val="1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 tint="-0.249977111117893"/>
        <bgColor indexed="64"/>
      </patternFill>
    </fill>
  </fills>
  <borders count="3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0" fontId="1" fillId="0" borderId="0"/>
    <xf numFmtId="0" fontId="2" fillId="0" borderId="0"/>
    <xf numFmtId="0" fontId="13" fillId="0" borderId="0" applyNumberFormat="0" applyFill="0" applyBorder="0" applyAlignment="0" applyProtection="0"/>
    <xf numFmtId="0" fontId="2" fillId="0" borderId="0"/>
    <xf numFmtId="0" fontId="15" fillId="0" borderId="0"/>
    <xf numFmtId="0" fontId="16" fillId="0" borderId="0">
      <alignment vertical="top"/>
    </xf>
    <xf numFmtId="0" fontId="15" fillId="0" borderId="0"/>
    <xf numFmtId="9" fontId="15" fillId="0" borderId="0" applyFont="0" applyFill="0" applyBorder="0" applyAlignment="0" applyProtection="0"/>
    <xf numFmtId="168" fontId="15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95">
    <xf numFmtId="0" fontId="0" fillId="0" borderId="0" xfId="0"/>
    <xf numFmtId="43" fontId="3" fillId="2" borderId="0" xfId="0" applyNumberFormat="1" applyFont="1" applyFill="1" applyBorder="1" applyAlignment="1">
      <alignment horizontal="left"/>
    </xf>
    <xf numFmtId="43" fontId="4" fillId="2" borderId="0" xfId="0" applyNumberFormat="1" applyFont="1" applyFill="1" applyBorder="1"/>
    <xf numFmtId="43" fontId="4" fillId="2" borderId="0" xfId="0" applyNumberFormat="1" applyFont="1" applyFill="1" applyBorder="1" applyAlignment="1">
      <alignment horizontal="left"/>
    </xf>
    <xf numFmtId="43" fontId="5" fillId="2" borderId="0" xfId="0" applyNumberFormat="1" applyFont="1" applyFill="1" applyBorder="1" applyAlignment="1">
      <alignment horizontal="left" vertical="center" wrapText="1"/>
    </xf>
    <xf numFmtId="43" fontId="5" fillId="2" borderId="0" xfId="0" applyNumberFormat="1" applyFont="1" applyFill="1" applyBorder="1" applyAlignment="1">
      <alignment horizontal="right"/>
    </xf>
    <xf numFmtId="43" fontId="6" fillId="2" borderId="0" xfId="0" applyNumberFormat="1" applyFont="1" applyFill="1" applyBorder="1" applyAlignment="1">
      <alignment horizontal="left" vertical="center" wrapText="1"/>
    </xf>
    <xf numFmtId="43" fontId="4" fillId="2" borderId="0" xfId="0" applyNumberFormat="1" applyFont="1" applyFill="1"/>
    <xf numFmtId="43" fontId="7" fillId="2" borderId="0" xfId="0" applyNumberFormat="1" applyFont="1" applyFill="1"/>
    <xf numFmtId="43" fontId="8" fillId="2" borderId="0" xfId="0" applyNumberFormat="1" applyFont="1" applyFill="1" applyAlignment="1">
      <alignment horizontal="left" indent="1"/>
    </xf>
    <xf numFmtId="43" fontId="9" fillId="2" borderId="1" xfId="2" applyNumberFormat="1" applyFont="1" applyFill="1" applyBorder="1" applyAlignment="1">
      <alignment horizontal="center"/>
    </xf>
    <xf numFmtId="43" fontId="9" fillId="2" borderId="0" xfId="2" applyNumberFormat="1" applyFont="1" applyFill="1" applyBorder="1" applyAlignment="1">
      <alignment horizontal="center"/>
    </xf>
    <xf numFmtId="43" fontId="4" fillId="2" borderId="0" xfId="0" applyNumberFormat="1" applyFont="1" applyFill="1" applyAlignment="1"/>
    <xf numFmtId="43" fontId="4" fillId="2" borderId="0" xfId="0" applyNumberFormat="1" applyFont="1" applyFill="1" applyBorder="1" applyAlignment="1"/>
    <xf numFmtId="43" fontId="10" fillId="2" borderId="0" xfId="0" applyNumberFormat="1" applyFont="1" applyFill="1" applyBorder="1" applyAlignment="1"/>
    <xf numFmtId="43" fontId="7" fillId="2" borderId="0" xfId="0" applyNumberFormat="1" applyFont="1" applyFill="1" applyAlignment="1"/>
    <xf numFmtId="43" fontId="8" fillId="2" borderId="0" xfId="0" applyNumberFormat="1" applyFont="1" applyFill="1" applyAlignment="1">
      <alignment horizontal="left"/>
    </xf>
    <xf numFmtId="0" fontId="5" fillId="2" borderId="0" xfId="1" applyNumberFormat="1" applyFont="1" applyFill="1" applyBorder="1" applyAlignment="1">
      <alignment horizontal="right" wrapText="1" indent="1"/>
    </xf>
    <xf numFmtId="17" fontId="5" fillId="2" borderId="0" xfId="1" applyNumberFormat="1" applyFont="1" applyFill="1" applyBorder="1" applyAlignment="1">
      <alignment horizontal="right" wrapText="1" indent="1"/>
    </xf>
    <xf numFmtId="164" fontId="4" fillId="2" borderId="0" xfId="0" applyNumberFormat="1" applyFont="1" applyFill="1"/>
    <xf numFmtId="164" fontId="4" fillId="2" borderId="0" xfId="0" applyNumberFormat="1" applyFont="1" applyFill="1" applyBorder="1"/>
    <xf numFmtId="164" fontId="4" fillId="2" borderId="0" xfId="0" applyNumberFormat="1" applyFont="1" applyFill="1" applyBorder="1" applyAlignment="1">
      <alignment horizontal="left"/>
    </xf>
    <xf numFmtId="164" fontId="3" fillId="2" borderId="0" xfId="0" applyNumberFormat="1" applyFont="1" applyFill="1" applyBorder="1" applyAlignment="1">
      <alignment horizontal="left"/>
    </xf>
    <xf numFmtId="164" fontId="5" fillId="2" borderId="0" xfId="0" applyNumberFormat="1" applyFont="1" applyFill="1" applyBorder="1" applyAlignment="1">
      <alignment horizontal="left" vertical="center" wrapText="1"/>
    </xf>
    <xf numFmtId="164" fontId="5" fillId="2" borderId="0" xfId="0" applyNumberFormat="1" applyFont="1" applyFill="1" applyBorder="1" applyAlignment="1">
      <alignment horizontal="right"/>
    </xf>
    <xf numFmtId="164" fontId="6" fillId="2" borderId="0" xfId="0" applyNumberFormat="1" applyFont="1" applyFill="1" applyBorder="1" applyAlignment="1">
      <alignment horizontal="left" vertical="center" wrapText="1"/>
    </xf>
    <xf numFmtId="164" fontId="4" fillId="2" borderId="0" xfId="0" applyNumberFormat="1" applyFont="1" applyFill="1" applyAlignment="1"/>
    <xf numFmtId="164" fontId="4" fillId="2" borderId="0" xfId="0" applyNumberFormat="1" applyFont="1" applyFill="1" applyBorder="1" applyAlignment="1"/>
    <xf numFmtId="164" fontId="10" fillId="2" borderId="0" xfId="0" applyNumberFormat="1" applyFont="1" applyFill="1" applyBorder="1" applyAlignment="1"/>
    <xf numFmtId="164" fontId="4" fillId="2" borderId="0" xfId="0" applyNumberFormat="1" applyFont="1" applyFill="1" applyAlignment="1">
      <alignment horizontal="left" indent="2"/>
    </xf>
    <xf numFmtId="164" fontId="7" fillId="2" borderId="0" xfId="0" applyNumberFormat="1" applyFont="1" applyFill="1"/>
    <xf numFmtId="164" fontId="7" fillId="2" borderId="0" xfId="0" applyNumberFormat="1" applyFont="1" applyFill="1" applyAlignment="1"/>
    <xf numFmtId="164" fontId="8" fillId="2" borderId="0" xfId="0" applyNumberFormat="1" applyFont="1" applyFill="1" applyAlignment="1">
      <alignment horizontal="left" indent="1"/>
    </xf>
    <xf numFmtId="164" fontId="8" fillId="2" borderId="0" xfId="0" applyNumberFormat="1" applyFont="1" applyFill="1" applyAlignment="1">
      <alignment horizontal="left"/>
    </xf>
    <xf numFmtId="164" fontId="9" fillId="2" borderId="1" xfId="2" applyNumberFormat="1" applyFont="1" applyFill="1" applyBorder="1" applyAlignment="1">
      <alignment horizontal="center"/>
    </xf>
    <xf numFmtId="164" fontId="9" fillId="2" borderId="0" xfId="2" applyNumberFormat="1" applyFont="1" applyFill="1" applyBorder="1" applyAlignment="1">
      <alignment horizontal="center"/>
    </xf>
    <xf numFmtId="165" fontId="10" fillId="2" borderId="0" xfId="0" applyNumberFormat="1" applyFont="1" applyFill="1" applyBorder="1" applyAlignment="1"/>
    <xf numFmtId="1" fontId="4" fillId="2" borderId="0" xfId="0" applyNumberFormat="1" applyFont="1" applyFill="1"/>
    <xf numFmtId="1" fontId="4" fillId="2" borderId="0" xfId="0" applyNumberFormat="1" applyFont="1" applyFill="1" applyBorder="1"/>
    <xf numFmtId="1" fontId="4" fillId="2" borderId="0" xfId="0" applyNumberFormat="1" applyFont="1" applyFill="1" applyBorder="1" applyAlignment="1">
      <alignment horizontal="left"/>
    </xf>
    <xf numFmtId="1" fontId="3" fillId="2" borderId="0" xfId="0" applyNumberFormat="1" applyFont="1" applyFill="1" applyBorder="1" applyAlignment="1">
      <alignment horizontal="left"/>
    </xf>
    <xf numFmtId="1" fontId="5" fillId="2" borderId="0" xfId="0" applyNumberFormat="1" applyFont="1" applyFill="1" applyBorder="1" applyAlignment="1">
      <alignment horizontal="left" vertical="center" wrapText="1"/>
    </xf>
    <xf numFmtId="1" fontId="5" fillId="2" borderId="0" xfId="1" applyNumberFormat="1" applyFont="1" applyFill="1" applyBorder="1" applyAlignment="1">
      <alignment horizontal="right" wrapText="1" indent="1"/>
    </xf>
    <xf numFmtId="1" fontId="5" fillId="2" borderId="0" xfId="0" applyNumberFormat="1" applyFont="1" applyFill="1" applyBorder="1" applyAlignment="1">
      <alignment horizontal="right"/>
    </xf>
    <xf numFmtId="1" fontId="4" fillId="2" borderId="0" xfId="0" applyNumberFormat="1" applyFont="1" applyFill="1" applyAlignment="1"/>
    <xf numFmtId="1" fontId="4" fillId="2" borderId="0" xfId="0" applyNumberFormat="1" applyFont="1" applyFill="1" applyBorder="1" applyAlignment="1"/>
    <xf numFmtId="1" fontId="7" fillId="2" borderId="0" xfId="0" applyNumberFormat="1" applyFont="1" applyFill="1" applyAlignment="1"/>
    <xf numFmtId="1" fontId="8" fillId="2" borderId="0" xfId="0" applyNumberFormat="1" applyFont="1" applyFill="1" applyAlignment="1">
      <alignment horizontal="left"/>
    </xf>
    <xf numFmtId="1" fontId="9" fillId="2" borderId="1" xfId="2" applyNumberFormat="1" applyFont="1" applyFill="1" applyBorder="1" applyAlignment="1">
      <alignment horizontal="center"/>
    </xf>
    <xf numFmtId="1" fontId="9" fillId="2" borderId="0" xfId="2" applyNumberFormat="1" applyFont="1" applyFill="1" applyBorder="1" applyAlignment="1">
      <alignment horizontal="center"/>
    </xf>
    <xf numFmtId="3" fontId="5" fillId="2" borderId="0" xfId="0" applyNumberFormat="1" applyFont="1" applyFill="1" applyBorder="1" applyAlignment="1">
      <alignment horizontal="right"/>
    </xf>
    <xf numFmtId="3" fontId="4" fillId="2" borderId="0" xfId="0" applyNumberFormat="1" applyFont="1" applyFill="1" applyAlignment="1"/>
    <xf numFmtId="3" fontId="4" fillId="2" borderId="0" xfId="0" applyNumberFormat="1" applyFont="1" applyFill="1" applyBorder="1" applyAlignment="1"/>
    <xf numFmtId="3" fontId="6" fillId="2" borderId="0" xfId="0" applyNumberFormat="1" applyFont="1" applyFill="1" applyBorder="1" applyAlignment="1">
      <alignment horizontal="left" vertical="center" wrapText="1"/>
    </xf>
    <xf numFmtId="3" fontId="10" fillId="2" borderId="0" xfId="0" applyNumberFormat="1" applyFont="1" applyFill="1" applyBorder="1" applyAlignment="1"/>
    <xf numFmtId="3" fontId="7" fillId="2" borderId="0" xfId="0" applyNumberFormat="1" applyFont="1" applyFill="1" applyAlignment="1"/>
    <xf numFmtId="165" fontId="5" fillId="2" borderId="0" xfId="0" applyNumberFormat="1" applyFont="1" applyFill="1" applyBorder="1" applyAlignment="1">
      <alignment horizontal="right"/>
    </xf>
    <xf numFmtId="165" fontId="4" fillId="2" borderId="0" xfId="0" applyNumberFormat="1" applyFont="1" applyFill="1" applyBorder="1" applyAlignment="1"/>
    <xf numFmtId="164" fontId="3" fillId="2" borderId="0" xfId="0" applyNumberFormat="1" applyFont="1" applyFill="1" applyBorder="1" applyAlignment="1">
      <alignment horizontal="left" vertical="center"/>
    </xf>
    <xf numFmtId="43" fontId="3" fillId="2" borderId="0" xfId="0" applyNumberFormat="1" applyFont="1" applyFill="1" applyBorder="1" applyAlignment="1">
      <alignment horizontal="left" vertical="center"/>
    </xf>
    <xf numFmtId="1" fontId="3" fillId="2" borderId="0" xfId="0" applyNumberFormat="1" applyFont="1" applyFill="1" applyBorder="1" applyAlignment="1">
      <alignment horizontal="left" vertical="center"/>
    </xf>
    <xf numFmtId="164" fontId="5" fillId="2" borderId="0" xfId="0" applyNumberFormat="1" applyFont="1" applyFill="1" applyBorder="1" applyAlignment="1">
      <alignment horizontal="left" vertical="center" wrapText="1" indent="1"/>
    </xf>
    <xf numFmtId="164" fontId="10" fillId="2" borderId="0" xfId="0" applyNumberFormat="1" applyFont="1" applyFill="1" applyAlignment="1">
      <alignment horizontal="left" indent="1"/>
    </xf>
    <xf numFmtId="0" fontId="0" fillId="0" borderId="0" xfId="0" applyFill="1" applyBorder="1"/>
    <xf numFmtId="0" fontId="11" fillId="3" borderId="0" xfId="3" applyFont="1" applyFill="1" applyAlignment="1">
      <alignment vertical="center"/>
    </xf>
    <xf numFmtId="0" fontId="2" fillId="3" borderId="0" xfId="3" applyFill="1"/>
    <xf numFmtId="0" fontId="2" fillId="3" borderId="0" xfId="3" applyFill="1" applyAlignment="1">
      <alignment horizontal="right"/>
    </xf>
    <xf numFmtId="0" fontId="2" fillId="2" borderId="0" xfId="3" applyFill="1"/>
    <xf numFmtId="0" fontId="13" fillId="2" borderId="0" xfId="4" applyNumberFormat="1" applyFill="1" applyBorder="1" applyAlignment="1">
      <alignment horizontal="left" vertical="center" wrapText="1"/>
    </xf>
    <xf numFmtId="0" fontId="14" fillId="2" borderId="0" xfId="4" applyFont="1" applyFill="1" applyAlignment="1">
      <alignment horizontal="left" indent="1"/>
    </xf>
    <xf numFmtId="0" fontId="13" fillId="2" borderId="0" xfId="4" applyFill="1" applyAlignment="1">
      <alignment horizontal="left" indent="1"/>
    </xf>
    <xf numFmtId="0" fontId="13" fillId="2" borderId="0" xfId="4" applyFill="1" applyAlignment="1">
      <alignment horizontal="left"/>
    </xf>
    <xf numFmtId="0" fontId="2" fillId="0" borderId="0" xfId="3"/>
    <xf numFmtId="0" fontId="17" fillId="4" borderId="0" xfId="8" applyFont="1" applyFill="1"/>
    <xf numFmtId="0" fontId="15" fillId="4" borderId="0" xfId="8" applyFill="1"/>
    <xf numFmtId="0" fontId="15" fillId="4" borderId="8" xfId="8" applyFont="1" applyFill="1" applyBorder="1" applyAlignment="1">
      <alignment horizontal="center" vertical="center" wrapText="1"/>
    </xf>
    <xf numFmtId="0" fontId="15" fillId="4" borderId="9" xfId="8" applyFont="1" applyFill="1" applyBorder="1" applyAlignment="1">
      <alignment horizontal="center" vertical="center" wrapText="1"/>
    </xf>
    <xf numFmtId="0" fontId="15" fillId="4" borderId="8" xfId="8" applyFont="1" applyFill="1" applyBorder="1"/>
    <xf numFmtId="9" fontId="0" fillId="4" borderId="12" xfId="9" applyFont="1" applyFill="1" applyBorder="1" applyAlignment="1"/>
    <xf numFmtId="9" fontId="0" fillId="4" borderId="13" xfId="9" applyFont="1" applyFill="1" applyBorder="1" applyAlignment="1"/>
    <xf numFmtId="9" fontId="0" fillId="4" borderId="9" xfId="9" applyFont="1" applyFill="1" applyBorder="1" applyAlignment="1"/>
    <xf numFmtId="0" fontId="17" fillId="4" borderId="14" xfId="8" applyFont="1" applyFill="1" applyBorder="1"/>
    <xf numFmtId="0" fontId="15" fillId="4" borderId="5" xfId="8" applyFont="1" applyFill="1" applyBorder="1"/>
    <xf numFmtId="9" fontId="0" fillId="4" borderId="7" xfId="9" applyFont="1" applyFill="1" applyBorder="1" applyAlignment="1"/>
    <xf numFmtId="9" fontId="0" fillId="4" borderId="4" xfId="9" applyFont="1" applyFill="1" applyBorder="1" applyAlignment="1"/>
    <xf numFmtId="0" fontId="17" fillId="4" borderId="8" xfId="8" applyFont="1" applyFill="1" applyBorder="1"/>
    <xf numFmtId="9" fontId="0" fillId="4" borderId="10" xfId="9" applyFont="1" applyFill="1" applyBorder="1" applyAlignment="1"/>
    <xf numFmtId="9" fontId="0" fillId="4" borderId="0" xfId="9" applyFont="1" applyFill="1" applyBorder="1"/>
    <xf numFmtId="0" fontId="15" fillId="0" borderId="0" xfId="8"/>
    <xf numFmtId="0" fontId="15" fillId="0" borderId="0" xfId="8" applyBorder="1"/>
    <xf numFmtId="0" fontId="19" fillId="0" borderId="0" xfId="6" applyFont="1" applyAlignment="1">
      <alignment horizontal="left"/>
    </xf>
    <xf numFmtId="0" fontId="15" fillId="0" borderId="0" xfId="8" applyAlignment="1">
      <alignment horizontal="center"/>
    </xf>
    <xf numFmtId="0" fontId="15" fillId="0" borderId="0" xfId="8" applyBorder="1" applyAlignment="1">
      <alignment horizontal="center"/>
    </xf>
    <xf numFmtId="0" fontId="21" fillId="0" borderId="0" xfId="8" applyFont="1" applyBorder="1" applyAlignment="1"/>
    <xf numFmtId="169" fontId="17" fillId="0" borderId="0" xfId="8" applyNumberFormat="1" applyFont="1" applyFill="1" applyBorder="1" applyAlignment="1">
      <alignment horizontal="center"/>
    </xf>
    <xf numFmtId="0" fontId="17" fillId="0" borderId="0" xfId="8" applyFont="1" applyBorder="1" applyAlignment="1"/>
    <xf numFmtId="168" fontId="17" fillId="0" borderId="0" xfId="8" applyNumberFormat="1" applyFont="1" applyFill="1" applyBorder="1" applyAlignment="1">
      <alignment horizontal="center" vertical="center"/>
    </xf>
    <xf numFmtId="9" fontId="17" fillId="0" borderId="0" xfId="9" applyFont="1" applyBorder="1" applyAlignment="1">
      <alignment horizontal="center"/>
    </xf>
    <xf numFmtId="1" fontId="15" fillId="0" borderId="0" xfId="8" applyNumberFormat="1"/>
    <xf numFmtId="0" fontId="15" fillId="0" borderId="0" xfId="8" applyFont="1" applyBorder="1" applyAlignment="1">
      <alignment horizontal="center" vertical="center"/>
    </xf>
    <xf numFmtId="168" fontId="15" fillId="0" borderId="0" xfId="8" applyNumberFormat="1" applyFont="1" applyFill="1" applyBorder="1" applyAlignment="1">
      <alignment horizontal="center" vertical="center"/>
    </xf>
    <xf numFmtId="3" fontId="15" fillId="0" borderId="0" xfId="8" applyNumberFormat="1" applyFont="1" applyFill="1" applyBorder="1" applyAlignment="1">
      <alignment horizontal="center"/>
    </xf>
    <xf numFmtId="3" fontId="17" fillId="0" borderId="0" xfId="8" applyNumberFormat="1" applyFont="1" applyFill="1" applyBorder="1" applyAlignment="1">
      <alignment horizontal="center"/>
    </xf>
    <xf numFmtId="0" fontId="15" fillId="0" borderId="0" xfId="8" applyFill="1" applyBorder="1"/>
    <xf numFmtId="168" fontId="15" fillId="0" borderId="0" xfId="8" applyNumberFormat="1" applyFill="1" applyBorder="1"/>
    <xf numFmtId="0" fontId="15" fillId="0" borderId="0" xfId="8" applyFill="1" applyBorder="1" applyAlignment="1">
      <alignment horizontal="center"/>
    </xf>
    <xf numFmtId="3" fontId="17" fillId="0" borderId="0" xfId="8" applyNumberFormat="1" applyFont="1" applyFill="1" applyBorder="1" applyAlignment="1">
      <alignment horizontal="right"/>
    </xf>
    <xf numFmtId="168" fontId="15" fillId="0" borderId="0" xfId="8" applyNumberFormat="1" applyBorder="1" applyAlignment="1">
      <alignment horizontal="center"/>
    </xf>
    <xf numFmtId="0" fontId="15" fillId="0" borderId="0" xfId="8" applyFont="1" applyAlignment="1">
      <alignment horizontal="center"/>
    </xf>
    <xf numFmtId="0" fontId="18" fillId="0" borderId="0" xfId="3" applyFont="1" applyFill="1" applyAlignment="1">
      <alignment vertical="center"/>
    </xf>
    <xf numFmtId="1" fontId="23" fillId="2" borderId="0" xfId="3" applyNumberFormat="1" applyFont="1" applyFill="1" applyBorder="1" applyAlignment="1">
      <alignment horizontal="left" vertical="center"/>
    </xf>
    <xf numFmtId="0" fontId="13" fillId="2" borderId="0" xfId="4" applyNumberFormat="1" applyFill="1" applyBorder="1" applyAlignment="1" applyProtection="1">
      <alignment horizontal="left" vertical="center" wrapText="1"/>
    </xf>
    <xf numFmtId="0" fontId="14" fillId="2" borderId="0" xfId="4" applyFont="1" applyFill="1" applyAlignment="1" applyProtection="1">
      <alignment horizontal="left" indent="1"/>
    </xf>
    <xf numFmtId="0" fontId="13" fillId="2" borderId="0" xfId="4" applyFill="1" applyAlignment="1" applyProtection="1">
      <alignment horizontal="left" indent="1"/>
    </xf>
    <xf numFmtId="0" fontId="13" fillId="2" borderId="0" xfId="4" applyFill="1" applyAlignment="1" applyProtection="1">
      <alignment horizontal="left"/>
    </xf>
    <xf numFmtId="43" fontId="7" fillId="2" borderId="0" xfId="0" applyNumberFormat="1" applyFont="1" applyFill="1" applyAlignment="1">
      <alignment horizontal="left" indent="1"/>
    </xf>
    <xf numFmtId="164" fontId="4" fillId="2" borderId="0" xfId="0" applyNumberFormat="1" applyFont="1" applyFill="1" applyAlignment="1">
      <alignment horizontal="left" indent="4"/>
    </xf>
    <xf numFmtId="164" fontId="10" fillId="2" borderId="0" xfId="0" applyNumberFormat="1" applyFont="1" applyFill="1" applyAlignment="1">
      <alignment horizontal="left" indent="2"/>
    </xf>
    <xf numFmtId="3" fontId="10" fillId="2" borderId="0" xfId="0" applyNumberFormat="1" applyFont="1" applyFill="1" applyAlignment="1"/>
    <xf numFmtId="1" fontId="10" fillId="2" borderId="0" xfId="0" applyNumberFormat="1" applyFont="1" applyFill="1" applyBorder="1"/>
    <xf numFmtId="164" fontId="0" fillId="0" borderId="0" xfId="0" applyNumberFormat="1"/>
    <xf numFmtId="3" fontId="0" fillId="0" borderId="0" xfId="0" applyNumberFormat="1"/>
    <xf numFmtId="164" fontId="0" fillId="0" borderId="0" xfId="1" applyNumberFormat="1" applyFont="1"/>
    <xf numFmtId="0" fontId="4" fillId="6" borderId="1" xfId="0" applyFont="1" applyFill="1" applyBorder="1"/>
    <xf numFmtId="170" fontId="4" fillId="6" borderId="0" xfId="0" applyNumberFormat="1" applyFont="1" applyFill="1" applyBorder="1"/>
    <xf numFmtId="170" fontId="4" fillId="6" borderId="31" xfId="1" applyNumberFormat="1" applyFont="1" applyFill="1" applyBorder="1"/>
    <xf numFmtId="170" fontId="4" fillId="6" borderId="32" xfId="0" applyNumberFormat="1" applyFont="1" applyFill="1" applyBorder="1"/>
    <xf numFmtId="170" fontId="4" fillId="6" borderId="33" xfId="1" applyNumberFormat="1" applyFont="1" applyFill="1" applyBorder="1"/>
    <xf numFmtId="170" fontId="4" fillId="0" borderId="0" xfId="0" applyNumberFormat="1" applyFont="1" applyFill="1" applyBorder="1"/>
    <xf numFmtId="170" fontId="4" fillId="0" borderId="0" xfId="1" applyNumberFormat="1" applyFont="1" applyFill="1" applyBorder="1"/>
    <xf numFmtId="0" fontId="0" fillId="6" borderId="15" xfId="0" applyFill="1" applyBorder="1"/>
    <xf numFmtId="0" fontId="0" fillId="6" borderId="34" xfId="0" applyFill="1" applyBorder="1"/>
    <xf numFmtId="0" fontId="0" fillId="6" borderId="35" xfId="0" applyFill="1" applyBorder="1"/>
    <xf numFmtId="0" fontId="0" fillId="6" borderId="1" xfId="0" applyFill="1" applyBorder="1"/>
    <xf numFmtId="0" fontId="4" fillId="6" borderId="36" xfId="0" applyFont="1" applyFill="1" applyBorder="1"/>
    <xf numFmtId="2" fontId="0" fillId="6" borderId="0" xfId="0" applyNumberFormat="1" applyFill="1" applyBorder="1"/>
    <xf numFmtId="2" fontId="0" fillId="6" borderId="32" xfId="0" applyNumberFormat="1" applyFill="1" applyBorder="1"/>
    <xf numFmtId="0" fontId="0" fillId="6" borderId="34" xfId="0" applyFill="1" applyBorder="1" applyAlignment="1">
      <alignment horizontal="left" vertical="top" wrapText="1"/>
    </xf>
    <xf numFmtId="0" fontId="0" fillId="6" borderId="35" xfId="0" applyFill="1" applyBorder="1" applyAlignment="1">
      <alignment horizontal="left" vertical="top" wrapText="1"/>
    </xf>
    <xf numFmtId="0" fontId="0" fillId="6" borderId="0" xfId="0" applyFill="1" applyBorder="1" applyAlignment="1">
      <alignment horizontal="left" vertical="top" wrapText="1"/>
    </xf>
    <xf numFmtId="0" fontId="0" fillId="6" borderId="31" xfId="0" applyFill="1" applyBorder="1" applyAlignment="1">
      <alignment horizontal="left" vertical="top" wrapText="1"/>
    </xf>
    <xf numFmtId="0" fontId="0" fillId="6" borderId="0" xfId="0" applyFill="1" applyBorder="1" applyAlignment="1">
      <alignment horizontal="left" vertical="top"/>
    </xf>
    <xf numFmtId="164" fontId="0" fillId="6" borderId="34" xfId="0" applyNumberFormat="1" applyFill="1" applyBorder="1"/>
    <xf numFmtId="164" fontId="0" fillId="6" borderId="35" xfId="0" applyNumberFormat="1" applyFill="1" applyBorder="1"/>
    <xf numFmtId="2" fontId="0" fillId="6" borderId="31" xfId="0" applyNumberFormat="1" applyFill="1" applyBorder="1"/>
    <xf numFmtId="2" fontId="0" fillId="6" borderId="33" xfId="0" applyNumberFormat="1" applyFill="1" applyBorder="1"/>
    <xf numFmtId="1" fontId="13" fillId="2" borderId="0" xfId="4" applyNumberFormat="1" applyFill="1" applyBorder="1" applyAlignment="1">
      <alignment horizontal="left" vertical="center"/>
    </xf>
    <xf numFmtId="164" fontId="13" fillId="2" borderId="0" xfId="4" applyNumberFormat="1" applyFill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15" xfId="0" applyBorder="1"/>
    <xf numFmtId="169" fontId="17" fillId="0" borderId="23" xfId="0" applyNumberFormat="1" applyFont="1" applyFill="1" applyBorder="1" applyAlignment="1">
      <alignment horizontal="center"/>
    </xf>
    <xf numFmtId="169" fontId="17" fillId="0" borderId="22" xfId="0" applyNumberFormat="1" applyFont="1" applyFill="1" applyBorder="1" applyAlignment="1">
      <alignment horizontal="center"/>
    </xf>
    <xf numFmtId="169" fontId="17" fillId="0" borderId="21" xfId="0" applyNumberFormat="1" applyFont="1" applyFill="1" applyBorder="1" applyAlignment="1">
      <alignment horizontal="center"/>
    </xf>
    <xf numFmtId="0" fontId="17" fillId="0" borderId="0" xfId="0" applyFont="1" applyBorder="1" applyAlignment="1">
      <alignment horizontal="right" indent="1"/>
    </xf>
    <xf numFmtId="0" fontId="17" fillId="0" borderId="2" xfId="0" applyFont="1" applyBorder="1" applyAlignment="1"/>
    <xf numFmtId="0" fontId="17" fillId="0" borderId="0" xfId="0" applyFont="1" applyBorder="1" applyAlignment="1">
      <alignment horizontal="center"/>
    </xf>
    <xf numFmtId="0" fontId="16" fillId="0" borderId="0" xfId="0" applyFont="1" applyFill="1" applyBorder="1" applyAlignment="1">
      <alignment horizontal="right" indent="1"/>
    </xf>
    <xf numFmtId="0" fontId="15" fillId="0" borderId="2" xfId="0" applyFont="1" applyBorder="1" applyAlignment="1">
      <alignment horizontal="center" vertical="center"/>
    </xf>
    <xf numFmtId="3" fontId="15" fillId="0" borderId="19" xfId="0" applyNumberFormat="1" applyFont="1" applyFill="1" applyBorder="1" applyAlignment="1">
      <alignment horizontal="center"/>
    </xf>
    <xf numFmtId="3" fontId="15" fillId="0" borderId="16" xfId="0" applyNumberFormat="1" applyFont="1" applyFill="1" applyBorder="1" applyAlignment="1">
      <alignment horizontal="center"/>
    </xf>
    <xf numFmtId="3" fontId="15" fillId="0" borderId="11" xfId="0" applyNumberFormat="1" applyFont="1" applyFill="1" applyBorder="1" applyAlignment="1">
      <alignment horizontal="center"/>
    </xf>
    <xf numFmtId="168" fontId="17" fillId="0" borderId="0" xfId="0" applyNumberFormat="1" applyFont="1" applyBorder="1" applyAlignment="1">
      <alignment horizontal="center"/>
    </xf>
    <xf numFmtId="3" fontId="17" fillId="0" borderId="6" xfId="0" applyNumberFormat="1" applyFont="1" applyFill="1" applyBorder="1" applyAlignment="1">
      <alignment horizontal="center"/>
    </xf>
    <xf numFmtId="3" fontId="17" fillId="0" borderId="0" xfId="0" applyNumberFormat="1" applyFont="1" applyFill="1" applyBorder="1" applyAlignment="1">
      <alignment horizontal="center"/>
    </xf>
    <xf numFmtId="0" fontId="15" fillId="0" borderId="0" xfId="0" applyFont="1" applyBorder="1" applyAlignment="1">
      <alignment horizontal="right" indent="1"/>
    </xf>
    <xf numFmtId="3" fontId="15" fillId="0" borderId="5" xfId="0" applyNumberFormat="1" applyFont="1" applyFill="1" applyBorder="1" applyAlignment="1">
      <alignment horizontal="center"/>
    </xf>
    <xf numFmtId="3" fontId="0" fillId="0" borderId="0" xfId="0" applyNumberFormat="1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22" fillId="0" borderId="0" xfId="0" applyFont="1" applyFill="1" applyBorder="1" applyAlignment="1">
      <alignment horizontal="right" indent="1"/>
    </xf>
    <xf numFmtId="3" fontId="17" fillId="0" borderId="14" xfId="0" applyNumberFormat="1" applyFont="1" applyFill="1" applyBorder="1" applyAlignment="1">
      <alignment horizontal="right"/>
    </xf>
    <xf numFmtId="168" fontId="0" fillId="0" borderId="0" xfId="0" applyNumberFormat="1" applyAlignment="1">
      <alignment horizontal="center"/>
    </xf>
    <xf numFmtId="0" fontId="17" fillId="0" borderId="21" xfId="0" applyFont="1" applyFill="1" applyBorder="1" applyAlignment="1">
      <alignment horizontal="center"/>
    </xf>
    <xf numFmtId="0" fontId="17" fillId="0" borderId="24" xfId="0" applyFont="1" applyFill="1" applyBorder="1" applyAlignment="1">
      <alignment horizontal="center"/>
    </xf>
    <xf numFmtId="0" fontId="4" fillId="0" borderId="0" xfId="0" quotePrefix="1" applyFont="1" applyFill="1"/>
    <xf numFmtId="0" fontId="24" fillId="6" borderId="35" xfId="0" applyFont="1" applyFill="1" applyBorder="1" applyAlignment="1">
      <alignment horizontal="left" wrapText="1"/>
    </xf>
    <xf numFmtId="164" fontId="24" fillId="6" borderId="1" xfId="0" applyNumberFormat="1" applyFont="1" applyFill="1" applyBorder="1" applyAlignment="1"/>
    <xf numFmtId="0" fontId="0" fillId="6" borderId="0" xfId="0" applyFill="1" applyBorder="1"/>
    <xf numFmtId="167" fontId="0" fillId="6" borderId="31" xfId="11" applyNumberFormat="1" applyFont="1" applyFill="1" applyBorder="1"/>
    <xf numFmtId="164" fontId="24" fillId="6" borderId="36" xfId="0" applyNumberFormat="1" applyFont="1" applyFill="1" applyBorder="1" applyAlignment="1"/>
    <xf numFmtId="0" fontId="0" fillId="6" borderId="32" xfId="0" applyFill="1" applyBorder="1"/>
    <xf numFmtId="167" fontId="0" fillId="6" borderId="33" xfId="11" applyNumberFormat="1" applyFont="1" applyFill="1" applyBorder="1"/>
    <xf numFmtId="0" fontId="24" fillId="6" borderId="34" xfId="0" applyFont="1" applyFill="1" applyBorder="1" applyAlignment="1">
      <alignment horizontal="center" vertical="center"/>
    </xf>
    <xf numFmtId="0" fontId="15" fillId="0" borderId="0" xfId="8" applyBorder="1" applyAlignment="1">
      <alignment horizontal="center"/>
    </xf>
    <xf numFmtId="0" fontId="17" fillId="0" borderId="1" xfId="0" applyFont="1" applyBorder="1" applyAlignment="1">
      <alignment horizontal="center"/>
    </xf>
    <xf numFmtId="171" fontId="15" fillId="4" borderId="11" xfId="8" applyNumberFormat="1" applyFill="1" applyBorder="1"/>
    <xf numFmtId="171" fontId="15" fillId="4" borderId="11" xfId="8" applyNumberFormat="1" applyFill="1" applyBorder="1" applyAlignment="1"/>
    <xf numFmtId="171" fontId="15" fillId="4" borderId="8" xfId="8" applyNumberFormat="1" applyFill="1" applyBorder="1" applyAlignment="1"/>
    <xf numFmtId="171" fontId="17" fillId="4" borderId="11" xfId="8" applyNumberFormat="1" applyFont="1" applyFill="1" applyBorder="1"/>
    <xf numFmtId="171" fontId="17" fillId="4" borderId="11" xfId="8" applyNumberFormat="1" applyFont="1" applyFill="1" applyBorder="1" applyAlignment="1"/>
    <xf numFmtId="171" fontId="15" fillId="4" borderId="5" xfId="8" applyNumberFormat="1" applyFill="1" applyBorder="1"/>
    <xf numFmtId="171" fontId="15" fillId="4" borderId="5" xfId="8" applyNumberFormat="1" applyFill="1" applyBorder="1" applyAlignment="1"/>
    <xf numFmtId="171" fontId="17" fillId="4" borderId="8" xfId="8" applyNumberFormat="1" applyFont="1" applyFill="1" applyBorder="1"/>
    <xf numFmtId="170" fontId="17" fillId="0" borderId="11" xfId="0" applyNumberFormat="1" applyFont="1" applyFill="1" applyBorder="1" applyAlignment="1">
      <alignment horizontal="center" vertical="center"/>
    </xf>
    <xf numFmtId="170" fontId="17" fillId="0" borderId="13" xfId="0" applyNumberFormat="1" applyFont="1" applyFill="1" applyBorder="1" applyAlignment="1">
      <alignment horizontal="center" vertical="center"/>
    </xf>
    <xf numFmtId="170" fontId="17" fillId="0" borderId="25" xfId="0" applyNumberFormat="1" applyFont="1" applyFill="1" applyBorder="1" applyAlignment="1">
      <alignment horizontal="center" vertical="center"/>
    </xf>
    <xf numFmtId="170" fontId="15" fillId="0" borderId="3" xfId="0" applyNumberFormat="1" applyFont="1" applyFill="1" applyBorder="1" applyAlignment="1">
      <alignment horizontal="center" vertical="center"/>
    </xf>
    <xf numFmtId="170" fontId="15" fillId="0" borderId="4" xfId="0" applyNumberFormat="1" applyFont="1" applyFill="1" applyBorder="1" applyAlignment="1">
      <alignment horizontal="center" vertical="center"/>
    </xf>
    <xf numFmtId="170" fontId="15" fillId="0" borderId="18" xfId="0" applyNumberFormat="1" applyFont="1" applyFill="1" applyBorder="1" applyAlignment="1">
      <alignment horizontal="center" vertical="center"/>
    </xf>
    <xf numFmtId="170" fontId="15" fillId="0" borderId="0" xfId="0" applyNumberFormat="1" applyFont="1" applyFill="1" applyBorder="1" applyAlignment="1">
      <alignment horizontal="center" vertical="center"/>
    </xf>
    <xf numFmtId="170" fontId="15" fillId="0" borderId="7" xfId="0" applyNumberFormat="1" applyFont="1" applyFill="1" applyBorder="1" applyAlignment="1">
      <alignment horizontal="center" vertical="center"/>
    </xf>
    <xf numFmtId="170" fontId="15" fillId="0" borderId="20" xfId="0" applyNumberFormat="1" applyFont="1" applyFill="1" applyBorder="1" applyAlignment="1">
      <alignment horizontal="center" vertical="center"/>
    </xf>
    <xf numFmtId="170" fontId="15" fillId="0" borderId="10" xfId="0" applyNumberFormat="1" applyFont="1" applyFill="1" applyBorder="1" applyAlignment="1">
      <alignment horizontal="center" vertical="center"/>
    </xf>
    <xf numFmtId="170" fontId="15" fillId="0" borderId="9" xfId="0" applyNumberFormat="1" applyFont="1" applyFill="1" applyBorder="1" applyAlignment="1">
      <alignment horizontal="center" vertical="center"/>
    </xf>
    <xf numFmtId="170" fontId="15" fillId="0" borderId="17" xfId="0" applyNumberFormat="1" applyFont="1" applyFill="1" applyBorder="1" applyAlignment="1">
      <alignment horizontal="center" vertical="center"/>
    </xf>
    <xf numFmtId="170" fontId="17" fillId="0" borderId="6" xfId="0" applyNumberFormat="1" applyFont="1" applyFill="1" applyBorder="1" applyAlignment="1">
      <alignment horizontal="center" vertical="center"/>
    </xf>
    <xf numFmtId="170" fontId="17" fillId="0" borderId="3" xfId="0" applyNumberFormat="1" applyFont="1" applyFill="1" applyBorder="1" applyAlignment="1">
      <alignment horizontal="center" vertical="center"/>
    </xf>
    <xf numFmtId="170" fontId="17" fillId="0" borderId="18" xfId="0" applyNumberFormat="1" applyFont="1" applyFill="1" applyBorder="1" applyAlignment="1">
      <alignment horizontal="center" vertical="center"/>
    </xf>
    <xf numFmtId="170" fontId="15" fillId="0" borderId="5" xfId="0" applyNumberFormat="1" applyFont="1" applyFill="1" applyBorder="1" applyAlignment="1">
      <alignment horizontal="center" vertical="center"/>
    </xf>
    <xf numFmtId="170" fontId="15" fillId="0" borderId="8" xfId="0" applyNumberFormat="1" applyFont="1" applyFill="1" applyBorder="1" applyAlignment="1">
      <alignment horizontal="center" vertical="center"/>
    </xf>
    <xf numFmtId="170" fontId="17" fillId="0" borderId="14" xfId="0" applyNumberFormat="1" applyFont="1" applyFill="1" applyBorder="1" applyAlignment="1">
      <alignment horizontal="center" vertical="center"/>
    </xf>
    <xf numFmtId="170" fontId="17" fillId="0" borderId="29" xfId="0" applyNumberFormat="1" applyFont="1" applyFill="1" applyBorder="1" applyAlignment="1">
      <alignment horizontal="center" vertical="center"/>
    </xf>
    <xf numFmtId="170" fontId="17" fillId="0" borderId="30" xfId="0" applyNumberFormat="1" applyFont="1" applyFill="1" applyBorder="1" applyAlignment="1">
      <alignment horizontal="center" vertical="center"/>
    </xf>
    <xf numFmtId="0" fontId="2" fillId="7" borderId="0" xfId="3" applyFill="1"/>
    <xf numFmtId="0" fontId="2" fillId="8" borderId="0" xfId="3" applyFill="1"/>
    <xf numFmtId="0" fontId="2" fillId="9" borderId="0" xfId="3" applyFill="1"/>
    <xf numFmtId="0" fontId="0" fillId="6" borderId="31" xfId="0" applyFill="1" applyBorder="1" applyAlignment="1">
      <alignment horizontal="left" vertical="top"/>
    </xf>
    <xf numFmtId="0" fontId="25" fillId="5" borderId="0" xfId="0" applyFont="1" applyFill="1" applyBorder="1" applyAlignment="1" applyProtection="1">
      <alignment horizontal="center"/>
    </xf>
    <xf numFmtId="0" fontId="13" fillId="4" borderId="0" xfId="4" applyFill="1" applyAlignment="1" applyProtection="1">
      <alignment horizontal="left"/>
    </xf>
    <xf numFmtId="0" fontId="17" fillId="0" borderId="0" xfId="8" applyFont="1" applyBorder="1" applyAlignment="1">
      <alignment horizontal="center"/>
    </xf>
    <xf numFmtId="1" fontId="13" fillId="2" borderId="0" xfId="4" applyNumberFormat="1" applyFill="1" applyBorder="1" applyAlignment="1" applyProtection="1">
      <alignment horizontal="left" vertical="center"/>
    </xf>
    <xf numFmtId="0" fontId="28" fillId="4" borderId="0" xfId="0" applyFont="1" applyFill="1"/>
    <xf numFmtId="0" fontId="0" fillId="4" borderId="0" xfId="0" applyFont="1" applyFill="1"/>
    <xf numFmtId="0" fontId="29" fillId="4" borderId="0" xfId="8" applyFont="1" applyFill="1"/>
    <xf numFmtId="0" fontId="28" fillId="4" borderId="0" xfId="0" applyFont="1" applyFill="1" applyBorder="1"/>
    <xf numFmtId="0" fontId="28" fillId="4" borderId="0" xfId="8" applyFont="1" applyFill="1" applyBorder="1"/>
    <xf numFmtId="0" fontId="28" fillId="4" borderId="0" xfId="8" applyFont="1" applyFill="1"/>
    <xf numFmtId="0" fontId="28" fillId="4" borderId="0" xfId="0" applyFont="1" applyFill="1" applyBorder="1" applyAlignment="1">
      <alignment horizontal="center" wrapText="1"/>
    </xf>
    <xf numFmtId="0" fontId="28" fillId="4" borderId="0" xfId="8" applyFont="1" applyFill="1" applyBorder="1" applyAlignment="1">
      <alignment horizontal="center" wrapText="1"/>
    </xf>
    <xf numFmtId="0" fontId="28" fillId="4" borderId="0" xfId="8" applyFont="1" applyFill="1" applyAlignment="1">
      <alignment horizontal="center" wrapText="1"/>
    </xf>
    <xf numFmtId="3" fontId="0" fillId="4" borderId="0" xfId="0" applyNumberFormat="1" applyFont="1" applyFill="1" applyBorder="1"/>
    <xf numFmtId="9" fontId="28" fillId="4" borderId="0" xfId="9" applyFont="1" applyFill="1" applyBorder="1"/>
    <xf numFmtId="0" fontId="0" fillId="4" borderId="0" xfId="0" applyFont="1" applyFill="1" applyBorder="1"/>
    <xf numFmtId="0" fontId="29" fillId="4" borderId="0" xfId="8" applyFont="1" applyFill="1" applyBorder="1"/>
    <xf numFmtId="0" fontId="29" fillId="4" borderId="0" xfId="8" applyFont="1" applyFill="1" applyBorder="1" applyAlignment="1">
      <alignment horizontal="center" vertical="center"/>
    </xf>
    <xf numFmtId="0" fontId="28" fillId="4" borderId="0" xfId="8" applyFont="1" applyFill="1" applyBorder="1" applyAlignment="1">
      <alignment horizontal="center" vertical="center"/>
    </xf>
    <xf numFmtId="0" fontId="28" fillId="4" borderId="0" xfId="8" applyFont="1" applyFill="1" applyBorder="1" applyAlignment="1">
      <alignment horizontal="center" vertical="center" wrapText="1"/>
    </xf>
    <xf numFmtId="0" fontId="29" fillId="4" borderId="0" xfId="8" applyFont="1" applyFill="1" applyBorder="1" applyAlignment="1">
      <alignment horizontal="center" vertical="center" wrapText="1"/>
    </xf>
    <xf numFmtId="0" fontId="28" fillId="4" borderId="0" xfId="8" applyFont="1" applyFill="1" applyBorder="1" applyAlignment="1">
      <alignment horizontal="center"/>
    </xf>
    <xf numFmtId="164" fontId="13" fillId="2" borderId="0" xfId="4" applyNumberFormat="1" applyFont="1" applyFill="1"/>
    <xf numFmtId="0" fontId="29" fillId="4" borderId="0" xfId="8" applyFont="1" applyFill="1" applyBorder="1" applyAlignment="1">
      <alignment horizontal="center"/>
    </xf>
    <xf numFmtId="166" fontId="29" fillId="4" borderId="0" xfId="8" applyNumberFormat="1" applyFont="1" applyFill="1" applyBorder="1"/>
    <xf numFmtId="166" fontId="28" fillId="4" borderId="0" xfId="8" applyNumberFormat="1" applyFont="1" applyFill="1" applyBorder="1"/>
    <xf numFmtId="0" fontId="17" fillId="0" borderId="0" xfId="8" applyFont="1" applyFill="1" applyBorder="1" applyAlignment="1">
      <alignment horizontal="center"/>
    </xf>
    <xf numFmtId="0" fontId="17" fillId="0" borderId="0" xfId="8" applyFont="1" applyFill="1" applyBorder="1" applyAlignment="1">
      <alignment horizontal="center" vertical="center"/>
    </xf>
    <xf numFmtId="170" fontId="17" fillId="0" borderId="0" xfId="8" applyNumberFormat="1" applyFont="1" applyFill="1" applyBorder="1" applyAlignment="1">
      <alignment horizontal="center" vertical="center"/>
    </xf>
    <xf numFmtId="170" fontId="17" fillId="0" borderId="0" xfId="9" applyNumberFormat="1" applyFont="1" applyBorder="1" applyAlignment="1">
      <alignment horizontal="center"/>
    </xf>
    <xf numFmtId="0" fontId="15" fillId="0" borderId="0" xfId="8" applyFont="1" applyFill="1" applyBorder="1" applyAlignment="1">
      <alignment horizontal="center" vertical="center"/>
    </xf>
    <xf numFmtId="170" fontId="15" fillId="0" borderId="0" xfId="8" applyNumberFormat="1" applyFont="1" applyFill="1" applyBorder="1" applyAlignment="1">
      <alignment horizontal="center" vertical="center"/>
    </xf>
    <xf numFmtId="0" fontId="15" fillId="0" borderId="0" xfId="8" applyFont="1" applyFill="1" applyBorder="1" applyAlignment="1">
      <alignment horizontal="center"/>
    </xf>
    <xf numFmtId="3" fontId="15" fillId="0" borderId="0" xfId="8" applyNumberFormat="1" applyFont="1" applyFill="1" applyBorder="1" applyAlignment="1">
      <alignment horizontal="center" vertical="center"/>
    </xf>
    <xf numFmtId="3" fontId="17" fillId="0" borderId="0" xfId="8" applyNumberFormat="1" applyFont="1" applyFill="1" applyBorder="1" applyAlignment="1">
      <alignment horizontal="center" vertical="center"/>
    </xf>
    <xf numFmtId="0" fontId="17" fillId="0" borderId="0" xfId="8" applyFont="1" applyFill="1" applyBorder="1" applyAlignment="1">
      <alignment horizontal="right"/>
    </xf>
    <xf numFmtId="171" fontId="0" fillId="4" borderId="0" xfId="0" applyNumberFormat="1" applyFont="1" applyFill="1" applyBorder="1"/>
    <xf numFmtId="166" fontId="29" fillId="4" borderId="0" xfId="8" applyNumberFormat="1" applyFont="1" applyFill="1"/>
    <xf numFmtId="9" fontId="29" fillId="4" borderId="0" xfId="8" applyNumberFormat="1" applyFont="1" applyFill="1" applyBorder="1"/>
    <xf numFmtId="9" fontId="29" fillId="4" borderId="0" xfId="8" applyNumberFormat="1" applyFont="1" applyFill="1"/>
    <xf numFmtId="9" fontId="28" fillId="4" borderId="0" xfId="8" applyNumberFormat="1" applyFont="1" applyFill="1" applyBorder="1"/>
    <xf numFmtId="9" fontId="28" fillId="4" borderId="0" xfId="8" applyNumberFormat="1" applyFont="1" applyFill="1"/>
    <xf numFmtId="166" fontId="28" fillId="4" borderId="0" xfId="8" applyNumberFormat="1" applyFont="1" applyFill="1"/>
    <xf numFmtId="171" fontId="15" fillId="4" borderId="6" xfId="8" applyNumberFormat="1" applyFill="1" applyBorder="1"/>
    <xf numFmtId="171" fontId="15" fillId="4" borderId="8" xfId="8" applyNumberFormat="1" applyFill="1" applyBorder="1"/>
    <xf numFmtId="171" fontId="15" fillId="4" borderId="6" xfId="8" applyNumberFormat="1" applyFill="1" applyBorder="1" applyAlignment="1"/>
    <xf numFmtId="171" fontId="29" fillId="4" borderId="0" xfId="8" applyNumberFormat="1" applyFont="1" applyFill="1"/>
    <xf numFmtId="170" fontId="15" fillId="0" borderId="6" xfId="0" applyNumberFormat="1" applyFont="1" applyFill="1" applyBorder="1" applyAlignment="1">
      <alignment horizontal="center" vertical="center"/>
    </xf>
    <xf numFmtId="170" fontId="17" fillId="0" borderId="12" xfId="0" applyNumberFormat="1" applyFont="1" applyFill="1" applyBorder="1" applyAlignment="1">
      <alignment horizontal="center" vertical="center"/>
    </xf>
    <xf numFmtId="170" fontId="17" fillId="0" borderId="4" xfId="0" applyNumberFormat="1" applyFont="1" applyFill="1" applyBorder="1" applyAlignment="1">
      <alignment horizontal="center" vertical="center"/>
    </xf>
    <xf numFmtId="170" fontId="17" fillId="0" borderId="38" xfId="0" applyNumberFormat="1" applyFont="1" applyFill="1" applyBorder="1" applyAlignment="1">
      <alignment horizontal="center" vertical="center"/>
    </xf>
    <xf numFmtId="172" fontId="15" fillId="0" borderId="0" xfId="0" applyNumberFormat="1" applyFont="1" applyFill="1" applyBorder="1" applyAlignment="1">
      <alignment horizontal="center" vertical="center"/>
    </xf>
    <xf numFmtId="167" fontId="4" fillId="2" borderId="0" xfId="11" applyNumberFormat="1" applyFont="1" applyFill="1" applyBorder="1"/>
    <xf numFmtId="0" fontId="12" fillId="4" borderId="0" xfId="3" applyFont="1" applyFill="1" applyAlignment="1">
      <alignment horizontal="left" wrapText="1"/>
    </xf>
    <xf numFmtId="0" fontId="13" fillId="4" borderId="0" xfId="4" applyFill="1" applyAlignment="1" applyProtection="1">
      <alignment horizontal="left"/>
    </xf>
    <xf numFmtId="0" fontId="15" fillId="4" borderId="2" xfId="8" applyFont="1" applyFill="1" applyBorder="1" applyAlignment="1">
      <alignment horizontal="center"/>
    </xf>
    <xf numFmtId="0" fontId="15" fillId="4" borderId="19" xfId="8" applyFont="1" applyFill="1" applyBorder="1" applyAlignment="1">
      <alignment horizontal="center"/>
    </xf>
    <xf numFmtId="0" fontId="15" fillId="4" borderId="16" xfId="8" applyFont="1" applyFill="1" applyBorder="1" applyAlignment="1">
      <alignment horizontal="center"/>
    </xf>
    <xf numFmtId="0" fontId="17" fillId="4" borderId="11" xfId="8" applyFont="1" applyFill="1" applyBorder="1" applyAlignment="1">
      <alignment horizontal="center" vertical="center"/>
    </xf>
    <xf numFmtId="0" fontId="17" fillId="4" borderId="13" xfId="8" applyFont="1" applyFill="1" applyBorder="1" applyAlignment="1">
      <alignment horizontal="center" vertical="center"/>
    </xf>
    <xf numFmtId="0" fontId="17" fillId="4" borderId="12" xfId="8" applyFont="1" applyFill="1" applyBorder="1" applyAlignment="1">
      <alignment horizontal="center" vertical="center"/>
    </xf>
    <xf numFmtId="0" fontId="17" fillId="4" borderId="6" xfId="8" applyFont="1" applyFill="1" applyBorder="1" applyAlignment="1">
      <alignment horizontal="center" vertical="center" wrapText="1"/>
    </xf>
    <xf numFmtId="0" fontId="17" fillId="4" borderId="4" xfId="8" applyFont="1" applyFill="1" applyBorder="1" applyAlignment="1">
      <alignment horizontal="center" vertical="center" wrapText="1"/>
    </xf>
    <xf numFmtId="0" fontId="17" fillId="4" borderId="5" xfId="8" applyFont="1" applyFill="1" applyBorder="1" applyAlignment="1">
      <alignment horizontal="center" vertical="center" wrapText="1"/>
    </xf>
    <xf numFmtId="0" fontId="17" fillId="4" borderId="7" xfId="8" applyFont="1" applyFill="1" applyBorder="1" applyAlignment="1">
      <alignment horizontal="center" vertical="center" wrapText="1"/>
    </xf>
    <xf numFmtId="0" fontId="15" fillId="4" borderId="6" xfId="8" applyFont="1" applyFill="1" applyBorder="1" applyAlignment="1">
      <alignment horizontal="center" vertical="center" wrapText="1"/>
    </xf>
    <xf numFmtId="0" fontId="15" fillId="4" borderId="4" xfId="8" applyFont="1" applyFill="1" applyBorder="1" applyAlignment="1">
      <alignment horizontal="center" vertical="center" wrapText="1"/>
    </xf>
    <xf numFmtId="0" fontId="28" fillId="4" borderId="0" xfId="8" applyFont="1" applyFill="1" applyBorder="1" applyAlignment="1">
      <alignment horizontal="center" vertical="center"/>
    </xf>
    <xf numFmtId="0" fontId="29" fillId="4" borderId="0" xfId="8" applyFont="1" applyFill="1" applyBorder="1" applyAlignment="1">
      <alignment horizontal="center" vertical="center"/>
    </xf>
    <xf numFmtId="0" fontId="28" fillId="4" borderId="0" xfId="8" applyFont="1" applyFill="1" applyBorder="1" applyAlignment="1">
      <alignment horizontal="center" vertical="center" wrapText="1"/>
    </xf>
    <xf numFmtId="0" fontId="15" fillId="0" borderId="0" xfId="8" applyBorder="1" applyAlignment="1">
      <alignment horizontal="center"/>
    </xf>
    <xf numFmtId="0" fontId="17" fillId="0" borderId="37" xfId="0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17" fillId="0" borderId="0" xfId="8" applyFont="1" applyBorder="1" applyAlignment="1">
      <alignment horizontal="center"/>
    </xf>
    <xf numFmtId="0" fontId="17" fillId="0" borderId="26" xfId="0" applyFont="1" applyBorder="1" applyAlignment="1">
      <alignment horizontal="center" vertical="center" textRotation="90"/>
    </xf>
    <xf numFmtId="0" fontId="17" fillId="0" borderId="27" xfId="0" applyFont="1" applyBorder="1" applyAlignment="1">
      <alignment horizontal="center" vertical="center" textRotation="90"/>
    </xf>
    <xf numFmtId="0" fontId="17" fillId="0" borderId="28" xfId="0" applyFont="1" applyBorder="1" applyAlignment="1">
      <alignment horizontal="center" vertical="center" textRotation="90"/>
    </xf>
    <xf numFmtId="0" fontId="17" fillId="0" borderId="0" xfId="8" applyFont="1" applyBorder="1" applyAlignment="1">
      <alignment horizontal="center" vertical="center" textRotation="90"/>
    </xf>
  </cellXfs>
  <cellStyles count="12">
    <cellStyle name="Comma" xfId="1" builtinId="3"/>
    <cellStyle name="Comma 2" xfId="10"/>
    <cellStyle name="Hyperlink" xfId="4" builtinId="8"/>
    <cellStyle name="Normal" xfId="0" builtinId="0"/>
    <cellStyle name="Normal 2" xfId="5"/>
    <cellStyle name="Normal 3" xfId="3"/>
    <cellStyle name="Normal 4" xfId="8"/>
    <cellStyle name="Normal_Summary (2)" xfId="6"/>
    <cellStyle name="Normal_TAB7P1" xfId="2"/>
    <cellStyle name="Percent" xfId="11" builtinId="5"/>
    <cellStyle name="Percent 2" xfId="9"/>
    <cellStyle name="Style 1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Annual Coal Production by Rank and Mining Method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1"/>
          <c:order val="0"/>
          <c:tx>
            <c:strRef>
              <c:f>Charts!$R$18</c:f>
              <c:strCache>
                <c:ptCount val="1"/>
                <c:pt idx="0">
                  <c:v>Opencast Bituminous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cat>
            <c:numRef>
              <c:f>Charts!$P$19:$P$46</c:f>
              <c:numCache>
                <c:formatCode>General</c:formatCode>
                <c:ptCount val="28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</c:numCache>
            </c:numRef>
          </c:cat>
          <c:val>
            <c:numRef>
              <c:f>Charts!$R$19:$R$46</c:f>
              <c:numCache>
                <c:formatCode>_(* #,##0_);_(* \(#,##0\);_(* "-"??_);_(@_)</c:formatCode>
                <c:ptCount val="28"/>
                <c:pt idx="0">
                  <c:v>831702</c:v>
                </c:pt>
                <c:pt idx="1">
                  <c:v>1099770</c:v>
                </c:pt>
                <c:pt idx="2">
                  <c:v>1102782</c:v>
                </c:pt>
                <c:pt idx="3">
                  <c:v>1331970</c:v>
                </c:pt>
                <c:pt idx="4">
                  <c:v>1387675</c:v>
                </c:pt>
                <c:pt idx="5">
                  <c:v>1130219</c:v>
                </c:pt>
                <c:pt idx="6">
                  <c:v>814808</c:v>
                </c:pt>
                <c:pt idx="7">
                  <c:v>1184154</c:v>
                </c:pt>
                <c:pt idx="8">
                  <c:v>1273992</c:v>
                </c:pt>
                <c:pt idx="9">
                  <c:v>1482386</c:v>
                </c:pt>
                <c:pt idx="10">
                  <c:v>1948906</c:v>
                </c:pt>
                <c:pt idx="11">
                  <c:v>2129000</c:v>
                </c:pt>
                <c:pt idx="12">
                  <c:v>2271311</c:v>
                </c:pt>
                <c:pt idx="13">
                  <c:v>2198389</c:v>
                </c:pt>
                <c:pt idx="14">
                  <c:v>2267870</c:v>
                </c:pt>
                <c:pt idx="15">
                  <c:v>1852554</c:v>
                </c:pt>
                <c:pt idx="16">
                  <c:v>1912683</c:v>
                </c:pt>
                <c:pt idx="17">
                  <c:v>1485005.09</c:v>
                </c:pt>
                <c:pt idx="18">
                  <c:v>1811578.41</c:v>
                </c:pt>
                <c:pt idx="19">
                  <c:v>1899150</c:v>
                </c:pt>
                <c:pt idx="20">
                  <c:v>2164261.88</c:v>
                </c:pt>
                <c:pt idx="21">
                  <c:v>2189357.48</c:v>
                </c:pt>
                <c:pt idx="22">
                  <c:v>1815127.22</c:v>
                </c:pt>
                <c:pt idx="23">
                  <c:v>1237445</c:v>
                </c:pt>
                <c:pt idx="24">
                  <c:v>1013416</c:v>
                </c:pt>
                <c:pt idx="25">
                  <c:v>1055369</c:v>
                </c:pt>
                <c:pt idx="26">
                  <c:v>1196540</c:v>
                </c:pt>
                <c:pt idx="27">
                  <c:v>1137887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32-4BA4-AED9-81C39BB688BE}"/>
            </c:ext>
          </c:extLst>
        </c:ser>
        <c:ser>
          <c:idx val="0"/>
          <c:order val="1"/>
          <c:tx>
            <c:strRef>
              <c:f>Charts!$Q$18</c:f>
              <c:strCache>
                <c:ptCount val="1"/>
                <c:pt idx="0">
                  <c:v>Underground Bituminous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cat>
            <c:numRef>
              <c:f>Charts!$P$19:$P$46</c:f>
              <c:numCache>
                <c:formatCode>General</c:formatCode>
                <c:ptCount val="28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</c:numCache>
            </c:numRef>
          </c:cat>
          <c:val>
            <c:numRef>
              <c:f>Charts!$Q$19:$Q$46</c:f>
              <c:numCache>
                <c:formatCode>_(* #,##0_);_(* \(#,##0\);_(* "-"??_);_(@_)</c:formatCode>
                <c:ptCount val="28"/>
                <c:pt idx="0">
                  <c:v>109448</c:v>
                </c:pt>
                <c:pt idx="1">
                  <c:v>121368</c:v>
                </c:pt>
                <c:pt idx="2">
                  <c:v>162585</c:v>
                </c:pt>
                <c:pt idx="3">
                  <c:v>370033</c:v>
                </c:pt>
                <c:pt idx="4">
                  <c:v>475252</c:v>
                </c:pt>
                <c:pt idx="5">
                  <c:v>273304</c:v>
                </c:pt>
                <c:pt idx="6">
                  <c:v>360142</c:v>
                </c:pt>
                <c:pt idx="7">
                  <c:v>443054</c:v>
                </c:pt>
                <c:pt idx="8">
                  <c:v>421224</c:v>
                </c:pt>
                <c:pt idx="9">
                  <c:v>414385</c:v>
                </c:pt>
                <c:pt idx="10">
                  <c:v>320000</c:v>
                </c:pt>
                <c:pt idx="11">
                  <c:v>222000</c:v>
                </c:pt>
                <c:pt idx="12">
                  <c:v>255302</c:v>
                </c:pt>
                <c:pt idx="13">
                  <c:v>345015</c:v>
                </c:pt>
                <c:pt idx="14">
                  <c:v>500779</c:v>
                </c:pt>
                <c:pt idx="15">
                  <c:v>166247</c:v>
                </c:pt>
                <c:pt idx="16">
                  <c:v>480662</c:v>
                </c:pt>
                <c:pt idx="17">
                  <c:v>600481</c:v>
                </c:pt>
                <c:pt idx="18">
                  <c:v>797189</c:v>
                </c:pt>
                <c:pt idx="19">
                  <c:v>444874</c:v>
                </c:pt>
                <c:pt idx="20">
                  <c:v>115081</c:v>
                </c:pt>
                <c:pt idx="21">
                  <c:v>89900</c:v>
                </c:pt>
                <c:pt idx="22">
                  <c:v>120754</c:v>
                </c:pt>
                <c:pt idx="23">
                  <c:v>163441</c:v>
                </c:pt>
                <c:pt idx="24">
                  <c:v>191972</c:v>
                </c:pt>
                <c:pt idx="25">
                  <c:v>156757</c:v>
                </c:pt>
                <c:pt idx="26">
                  <c:v>130227</c:v>
                </c:pt>
                <c:pt idx="27">
                  <c:v>158553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32-4BA4-AED9-81C39BB688BE}"/>
            </c:ext>
          </c:extLst>
        </c:ser>
        <c:ser>
          <c:idx val="3"/>
          <c:order val="2"/>
          <c:tx>
            <c:strRef>
              <c:f>Charts!$T$18</c:f>
              <c:strCache>
                <c:ptCount val="1"/>
                <c:pt idx="0">
                  <c:v>Opencast Sub-bituminous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</c:spPr>
          <c:cat>
            <c:numRef>
              <c:f>Charts!$P$19:$P$46</c:f>
              <c:numCache>
                <c:formatCode>General</c:formatCode>
                <c:ptCount val="28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</c:numCache>
            </c:numRef>
          </c:cat>
          <c:val>
            <c:numRef>
              <c:f>Charts!$T$19:$T$46</c:f>
              <c:numCache>
                <c:formatCode>_(* #,##0_);_(* \(#,##0\);_(* "-"??_);_(@_)</c:formatCode>
                <c:ptCount val="28"/>
                <c:pt idx="0">
                  <c:v>1547466</c:v>
                </c:pt>
                <c:pt idx="1">
                  <c:v>1627377</c:v>
                </c:pt>
                <c:pt idx="2">
                  <c:v>1143184</c:v>
                </c:pt>
                <c:pt idx="3">
                  <c:v>1356856</c:v>
                </c:pt>
                <c:pt idx="4">
                  <c:v>884808</c:v>
                </c:pt>
                <c:pt idx="5">
                  <c:v>1482310</c:v>
                </c:pt>
                <c:pt idx="6">
                  <c:v>1241500</c:v>
                </c:pt>
                <c:pt idx="7">
                  <c:v>1172162</c:v>
                </c:pt>
                <c:pt idx="8">
                  <c:v>1054880</c:v>
                </c:pt>
                <c:pt idx="9">
                  <c:v>1310795</c:v>
                </c:pt>
                <c:pt idx="10">
                  <c:v>1386813</c:v>
                </c:pt>
                <c:pt idx="11">
                  <c:v>1985354</c:v>
                </c:pt>
                <c:pt idx="12">
                  <c:v>1917820</c:v>
                </c:pt>
                <c:pt idx="13">
                  <c:v>2067890</c:v>
                </c:pt>
                <c:pt idx="14">
                  <c:v>2147044</c:v>
                </c:pt>
                <c:pt idx="15">
                  <c:v>2102360</c:v>
                </c:pt>
                <c:pt idx="16">
                  <c:v>1897968</c:v>
                </c:pt>
                <c:pt idx="17">
                  <c:v>1770812.557</c:v>
                </c:pt>
                <c:pt idx="18">
                  <c:v>2043597.75</c:v>
                </c:pt>
                <c:pt idx="19">
                  <c:v>1949526</c:v>
                </c:pt>
                <c:pt idx="20">
                  <c:v>1967032</c:v>
                </c:pt>
                <c:pt idx="21">
                  <c:v>1878808.5</c:v>
                </c:pt>
                <c:pt idx="22">
                  <c:v>1624952</c:v>
                </c:pt>
                <c:pt idx="23">
                  <c:v>1599733</c:v>
                </c:pt>
                <c:pt idx="24">
                  <c:v>1348199</c:v>
                </c:pt>
                <c:pt idx="25">
                  <c:v>1386950</c:v>
                </c:pt>
                <c:pt idx="26">
                  <c:v>1604454</c:v>
                </c:pt>
                <c:pt idx="27">
                  <c:v>1454956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D32-4BA4-AED9-81C39BB688BE}"/>
            </c:ext>
          </c:extLst>
        </c:ser>
        <c:ser>
          <c:idx val="2"/>
          <c:order val="3"/>
          <c:tx>
            <c:strRef>
              <c:f>Charts!$S$18</c:f>
              <c:strCache>
                <c:ptCount val="1"/>
                <c:pt idx="0">
                  <c:v>Underground Sub-bituminous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cat>
            <c:numRef>
              <c:f>Charts!$P$19:$P$46</c:f>
              <c:numCache>
                <c:formatCode>General</c:formatCode>
                <c:ptCount val="28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</c:numCache>
            </c:numRef>
          </c:cat>
          <c:val>
            <c:numRef>
              <c:f>Charts!$S$19:$S$45</c:f>
              <c:numCache>
                <c:formatCode>_(* #,##0_);_(* \(#,##0\);_(* "-"??_);_(@_)</c:formatCode>
                <c:ptCount val="27"/>
                <c:pt idx="0">
                  <c:v>349777</c:v>
                </c:pt>
                <c:pt idx="1">
                  <c:v>304680</c:v>
                </c:pt>
                <c:pt idx="2">
                  <c:v>373143</c:v>
                </c:pt>
                <c:pt idx="3">
                  <c:v>275080</c:v>
                </c:pt>
                <c:pt idx="4">
                  <c:v>586543</c:v>
                </c:pt>
                <c:pt idx="5">
                  <c:v>468234</c:v>
                </c:pt>
                <c:pt idx="6">
                  <c:v>503125</c:v>
                </c:pt>
                <c:pt idx="7">
                  <c:v>494443</c:v>
                </c:pt>
                <c:pt idx="8">
                  <c:v>494703</c:v>
                </c:pt>
                <c:pt idx="9">
                  <c:v>500886</c:v>
                </c:pt>
                <c:pt idx="10">
                  <c:v>584981</c:v>
                </c:pt>
                <c:pt idx="11">
                  <c:v>591201</c:v>
                </c:pt>
                <c:pt idx="12">
                  <c:v>471528</c:v>
                </c:pt>
                <c:pt idx="13">
                  <c:v>409420</c:v>
                </c:pt>
                <c:pt idx="14">
                  <c:v>506472</c:v>
                </c:pt>
                <c:pt idx="15">
                  <c:v>453471</c:v>
                </c:pt>
                <c:pt idx="16">
                  <c:v>286802</c:v>
                </c:pt>
                <c:pt idx="17">
                  <c:v>397223</c:v>
                </c:pt>
                <c:pt idx="18">
                  <c:v>394610</c:v>
                </c:pt>
                <c:pt idx="19">
                  <c:v>345289</c:v>
                </c:pt>
                <c:pt idx="20">
                  <c:v>349878</c:v>
                </c:pt>
                <c:pt idx="21">
                  <c:v>176992</c:v>
                </c:pt>
                <c:pt idx="22">
                  <c:v>106922</c:v>
                </c:pt>
                <c:pt idx="23">
                  <c:v>65943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D32-4BA4-AED9-81C39BB688BE}"/>
            </c:ext>
          </c:extLst>
        </c:ser>
        <c:ser>
          <c:idx val="4"/>
          <c:order val="4"/>
          <c:tx>
            <c:strRef>
              <c:f>Charts!$U$18</c:f>
              <c:strCache>
                <c:ptCount val="1"/>
                <c:pt idx="0">
                  <c:v>Opencast Lignite</c:v>
                </c:pt>
              </c:strCache>
            </c:strRef>
          </c:tx>
          <c:spPr>
            <a:solidFill>
              <a:schemeClr val="tx2">
                <a:lumMod val="75000"/>
              </a:schemeClr>
            </a:solidFill>
          </c:spPr>
          <c:cat>
            <c:numRef>
              <c:f>Charts!$P$19:$P$46</c:f>
              <c:numCache>
                <c:formatCode>General</c:formatCode>
                <c:ptCount val="28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</c:numCache>
            </c:numRef>
          </c:cat>
          <c:val>
            <c:numRef>
              <c:f>Charts!$U$19:$U$46</c:f>
              <c:numCache>
                <c:formatCode>_(* #,##0_);_(* \(#,##0\);_(* "-"??_);_(@_)</c:formatCode>
                <c:ptCount val="28"/>
                <c:pt idx="0">
                  <c:v>179666</c:v>
                </c:pt>
                <c:pt idx="1">
                  <c:v>183613</c:v>
                </c:pt>
                <c:pt idx="2">
                  <c:v>251541</c:v>
                </c:pt>
                <c:pt idx="3">
                  <c:v>242882</c:v>
                </c:pt>
                <c:pt idx="4">
                  <c:v>276274</c:v>
                </c:pt>
                <c:pt idx="5">
                  <c:v>213341</c:v>
                </c:pt>
                <c:pt idx="6">
                  <c:v>206795</c:v>
                </c:pt>
                <c:pt idx="7">
                  <c:v>211917</c:v>
                </c:pt>
                <c:pt idx="8">
                  <c:v>212616</c:v>
                </c:pt>
                <c:pt idx="9">
                  <c:v>202944</c:v>
                </c:pt>
                <c:pt idx="10">
                  <c:v>218239</c:v>
                </c:pt>
                <c:pt idx="11">
                  <c:v>252336</c:v>
                </c:pt>
                <c:pt idx="12">
                  <c:v>239428</c:v>
                </c:pt>
                <c:pt idx="13">
                  <c:v>246445</c:v>
                </c:pt>
                <c:pt idx="14">
                  <c:v>251366</c:v>
                </c:pt>
                <c:pt idx="15">
                  <c:v>260148</c:v>
                </c:pt>
                <c:pt idx="16">
                  <c:v>253492</c:v>
                </c:pt>
                <c:pt idx="17">
                  <c:v>259704.12</c:v>
                </c:pt>
                <c:pt idx="18">
                  <c:v>294934</c:v>
                </c:pt>
                <c:pt idx="19">
                  <c:v>320144</c:v>
                </c:pt>
                <c:pt idx="20">
                  <c:v>325919</c:v>
                </c:pt>
                <c:pt idx="21">
                  <c:v>290405</c:v>
                </c:pt>
                <c:pt idx="22">
                  <c:v>316692</c:v>
                </c:pt>
                <c:pt idx="23">
                  <c:v>324086</c:v>
                </c:pt>
                <c:pt idx="24">
                  <c:v>313035</c:v>
                </c:pt>
                <c:pt idx="25">
                  <c:v>319487</c:v>
                </c:pt>
                <c:pt idx="26">
                  <c:v>307378</c:v>
                </c:pt>
                <c:pt idx="27">
                  <c:v>287830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D32-4BA4-AED9-81C39BB688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782912"/>
        <c:axId val="171784832"/>
      </c:areaChart>
      <c:catAx>
        <c:axId val="171782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1784832"/>
        <c:crosses val="autoZero"/>
        <c:auto val="1"/>
        <c:lblAlgn val="ctr"/>
        <c:lblOffset val="100"/>
        <c:noMultiLvlLbl val="0"/>
      </c:catAx>
      <c:valAx>
        <c:axId val="1717848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kT</a:t>
                </a:r>
              </a:p>
            </c:rich>
          </c:tx>
          <c:overlay val="0"/>
        </c:title>
        <c:numFmt formatCode="_(* #,##0_);_(* \(#,##0\);_(* &quot;-&quot;??_);_(@_)" sourceLinked="1"/>
        <c:majorTickMark val="out"/>
        <c:minorTickMark val="none"/>
        <c:tickLblPos val="nextTo"/>
        <c:txPr>
          <a:bodyPr/>
          <a:lstStyle/>
          <a:p>
            <a:pPr>
              <a:defRPr sz="1050"/>
            </a:pPr>
            <a:endParaRPr lang="en-US"/>
          </a:p>
        </c:txPr>
        <c:crossAx val="171782912"/>
        <c:crosses val="autoZero"/>
        <c:crossBetween val="midCat"/>
      </c:valAx>
    </c:plotArea>
    <c:legend>
      <c:legendPos val="b"/>
      <c:overlay val="0"/>
    </c:legend>
    <c:plotVisOnly val="1"/>
    <c:dispBlanksAs val="zero"/>
    <c:showDLblsOverMax val="0"/>
  </c:chart>
  <c:spPr>
    <a:solidFill>
      <a:schemeClr val="lt1"/>
    </a:solidFill>
    <a:ln w="25400" cap="flat" cmpd="sng" algn="ctr">
      <a:solidFill>
        <a:schemeClr val="dk1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Charts!$S$3</c:f>
              <c:strCache>
                <c:ptCount val="1"/>
                <c:pt idx="0">
                  <c:v>Coal Consumption by Sector for 2019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</c:spPr>
          <c:invertIfNegative val="0"/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Charts!$P$5:$P$10</c:f>
              <c:strCache>
                <c:ptCount val="6"/>
                <c:pt idx="0">
                  <c:v>Residential</c:v>
                </c:pt>
                <c:pt idx="1">
                  <c:v>Commercial</c:v>
                </c:pt>
                <c:pt idx="2">
                  <c:v>Agriculture/ Forestry/ Fishing</c:v>
                </c:pt>
                <c:pt idx="3">
                  <c:v>Other Transformation</c:v>
                </c:pt>
                <c:pt idx="4">
                  <c:v>Electricity Generation</c:v>
                </c:pt>
                <c:pt idx="5">
                  <c:v>Industrial</c:v>
                </c:pt>
              </c:strCache>
            </c:strRef>
          </c:cat>
          <c:val>
            <c:numRef>
              <c:f>Charts!$S$5:$S$10</c:f>
              <c:numCache>
                <c:formatCode>0.0%</c:formatCode>
                <c:ptCount val="6"/>
                <c:pt idx="0">
                  <c:v>3.9943724427220894E-3</c:v>
                </c:pt>
                <c:pt idx="1">
                  <c:v>1.3523090354651756E-2</c:v>
                </c:pt>
                <c:pt idx="2">
                  <c:v>3.2466917801252833E-2</c:v>
                </c:pt>
                <c:pt idx="3">
                  <c:v>0.170884887147563</c:v>
                </c:pt>
                <c:pt idx="4">
                  <c:v>0.41253318614864781</c:v>
                </c:pt>
                <c:pt idx="5">
                  <c:v>0.36659754610516249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38-4A08-9E6F-B813DB4952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2337408"/>
        <c:axId val="172355968"/>
      </c:barChart>
      <c:catAx>
        <c:axId val="17233740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172355968"/>
        <c:crosses val="autoZero"/>
        <c:auto val="1"/>
        <c:lblAlgn val="ctr"/>
        <c:lblOffset val="100"/>
        <c:tickLblSkip val="1"/>
        <c:noMultiLvlLbl val="0"/>
      </c:catAx>
      <c:valAx>
        <c:axId val="172355968"/>
        <c:scaling>
          <c:orientation val="minMax"/>
        </c:scaling>
        <c:delete val="0"/>
        <c:axPos val="b"/>
        <c:majorGridlines/>
        <c:numFmt formatCode="0%" sourceLinked="0"/>
        <c:majorTickMark val="out"/>
        <c:minorTickMark val="none"/>
        <c:tickLblPos val="nextTo"/>
        <c:crossAx val="172337408"/>
        <c:crosses val="autoZero"/>
        <c:crossBetween val="between"/>
        <c:majorUnit val="0.1"/>
      </c:valAx>
    </c:plotArea>
    <c:plotVisOnly val="1"/>
    <c:dispBlanksAs val="gap"/>
    <c:showDLblsOverMax val="0"/>
  </c:chart>
  <c:spPr>
    <a:solidFill>
      <a:schemeClr val="lt1"/>
    </a:solidFill>
    <a:ln w="25400" cap="flat" cmpd="sng" algn="ctr">
      <a:solidFill>
        <a:schemeClr val="dk1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Observed Coal Consumption by Sector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5"/>
          <c:order val="0"/>
          <c:tx>
            <c:strRef>
              <c:f>Charts!$V$48</c:f>
              <c:strCache>
                <c:ptCount val="1"/>
                <c:pt idx="0">
                  <c:v>Electricity Generation</c:v>
                </c:pt>
              </c:strCache>
            </c:strRef>
          </c:tx>
          <c:cat>
            <c:numRef>
              <c:f>Charts!$P$49:$P$76</c:f>
              <c:numCache>
                <c:formatCode>General</c:formatCode>
                <c:ptCount val="28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</c:numCache>
            </c:numRef>
          </c:cat>
          <c:val>
            <c:numRef>
              <c:f>Charts!$V$49:$V$76</c:f>
              <c:numCache>
                <c:formatCode>0.00</c:formatCode>
                <c:ptCount val="28"/>
                <c:pt idx="0">
                  <c:v>9.6801250000000003</c:v>
                </c:pt>
                <c:pt idx="1">
                  <c:v>4.7250240000000003</c:v>
                </c:pt>
                <c:pt idx="2">
                  <c:v>4.1204070000000002</c:v>
                </c:pt>
                <c:pt idx="3">
                  <c:v>6.041112</c:v>
                </c:pt>
                <c:pt idx="4">
                  <c:v>6.6192609999999998</c:v>
                </c:pt>
                <c:pt idx="5">
                  <c:v>12.901075000000001</c:v>
                </c:pt>
                <c:pt idx="6">
                  <c:v>8.2575181000000004</c:v>
                </c:pt>
                <c:pt idx="7">
                  <c:v>12.010649000000001</c:v>
                </c:pt>
                <c:pt idx="8">
                  <c:v>9.6868099999999995</c:v>
                </c:pt>
                <c:pt idx="9">
                  <c:v>14.831340000000001</c:v>
                </c:pt>
                <c:pt idx="10">
                  <c:v>14.867903</c:v>
                </c:pt>
                <c:pt idx="11">
                  <c:v>32.528820000000003</c:v>
                </c:pt>
                <c:pt idx="12">
                  <c:v>42.581940000000003</c:v>
                </c:pt>
                <c:pt idx="13">
                  <c:v>53.942729999999997</c:v>
                </c:pt>
                <c:pt idx="14">
                  <c:v>50.985939999999999</c:v>
                </c:pt>
                <c:pt idx="15">
                  <c:v>26.067233225700001</c:v>
                </c:pt>
                <c:pt idx="16">
                  <c:v>43.093731109312003</c:v>
                </c:pt>
                <c:pt idx="17">
                  <c:v>27.621332921023601</c:v>
                </c:pt>
                <c:pt idx="18">
                  <c:v>13.8344986606366</c:v>
                </c:pt>
                <c:pt idx="19">
                  <c:v>16.506442913424301</c:v>
                </c:pt>
                <c:pt idx="20">
                  <c:v>29.3233866686254</c:v>
                </c:pt>
                <c:pt idx="21">
                  <c:v>17.5641714563466</c:v>
                </c:pt>
                <c:pt idx="22">
                  <c:v>13.2174390791702</c:v>
                </c:pt>
                <c:pt idx="23">
                  <c:v>11.994559842545099</c:v>
                </c:pt>
                <c:pt idx="24">
                  <c:v>4.8446130250000001</c:v>
                </c:pt>
                <c:pt idx="25">
                  <c:v>5.6810587555256502</c:v>
                </c:pt>
                <c:pt idx="26">
                  <c:v>10.076766345854301</c:v>
                </c:pt>
                <c:pt idx="27">
                  <c:v>16.3630010103643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57-4ED2-A788-A09C2BBD58C6}"/>
            </c:ext>
          </c:extLst>
        </c:ser>
        <c:ser>
          <c:idx val="6"/>
          <c:order val="1"/>
          <c:tx>
            <c:strRef>
              <c:f>Charts!$W$48</c:f>
              <c:strCache>
                <c:ptCount val="1"/>
                <c:pt idx="0">
                  <c:v>Cogeneration</c:v>
                </c:pt>
              </c:strCache>
            </c:strRef>
          </c:tx>
          <c:cat>
            <c:numRef>
              <c:f>Charts!$P$49:$P$76</c:f>
              <c:numCache>
                <c:formatCode>General</c:formatCode>
                <c:ptCount val="28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</c:numCache>
            </c:numRef>
          </c:cat>
          <c:val>
            <c:numRef>
              <c:f>Charts!$W$49:$W$76</c:f>
              <c:numCache>
                <c:formatCode>0.00</c:formatCode>
                <c:ptCount val="28"/>
                <c:pt idx="0">
                  <c:v>2.8743239999999997</c:v>
                </c:pt>
                <c:pt idx="1">
                  <c:v>3.0999119999999998</c:v>
                </c:pt>
                <c:pt idx="2">
                  <c:v>3.2071939999999999</c:v>
                </c:pt>
                <c:pt idx="3">
                  <c:v>3.203163</c:v>
                </c:pt>
                <c:pt idx="4">
                  <c:v>3.153286</c:v>
                </c:pt>
                <c:pt idx="5">
                  <c:v>3.958221</c:v>
                </c:pt>
                <c:pt idx="6">
                  <c:v>7.4981100000000005</c:v>
                </c:pt>
                <c:pt idx="7">
                  <c:v>7.13429</c:v>
                </c:pt>
                <c:pt idx="8">
                  <c:v>7.13985</c:v>
                </c:pt>
                <c:pt idx="9">
                  <c:v>7.7917500000000004</c:v>
                </c:pt>
                <c:pt idx="10">
                  <c:v>7.247117448</c:v>
                </c:pt>
                <c:pt idx="11">
                  <c:v>8.5530604480000001</c:v>
                </c:pt>
                <c:pt idx="12">
                  <c:v>8.3232994480000002</c:v>
                </c:pt>
                <c:pt idx="13">
                  <c:v>7.7565920479999999</c:v>
                </c:pt>
                <c:pt idx="14">
                  <c:v>8.1044636479999994</c:v>
                </c:pt>
                <c:pt idx="15">
                  <c:v>7.7015557717576097</c:v>
                </c:pt>
                <c:pt idx="16">
                  <c:v>7.3553881791999993</c:v>
                </c:pt>
                <c:pt idx="17">
                  <c:v>7.1037655132999999</c:v>
                </c:pt>
                <c:pt idx="18">
                  <c:v>8.07466016791901</c:v>
                </c:pt>
                <c:pt idx="19">
                  <c:v>7.0743739609719603</c:v>
                </c:pt>
                <c:pt idx="20">
                  <c:v>7.6656627306071901</c:v>
                </c:pt>
                <c:pt idx="21">
                  <c:v>7.9411055803965596</c:v>
                </c:pt>
                <c:pt idx="22">
                  <c:v>7.7489661025197192</c:v>
                </c:pt>
                <c:pt idx="23">
                  <c:v>7.9514921738958595</c:v>
                </c:pt>
                <c:pt idx="24">
                  <c:v>7.3903598238000008</c:v>
                </c:pt>
                <c:pt idx="25">
                  <c:v>7.9130791342673641</c:v>
                </c:pt>
                <c:pt idx="26">
                  <c:v>7.5605209479150304</c:v>
                </c:pt>
                <c:pt idx="27">
                  <c:v>8.4167161181750512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57-4ED2-A788-A09C2BBD58C6}"/>
            </c:ext>
          </c:extLst>
        </c:ser>
        <c:ser>
          <c:idx val="7"/>
          <c:order val="2"/>
          <c:tx>
            <c:strRef>
              <c:f>Charts!$X$48</c:f>
              <c:strCache>
                <c:ptCount val="1"/>
                <c:pt idx="0">
                  <c:v>Other Transformation</c:v>
                </c:pt>
              </c:strCache>
            </c:strRef>
          </c:tx>
          <c:cat>
            <c:numRef>
              <c:f>Charts!$P$49:$P$76</c:f>
              <c:numCache>
                <c:formatCode>General</c:formatCode>
                <c:ptCount val="28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</c:numCache>
            </c:numRef>
          </c:cat>
          <c:val>
            <c:numRef>
              <c:f>Charts!$X$49:$X$76</c:f>
              <c:numCache>
                <c:formatCode>0.00</c:formatCode>
                <c:ptCount val="28"/>
                <c:pt idx="0">
                  <c:v>14.17708736</c:v>
                </c:pt>
                <c:pt idx="1">
                  <c:v>14.092929639999999</c:v>
                </c:pt>
                <c:pt idx="2">
                  <c:v>12.820395359999999</c:v>
                </c:pt>
                <c:pt idx="3">
                  <c:v>13.59102712</c:v>
                </c:pt>
                <c:pt idx="4">
                  <c:v>13.295312279999999</c:v>
                </c:pt>
                <c:pt idx="5">
                  <c:v>10.9680228</c:v>
                </c:pt>
                <c:pt idx="6">
                  <c:v>8.6707560800000003</c:v>
                </c:pt>
                <c:pt idx="7">
                  <c:v>9.0207115000000009</c:v>
                </c:pt>
                <c:pt idx="8">
                  <c:v>8.5389346199999991</c:v>
                </c:pt>
                <c:pt idx="9">
                  <c:v>8.6975105040000003</c:v>
                </c:pt>
                <c:pt idx="10">
                  <c:v>8.7227383159999992</c:v>
                </c:pt>
                <c:pt idx="11">
                  <c:v>9.5064688687714494</c:v>
                </c:pt>
                <c:pt idx="12">
                  <c:v>9.8161452956000002</c:v>
                </c:pt>
                <c:pt idx="13">
                  <c:v>9.8496954162818895</c:v>
                </c:pt>
                <c:pt idx="14">
                  <c:v>9.4669791679999999</c:v>
                </c:pt>
                <c:pt idx="15">
                  <c:v>9.9243475756000006</c:v>
                </c:pt>
                <c:pt idx="16">
                  <c:v>9.1679457307999996</c:v>
                </c:pt>
                <c:pt idx="17">
                  <c:v>9.6943201867000006</c:v>
                </c:pt>
                <c:pt idx="18">
                  <c:v>10.5812235946425</c:v>
                </c:pt>
                <c:pt idx="19">
                  <c:v>11.412645377192501</c:v>
                </c:pt>
                <c:pt idx="20">
                  <c:v>11.058704003504699</c:v>
                </c:pt>
                <c:pt idx="21">
                  <c:v>11.546041170022599</c:v>
                </c:pt>
                <c:pt idx="22">
                  <c:v>11.807339753633901</c:v>
                </c:pt>
                <c:pt idx="23">
                  <c:v>11.8396907454045</c:v>
                </c:pt>
                <c:pt idx="24">
                  <c:v>11.702976831200001</c:v>
                </c:pt>
                <c:pt idx="25">
                  <c:v>11.7585135678983</c:v>
                </c:pt>
                <c:pt idx="26">
                  <c:v>11.405938813190501</c:v>
                </c:pt>
                <c:pt idx="27">
                  <c:v>10.264578238157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357-4ED2-A788-A09C2BBD58C6}"/>
            </c:ext>
          </c:extLst>
        </c:ser>
        <c:ser>
          <c:idx val="4"/>
          <c:order val="3"/>
          <c:tx>
            <c:strRef>
              <c:f>Charts!$U$48</c:f>
              <c:strCache>
                <c:ptCount val="1"/>
                <c:pt idx="0">
                  <c:v>Industrial</c:v>
                </c:pt>
              </c:strCache>
            </c:strRef>
          </c:tx>
          <c:cat>
            <c:numRef>
              <c:f>Charts!$P$49:$P$76</c:f>
              <c:numCache>
                <c:formatCode>General</c:formatCode>
                <c:ptCount val="28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</c:numCache>
            </c:numRef>
          </c:cat>
          <c:val>
            <c:numRef>
              <c:f>Charts!$U$49:$U$76</c:f>
              <c:numCache>
                <c:formatCode>0.00</c:formatCode>
                <c:ptCount val="28"/>
                <c:pt idx="0">
                  <c:v>22.095056145632</c:v>
                </c:pt>
                <c:pt idx="1">
                  <c:v>26.144023148928</c:v>
                </c:pt>
                <c:pt idx="2">
                  <c:v>24.738655325248001</c:v>
                </c:pt>
                <c:pt idx="3">
                  <c:v>22.0581133748002</c:v>
                </c:pt>
                <c:pt idx="4">
                  <c:v>21.173515596165</c:v>
                </c:pt>
                <c:pt idx="5">
                  <c:v>20.3509752148424</c:v>
                </c:pt>
                <c:pt idx="6">
                  <c:v>19.287610122382802</c:v>
                </c:pt>
                <c:pt idx="7">
                  <c:v>17.282724251680001</c:v>
                </c:pt>
                <c:pt idx="8">
                  <c:v>17.528422356895199</c:v>
                </c:pt>
                <c:pt idx="9">
                  <c:v>22.657094071538001</c:v>
                </c:pt>
                <c:pt idx="10">
                  <c:v>23.2415049344824</c:v>
                </c:pt>
                <c:pt idx="11">
                  <c:v>28.433043273609599</c:v>
                </c:pt>
                <c:pt idx="12">
                  <c:v>21.4253729468331</c:v>
                </c:pt>
                <c:pt idx="13">
                  <c:v>19.671059361973199</c:v>
                </c:pt>
                <c:pt idx="14">
                  <c:v>20.568762970892401</c:v>
                </c:pt>
                <c:pt idx="15">
                  <c:v>23.3398994077494</c:v>
                </c:pt>
                <c:pt idx="16">
                  <c:v>24.3090076565449</c:v>
                </c:pt>
                <c:pt idx="17">
                  <c:v>20.085156276043101</c:v>
                </c:pt>
                <c:pt idx="18">
                  <c:v>20.819315886827301</c:v>
                </c:pt>
                <c:pt idx="19">
                  <c:v>18.755687538853401</c:v>
                </c:pt>
                <c:pt idx="20">
                  <c:v>19.253212341330499</c:v>
                </c:pt>
                <c:pt idx="21">
                  <c:v>22.04523303865</c:v>
                </c:pt>
                <c:pt idx="22">
                  <c:v>21.997168154495402</c:v>
                </c:pt>
                <c:pt idx="23">
                  <c:v>22.483971326612</c:v>
                </c:pt>
                <c:pt idx="24">
                  <c:v>20.583815967572502</c:v>
                </c:pt>
                <c:pt idx="25">
                  <c:v>19.9059898572992</c:v>
                </c:pt>
                <c:pt idx="26">
                  <c:v>21.449497794763801</c:v>
                </c:pt>
                <c:pt idx="27">
                  <c:v>22.020491435637599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357-4ED2-A788-A09C2BBD58C6}"/>
            </c:ext>
          </c:extLst>
        </c:ser>
        <c:ser>
          <c:idx val="2"/>
          <c:order val="4"/>
          <c:tx>
            <c:strRef>
              <c:f>Charts!$S$48</c:f>
              <c:strCache>
                <c:ptCount val="1"/>
                <c:pt idx="0">
                  <c:v>Commercial</c:v>
                </c:pt>
              </c:strCache>
            </c:strRef>
          </c:tx>
          <c:cat>
            <c:numRef>
              <c:f>Charts!$P$49:$P$76</c:f>
              <c:numCache>
                <c:formatCode>General</c:formatCode>
                <c:ptCount val="28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</c:numCache>
            </c:numRef>
          </c:cat>
          <c:val>
            <c:numRef>
              <c:f>Charts!$S$49:$S$76</c:f>
              <c:numCache>
                <c:formatCode>0.00</c:formatCode>
                <c:ptCount val="28"/>
                <c:pt idx="0">
                  <c:v>1.4451225949440001</c:v>
                </c:pt>
                <c:pt idx="1">
                  <c:v>1.7003849742720001</c:v>
                </c:pt>
                <c:pt idx="2">
                  <c:v>1.652863013952</c:v>
                </c:pt>
                <c:pt idx="3">
                  <c:v>1.5226560414998001</c:v>
                </c:pt>
                <c:pt idx="4">
                  <c:v>1.4830419556909999</c:v>
                </c:pt>
                <c:pt idx="5">
                  <c:v>1.4694228476375999</c:v>
                </c:pt>
                <c:pt idx="6">
                  <c:v>1.4185921892172</c:v>
                </c:pt>
                <c:pt idx="7">
                  <c:v>1.2631485383200001</c:v>
                </c:pt>
                <c:pt idx="8">
                  <c:v>1.2472930017048001</c:v>
                </c:pt>
                <c:pt idx="9">
                  <c:v>1.5603188673920001</c:v>
                </c:pt>
                <c:pt idx="10">
                  <c:v>1.5063804054176</c:v>
                </c:pt>
                <c:pt idx="11">
                  <c:v>1.8183284077904001</c:v>
                </c:pt>
                <c:pt idx="12">
                  <c:v>1.4220929982509001</c:v>
                </c:pt>
                <c:pt idx="13">
                  <c:v>1.3253300684267999</c:v>
                </c:pt>
                <c:pt idx="14">
                  <c:v>1.39316314032663</c:v>
                </c:pt>
                <c:pt idx="15">
                  <c:v>1.4601924647378901</c:v>
                </c:pt>
                <c:pt idx="16">
                  <c:v>1.58408175705313</c:v>
                </c:pt>
                <c:pt idx="17">
                  <c:v>1.28871364965</c:v>
                </c:pt>
                <c:pt idx="18">
                  <c:v>1.4453674842899999</c:v>
                </c:pt>
                <c:pt idx="19">
                  <c:v>1.2912299312240001</c:v>
                </c:pt>
                <c:pt idx="20">
                  <c:v>1.4166172619999999</c:v>
                </c:pt>
                <c:pt idx="21">
                  <c:v>1.4640424491999999</c:v>
                </c:pt>
                <c:pt idx="22">
                  <c:v>1.0023150239800001</c:v>
                </c:pt>
                <c:pt idx="23">
                  <c:v>0.99331585590000004</c:v>
                </c:pt>
                <c:pt idx="24">
                  <c:v>1.0823639298000001</c:v>
                </c:pt>
                <c:pt idx="25">
                  <c:v>0.99506354008999998</c:v>
                </c:pt>
                <c:pt idx="26">
                  <c:v>0.74628194102000001</c:v>
                </c:pt>
                <c:pt idx="27">
                  <c:v>0.81229429520660101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357-4ED2-A788-A09C2BBD58C6}"/>
            </c:ext>
          </c:extLst>
        </c:ser>
        <c:ser>
          <c:idx val="1"/>
          <c:order val="5"/>
          <c:tx>
            <c:strRef>
              <c:f>Charts!$R$48</c:f>
              <c:strCache>
                <c:ptCount val="1"/>
                <c:pt idx="0">
                  <c:v>Residential</c:v>
                </c:pt>
              </c:strCache>
            </c:strRef>
          </c:tx>
          <c:cat>
            <c:numRef>
              <c:f>Charts!$P$49:$P$76</c:f>
              <c:numCache>
                <c:formatCode>General</c:formatCode>
                <c:ptCount val="28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</c:numCache>
            </c:numRef>
          </c:cat>
          <c:val>
            <c:numRef>
              <c:f>Charts!$R$49:$R$75</c:f>
              <c:numCache>
                <c:formatCode>0.00</c:formatCode>
                <c:ptCount val="27"/>
                <c:pt idx="0">
                  <c:v>1.5317659776000001</c:v>
                </c:pt>
                <c:pt idx="1">
                  <c:v>1.2390196095999999</c:v>
                </c:pt>
                <c:pt idx="2">
                  <c:v>1.2760974528</c:v>
                </c:pt>
                <c:pt idx="3">
                  <c:v>1.2586631653</c:v>
                </c:pt>
                <c:pt idx="4">
                  <c:v>1.2024397042999999</c:v>
                </c:pt>
                <c:pt idx="5">
                  <c:v>1.2518179406000001</c:v>
                </c:pt>
                <c:pt idx="6">
                  <c:v>1.3091926652000001</c:v>
                </c:pt>
                <c:pt idx="7">
                  <c:v>1.1674796199999999</c:v>
                </c:pt>
                <c:pt idx="8">
                  <c:v>1.0805891781000001</c:v>
                </c:pt>
                <c:pt idx="9">
                  <c:v>0.72086936180000005</c:v>
                </c:pt>
                <c:pt idx="10">
                  <c:v>0.60488218240000002</c:v>
                </c:pt>
                <c:pt idx="11">
                  <c:v>0.82382037269999997</c:v>
                </c:pt>
                <c:pt idx="12">
                  <c:v>0.86705654941099997</c:v>
                </c:pt>
                <c:pt idx="13">
                  <c:v>0.88024814210000002</c:v>
                </c:pt>
                <c:pt idx="14">
                  <c:v>0.68576340682199999</c:v>
                </c:pt>
                <c:pt idx="15">
                  <c:v>0.54987536525199998</c:v>
                </c:pt>
                <c:pt idx="16">
                  <c:v>0.36326887935300001</c:v>
                </c:pt>
                <c:pt idx="17">
                  <c:v>0.85543847608699997</c:v>
                </c:pt>
                <c:pt idx="18">
                  <c:v>0.531351902082</c:v>
                </c:pt>
                <c:pt idx="19">
                  <c:v>0.72508593501200003</c:v>
                </c:pt>
                <c:pt idx="20">
                  <c:v>0.47434100019999997</c:v>
                </c:pt>
                <c:pt idx="21">
                  <c:v>0.33198477320000003</c:v>
                </c:pt>
                <c:pt idx="22">
                  <c:v>0.34618303843999998</c:v>
                </c:pt>
                <c:pt idx="23">
                  <c:v>0.39045251110000001</c:v>
                </c:pt>
                <c:pt idx="24">
                  <c:v>0.34341594879999998</c:v>
                </c:pt>
                <c:pt idx="25">
                  <c:v>0.29625998129999997</c:v>
                </c:pt>
                <c:pt idx="26">
                  <c:v>0.29362028810000002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357-4ED2-A788-A09C2BBD58C6}"/>
            </c:ext>
          </c:extLst>
        </c:ser>
        <c:ser>
          <c:idx val="3"/>
          <c:order val="6"/>
          <c:tx>
            <c:strRef>
              <c:f>Charts!$T$48</c:f>
              <c:strCache>
                <c:ptCount val="1"/>
                <c:pt idx="0">
                  <c:v>Agriculture/ Forestry/ Fishing</c:v>
                </c:pt>
              </c:strCache>
            </c:strRef>
          </c:tx>
          <c:cat>
            <c:numRef>
              <c:f>Charts!$P$49:$P$76</c:f>
              <c:numCache>
                <c:formatCode>General</c:formatCode>
                <c:ptCount val="28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</c:numCache>
            </c:numRef>
          </c:cat>
          <c:val>
            <c:numRef>
              <c:f>Charts!$T$49:$T$76</c:f>
              <c:numCache>
                <c:formatCode>0.00</c:formatCode>
                <c:ptCount val="28"/>
                <c:pt idx="0">
                  <c:v>0.3520176096</c:v>
                </c:pt>
                <c:pt idx="1">
                  <c:v>0.37131583039999999</c:v>
                </c:pt>
                <c:pt idx="2">
                  <c:v>0.71807619519999999</c:v>
                </c:pt>
                <c:pt idx="3">
                  <c:v>0.99468554409999999</c:v>
                </c:pt>
                <c:pt idx="4">
                  <c:v>1.0310410745</c:v>
                </c:pt>
                <c:pt idx="5">
                  <c:v>0.91246645500000001</c:v>
                </c:pt>
                <c:pt idx="6">
                  <c:v>0.75780235569999999</c:v>
                </c:pt>
                <c:pt idx="7">
                  <c:v>0.48775639999999998</c:v>
                </c:pt>
                <c:pt idx="8">
                  <c:v>0.58381038819999997</c:v>
                </c:pt>
                <c:pt idx="9">
                  <c:v>0.58675531400000003</c:v>
                </c:pt>
                <c:pt idx="10">
                  <c:v>0.62645469570000001</c:v>
                </c:pt>
                <c:pt idx="11">
                  <c:v>0.5543586398</c:v>
                </c:pt>
                <c:pt idx="12">
                  <c:v>0.53325672661199996</c:v>
                </c:pt>
                <c:pt idx="13">
                  <c:v>1.2231787919999999</c:v>
                </c:pt>
                <c:pt idx="14">
                  <c:v>1.9823860232349999</c:v>
                </c:pt>
                <c:pt idx="15">
                  <c:v>1.462407942714</c:v>
                </c:pt>
                <c:pt idx="16">
                  <c:v>1.737061699124</c:v>
                </c:pt>
                <c:pt idx="17">
                  <c:v>0.841313414574</c:v>
                </c:pt>
                <c:pt idx="18">
                  <c:v>1.9451972489260001</c:v>
                </c:pt>
                <c:pt idx="19">
                  <c:v>2.116237055929</c:v>
                </c:pt>
                <c:pt idx="20">
                  <c:v>3.5989964378580002</c:v>
                </c:pt>
                <c:pt idx="21">
                  <c:v>3.2262924918000002</c:v>
                </c:pt>
                <c:pt idx="22">
                  <c:v>1.5863249422129999</c:v>
                </c:pt>
                <c:pt idx="23">
                  <c:v>2.0838463193000001</c:v>
                </c:pt>
                <c:pt idx="24">
                  <c:v>1.1654214946949999</c:v>
                </c:pt>
                <c:pt idx="25">
                  <c:v>2.7066713341500002</c:v>
                </c:pt>
                <c:pt idx="26">
                  <c:v>1.9823833370399999</c:v>
                </c:pt>
                <c:pt idx="27">
                  <c:v>1.95019713846898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357-4ED2-A788-A09C2BBD58C6}"/>
            </c:ext>
          </c:extLst>
        </c:ser>
        <c:ser>
          <c:idx val="0"/>
          <c:order val="7"/>
          <c:tx>
            <c:strRef>
              <c:f>Charts!$Q$48</c:f>
              <c:strCache>
                <c:ptCount val="1"/>
                <c:pt idx="0">
                  <c:v>Transport</c:v>
                </c:pt>
              </c:strCache>
            </c:strRef>
          </c:tx>
          <c:cat>
            <c:numRef>
              <c:f>Charts!$P$49:$P$76</c:f>
              <c:numCache>
                <c:formatCode>General</c:formatCode>
                <c:ptCount val="28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</c:numCache>
            </c:numRef>
          </c:cat>
          <c:val>
            <c:numRef>
              <c:f>Charts!$Q$49:$Q$76</c:f>
              <c:numCache>
                <c:formatCode>0.00</c:formatCode>
                <c:ptCount val="28"/>
                <c:pt idx="0">
                  <c:v>8.0000000000000099E-2</c:v>
                </c:pt>
                <c:pt idx="1">
                  <c:v>8.0000000000000099E-2</c:v>
                </c:pt>
                <c:pt idx="2">
                  <c:v>8.0000000000000099E-2</c:v>
                </c:pt>
                <c:pt idx="3">
                  <c:v>8.0000000000000099E-2</c:v>
                </c:pt>
                <c:pt idx="4">
                  <c:v>8.0000000000000099E-2</c:v>
                </c:pt>
                <c:pt idx="5">
                  <c:v>8.0000000000000099E-2</c:v>
                </c:pt>
                <c:pt idx="6">
                  <c:v>8.0000000000000099E-2</c:v>
                </c:pt>
                <c:pt idx="7">
                  <c:v>8.0000000000000099E-2</c:v>
                </c:pt>
                <c:pt idx="8">
                  <c:v>8.0000000000000099E-2</c:v>
                </c:pt>
                <c:pt idx="9">
                  <c:v>8.0000000000000099E-2</c:v>
                </c:pt>
                <c:pt idx="10">
                  <c:v>8.0000000000000099E-2</c:v>
                </c:pt>
                <c:pt idx="11">
                  <c:v>8.0000000000000099E-2</c:v>
                </c:pt>
                <c:pt idx="12">
                  <c:v>8.0000000000000099E-2</c:v>
                </c:pt>
                <c:pt idx="13">
                  <c:v>8.0000000000000099E-2</c:v>
                </c:pt>
                <c:pt idx="14">
                  <c:v>8.0000000000000099E-2</c:v>
                </c:pt>
                <c:pt idx="15">
                  <c:v>8.0000000000000099E-2</c:v>
                </c:pt>
                <c:pt idx="16">
                  <c:v>8.0000000000000099E-2</c:v>
                </c:pt>
                <c:pt idx="17">
                  <c:v>1.8870616399999901E-2</c:v>
                </c:pt>
                <c:pt idx="18">
                  <c:v>4.6732180187999801E-2</c:v>
                </c:pt>
                <c:pt idx="19">
                  <c:v>3.8682976500000098E-2</c:v>
                </c:pt>
                <c:pt idx="20">
                  <c:v>2.1159594800000101E-2</c:v>
                </c:pt>
                <c:pt idx="21">
                  <c:v>1.1904763E-2</c:v>
                </c:pt>
                <c:pt idx="22">
                  <c:v>1.47016560999997E-2</c:v>
                </c:pt>
                <c:pt idx="23">
                  <c:v>1.1420106399999901E-2</c:v>
                </c:pt>
                <c:pt idx="24">
                  <c:v>1.9797755999999599E-3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357-4ED2-A788-A09C2BBD58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373696"/>
        <c:axId val="100152448"/>
      </c:areaChart>
      <c:catAx>
        <c:axId val="175373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152448"/>
        <c:crosses val="autoZero"/>
        <c:auto val="1"/>
        <c:lblAlgn val="ctr"/>
        <c:lblOffset val="100"/>
        <c:noMultiLvlLbl val="0"/>
      </c:catAx>
      <c:valAx>
        <c:axId val="100152448"/>
        <c:scaling>
          <c:orientation val="minMax"/>
          <c:max val="11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050"/>
                </a:pPr>
                <a:r>
                  <a:rPr lang="en-US" sz="1050"/>
                  <a:t>PJ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050"/>
            </a:pPr>
            <a:endParaRPr lang="en-US"/>
          </a:p>
        </c:txPr>
        <c:crossAx val="175373696"/>
        <c:crosses val="autoZero"/>
        <c:crossBetween val="midCat"/>
      </c:valAx>
    </c:plotArea>
    <c:legend>
      <c:legendPos val="b"/>
      <c:overlay val="0"/>
    </c:legend>
    <c:plotVisOnly val="1"/>
    <c:dispBlanksAs val="zero"/>
    <c:showDLblsOverMax val="0"/>
  </c:chart>
  <c:spPr>
    <a:solidFill>
      <a:schemeClr val="lt1"/>
    </a:solidFill>
    <a:ln w="25400" cap="flat" cmpd="sng" algn="ctr">
      <a:solidFill>
        <a:schemeClr val="dk1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Exports and Imports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Charts!$Q$79</c:f>
              <c:strCache>
                <c:ptCount val="1"/>
                <c:pt idx="0">
                  <c:v>Exports</c:v>
                </c:pt>
              </c:strCache>
            </c:strRef>
          </c:tx>
          <c:invertIfNegative val="0"/>
          <c:cat>
            <c:numRef>
              <c:f>Charts!$P$80:$P$107</c:f>
              <c:numCache>
                <c:formatCode>General</c:formatCode>
                <c:ptCount val="28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</c:numCache>
            </c:numRef>
          </c:cat>
          <c:val>
            <c:numRef>
              <c:f>Charts!$Q$80:$Q$107</c:f>
              <c:numCache>
                <c:formatCode>0.00</c:formatCode>
                <c:ptCount val="28"/>
                <c:pt idx="0">
                  <c:v>24.1462939958592</c:v>
                </c:pt>
                <c:pt idx="1">
                  <c:v>24.7080761026413</c:v>
                </c:pt>
                <c:pt idx="2">
                  <c:v>32.737875650919101</c:v>
                </c:pt>
                <c:pt idx="3">
                  <c:v>42.707364713416602</c:v>
                </c:pt>
                <c:pt idx="4">
                  <c:v>50.897662504002597</c:v>
                </c:pt>
                <c:pt idx="5">
                  <c:v>40.202842424090449</c:v>
                </c:pt>
                <c:pt idx="6">
                  <c:v>33.326672475430144</c:v>
                </c:pt>
                <c:pt idx="7">
                  <c:v>50.618046440000001</c:v>
                </c:pt>
                <c:pt idx="8">
                  <c:v>48.484375581199998</c:v>
                </c:pt>
                <c:pt idx="9">
                  <c:v>56.854357039999996</c:v>
                </c:pt>
                <c:pt idx="10">
                  <c:v>61.022006229600002</c:v>
                </c:pt>
                <c:pt idx="11">
                  <c:v>69.462344207200005</c:v>
                </c:pt>
                <c:pt idx="12">
                  <c:v>60.131756943744797</c:v>
                </c:pt>
                <c:pt idx="13">
                  <c:v>73.451484757420005</c:v>
                </c:pt>
                <c:pt idx="14">
                  <c:v>85.237387596918055</c:v>
                </c:pt>
                <c:pt idx="15">
                  <c:v>63.671627580721697</c:v>
                </c:pt>
                <c:pt idx="16">
                  <c:v>78.50976902886093</c:v>
                </c:pt>
                <c:pt idx="17">
                  <c:v>66.912215411600002</c:v>
                </c:pt>
                <c:pt idx="18">
                  <c:v>75.262835180300002</c:v>
                </c:pt>
                <c:pt idx="19">
                  <c:v>67.576131783499989</c:v>
                </c:pt>
                <c:pt idx="20">
                  <c:v>69.505022065199995</c:v>
                </c:pt>
                <c:pt idx="21">
                  <c:v>66.234924264</c:v>
                </c:pt>
                <c:pt idx="22">
                  <c:v>54.8814950732</c:v>
                </c:pt>
                <c:pt idx="23">
                  <c:v>43.047994347699998</c:v>
                </c:pt>
                <c:pt idx="24">
                  <c:v>37.841288934600001</c:v>
                </c:pt>
                <c:pt idx="25">
                  <c:v>36.690316589400005</c:v>
                </c:pt>
                <c:pt idx="26">
                  <c:v>38.524329582199996</c:v>
                </c:pt>
                <c:pt idx="27">
                  <c:v>43.923908850519425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F7-4E87-A3FE-54F9378CA56D}"/>
            </c:ext>
          </c:extLst>
        </c:ser>
        <c:ser>
          <c:idx val="1"/>
          <c:order val="1"/>
          <c:tx>
            <c:strRef>
              <c:f>Charts!$R$79</c:f>
              <c:strCache>
                <c:ptCount val="1"/>
                <c:pt idx="0">
                  <c:v>Imports</c:v>
                </c:pt>
              </c:strCache>
            </c:strRef>
          </c:tx>
          <c:invertIfNegative val="0"/>
          <c:cat>
            <c:numRef>
              <c:f>Charts!$P$80:$P$107</c:f>
              <c:numCache>
                <c:formatCode>General</c:formatCode>
                <c:ptCount val="28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</c:numCache>
            </c:numRef>
          </c:cat>
          <c:val>
            <c:numRef>
              <c:f>Charts!$R$80:$R$107</c:f>
              <c:numCache>
                <c:formatCode>0.00</c:formatCode>
                <c:ptCount val="28"/>
                <c:pt idx="0">
                  <c:v>2.0113196736E-2</c:v>
                </c:pt>
                <c:pt idx="1">
                  <c:v>1.515461488E-2</c:v>
                </c:pt>
                <c:pt idx="2">
                  <c:v>1.3454702508800001E-2</c:v>
                </c:pt>
                <c:pt idx="3">
                  <c:v>3.2340782399999999E-3</c:v>
                </c:pt>
                <c:pt idx="4">
                  <c:v>1.9541121291000003E-3</c:v>
                </c:pt>
                <c:pt idx="5">
                  <c:v>5.0289925309999995E-4</c:v>
                </c:pt>
                <c:pt idx="6">
                  <c:v>2.0681070671999999E-3</c:v>
                </c:pt>
                <c:pt idx="7">
                  <c:v>5.0870125000000005E-4</c:v>
                </c:pt>
                <c:pt idx="8">
                  <c:v>0.48405702051999999</c:v>
                </c:pt>
                <c:pt idx="9">
                  <c:v>0.90543752971999991</c:v>
                </c:pt>
                <c:pt idx="10">
                  <c:v>2.2833714247199999</c:v>
                </c:pt>
                <c:pt idx="11">
                  <c:v>10.133655738889999</c:v>
                </c:pt>
                <c:pt idx="12">
                  <c:v>20.055882948638402</c:v>
                </c:pt>
                <c:pt idx="13">
                  <c:v>24.749788778759999</c:v>
                </c:pt>
                <c:pt idx="14">
                  <c:v>28.071493801278798</c:v>
                </c:pt>
                <c:pt idx="15">
                  <c:v>16.85160605515</c:v>
                </c:pt>
                <c:pt idx="16">
                  <c:v>13.847570023303701</c:v>
                </c:pt>
                <c:pt idx="17">
                  <c:v>15.567887455028901</c:v>
                </c:pt>
                <c:pt idx="18">
                  <c:v>5.7443755896230995</c:v>
                </c:pt>
                <c:pt idx="19">
                  <c:v>3.8119697398889998</c:v>
                </c:pt>
                <c:pt idx="20">
                  <c:v>4.28950554719E-2</c:v>
                </c:pt>
                <c:pt idx="21">
                  <c:v>13.658699966659999</c:v>
                </c:pt>
                <c:pt idx="22">
                  <c:v>9.3964418861643999</c:v>
                </c:pt>
                <c:pt idx="23">
                  <c:v>9.5341759398600008</c:v>
                </c:pt>
                <c:pt idx="24">
                  <c:v>10.0701204647275</c:v>
                </c:pt>
                <c:pt idx="25">
                  <c:v>10.3563465034118</c:v>
                </c:pt>
                <c:pt idx="26">
                  <c:v>13.3178826865965</c:v>
                </c:pt>
                <c:pt idx="27">
                  <c:v>24.157394087376623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F7-4E87-A3FE-54F9378CA5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0174848"/>
        <c:axId val="100176640"/>
      </c:barChart>
      <c:catAx>
        <c:axId val="100174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176640"/>
        <c:crosses val="autoZero"/>
        <c:auto val="1"/>
        <c:lblAlgn val="ctr"/>
        <c:lblOffset val="100"/>
        <c:noMultiLvlLbl val="0"/>
      </c:catAx>
      <c:valAx>
        <c:axId val="100176640"/>
        <c:scaling>
          <c:orientation val="minMax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050"/>
            </a:pPr>
            <a:endParaRPr lang="en-US"/>
          </a:p>
        </c:txPr>
        <c:crossAx val="1001748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spPr>
    <a:solidFill>
      <a:schemeClr val="lt1"/>
    </a:solidFill>
    <a:ln w="25400" cap="flat" cmpd="sng" algn="ctr">
      <a:solidFill>
        <a:schemeClr val="dk1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creativecommons.org/licenses/by/3.0" TargetMode="Externa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http://www.mbie.govt.nz/info-services/sectors-industries/energy/energy-data-modelling/statistics/coal" TargetMode="Externa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http://www.mbie.govt.nz/info-services/sectors-industries/energy/energy-data-modelling/statistics/coal" TargetMode="Externa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http://www.mbie.govt.nz/info-services/sectors-industries/energy/energy-data-modelling/statistics/coal" TargetMode="Externa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http://www.mbie.govt.nz/info-services/sectors-industries/energy/energy-data-modelling/statistics/coal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35</xdr:row>
      <xdr:rowOff>76200</xdr:rowOff>
    </xdr:from>
    <xdr:to>
      <xdr:col>6</xdr:col>
      <xdr:colOff>9525</xdr:colOff>
      <xdr:row>37</xdr:row>
      <xdr:rowOff>87655</xdr:rowOff>
    </xdr:to>
    <xdr:pic>
      <xdr:nvPicPr>
        <xdr:cNvPr id="6" name="Picture 5" descr="http://wiki.creativecommons.org/images/c/cf/By_plain300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7391400"/>
          <a:ext cx="5324475" cy="3734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200025</xdr:colOff>
      <xdr:row>35</xdr:row>
      <xdr:rowOff>76200</xdr:rowOff>
    </xdr:from>
    <xdr:to>
      <xdr:col>6</xdr:col>
      <xdr:colOff>9525</xdr:colOff>
      <xdr:row>37</xdr:row>
      <xdr:rowOff>87655</xdr:rowOff>
    </xdr:to>
    <xdr:pic>
      <xdr:nvPicPr>
        <xdr:cNvPr id="3" name="Picture 2" descr="http://wiki.creativecommons.org/images/c/cf/By_plain300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7391400"/>
          <a:ext cx="5324475" cy="3734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293594</xdr:colOff>
      <xdr:row>15</xdr:row>
      <xdr:rowOff>82923</xdr:rowOff>
    </xdr:from>
    <xdr:to>
      <xdr:col>13</xdr:col>
      <xdr:colOff>137832</xdr:colOff>
      <xdr:row>41</xdr:row>
      <xdr:rowOff>73398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293594</xdr:colOff>
      <xdr:row>1</xdr:row>
      <xdr:rowOff>22412</xdr:rowOff>
    </xdr:from>
    <xdr:to>
      <xdr:col>11</xdr:col>
      <xdr:colOff>331694</xdr:colOff>
      <xdr:row>13</xdr:row>
      <xdr:rowOff>67795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293594</xdr:colOff>
      <xdr:row>47</xdr:row>
      <xdr:rowOff>9524</xdr:rowOff>
    </xdr:from>
    <xdr:to>
      <xdr:col>13</xdr:col>
      <xdr:colOff>147356</xdr:colOff>
      <xdr:row>74</xdr:row>
      <xdr:rowOff>95249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282388</xdr:colOff>
      <xdr:row>77</xdr:row>
      <xdr:rowOff>5043</xdr:rowOff>
    </xdr:from>
    <xdr:to>
      <xdr:col>9</xdr:col>
      <xdr:colOff>303119</xdr:colOff>
      <xdr:row>99</xdr:row>
      <xdr:rowOff>5043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3238500</xdr:colOff>
      <xdr:row>4</xdr:row>
      <xdr:rowOff>142875</xdr:rowOff>
    </xdr:to>
    <xdr:pic>
      <xdr:nvPicPr>
        <xdr:cNvPr id="6199" name="Picture 1" descr="Description: Description: Description: MBIE-interim-logo-0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238500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11206</xdr:colOff>
      <xdr:row>49</xdr:row>
      <xdr:rowOff>89647</xdr:rowOff>
    </xdr:from>
    <xdr:to>
      <xdr:col>10</xdr:col>
      <xdr:colOff>419260</xdr:colOff>
      <xdr:row>57</xdr:row>
      <xdr:rowOff>142714</xdr:rowOff>
    </xdr:to>
    <xdr:sp macro="" textlink="">
      <xdr:nvSpPr>
        <xdr:cNvPr id="3" name="Text Box 3"/>
        <xdr:cNvSpPr txBox="1">
          <a:spLocks noChangeArrowheads="1"/>
        </xdr:cNvSpPr>
      </xdr:nvSpPr>
      <xdr:spPr bwMode="auto">
        <a:xfrm>
          <a:off x="11206" y="9435353"/>
          <a:ext cx="12824172" cy="1577067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25400" algn="ctr">
              <a:solidFill>
                <a:srgbClr xmlns:mc="http://schemas.openxmlformats.org/markup-compatibility/2006" val="FF0000" mc:Ignorable="a14" a14:legacySpreadsheetColorIndex="10"/>
              </a:solidFill>
              <a:prstDash val="dash"/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NZ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Notes:</a:t>
          </a:r>
        </a:p>
        <a:p>
          <a:pPr algn="l" rtl="0">
            <a:defRPr sz="1000"/>
          </a:pPr>
          <a:r>
            <a:rPr lang="en-NZ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1 Imports are bituminous and sub-bituminous coal.</a:t>
          </a:r>
        </a:p>
        <a:p>
          <a:pPr algn="l" rtl="0">
            <a:defRPr sz="1000"/>
          </a:pPr>
          <a:r>
            <a:rPr lang="en-NZ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2 Majority of coal exports are bituminous rank.</a:t>
          </a:r>
        </a:p>
        <a:p>
          <a:pPr algn="l" rtl="0">
            <a:defRPr sz="1000"/>
          </a:pPr>
          <a:r>
            <a:rPr lang="en-NZ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3 Stock change figures include coal at Huntly power station, NZ Steel and coal production sites.</a:t>
          </a:r>
        </a:p>
        <a:p>
          <a:pPr algn="l" rtl="0">
            <a:defRPr sz="1000"/>
          </a:pPr>
          <a:r>
            <a:rPr lang="en-NZ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4 Includes electricity generation, cogeneration, and losses and own use.  </a:t>
          </a:r>
        </a:p>
        <a:p>
          <a:pPr algn="l" rtl="0">
            <a:defRPr sz="1000"/>
          </a:pPr>
          <a:endParaRPr lang="en-NZ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NZ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3238500</xdr:colOff>
      <xdr:row>4</xdr:row>
      <xdr:rowOff>142875</xdr:rowOff>
    </xdr:to>
    <xdr:pic>
      <xdr:nvPicPr>
        <xdr:cNvPr id="3" name="Picture 1" descr="Description: Description: Description: MBIE-interim-logo-0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238500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55</xdr:row>
      <xdr:rowOff>33618</xdr:rowOff>
    </xdr:from>
    <xdr:to>
      <xdr:col>15</xdr:col>
      <xdr:colOff>116701</xdr:colOff>
      <xdr:row>63</xdr:row>
      <xdr:rowOff>86685</xdr:rowOff>
    </xdr:to>
    <xdr:sp macro="" textlink="">
      <xdr:nvSpPr>
        <xdr:cNvPr id="4" name="Text Box 3"/>
        <xdr:cNvSpPr txBox="1">
          <a:spLocks noChangeArrowheads="1"/>
        </xdr:cNvSpPr>
      </xdr:nvSpPr>
      <xdr:spPr bwMode="auto">
        <a:xfrm>
          <a:off x="0" y="10712824"/>
          <a:ext cx="12824172" cy="1577067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25400" algn="ctr">
              <a:solidFill>
                <a:srgbClr xmlns:mc="http://schemas.openxmlformats.org/markup-compatibility/2006" val="FF0000" mc:Ignorable="a14" a14:legacySpreadsheetColorIndex="10"/>
              </a:solidFill>
              <a:prstDash val="dash"/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NZ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Notes:</a:t>
          </a:r>
        </a:p>
        <a:p>
          <a:pPr algn="l" rtl="0">
            <a:defRPr sz="1000"/>
          </a:pPr>
          <a:r>
            <a:rPr lang="en-NZ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1 Imports are bituminous and sub-bituminous coal.</a:t>
          </a:r>
        </a:p>
        <a:p>
          <a:pPr algn="l" rtl="0">
            <a:defRPr sz="1000"/>
          </a:pPr>
          <a:r>
            <a:rPr lang="en-NZ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2 Majority of coal exports are bituminous rank.</a:t>
          </a:r>
        </a:p>
        <a:p>
          <a:pPr algn="l" rtl="0">
            <a:defRPr sz="1000"/>
          </a:pPr>
          <a:r>
            <a:rPr lang="en-NZ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3 Stock change figures include coal at Huntly power station, NZ Steel and coal production sites.</a:t>
          </a:r>
        </a:p>
        <a:p>
          <a:pPr algn="l" rtl="0">
            <a:defRPr sz="1000"/>
          </a:pPr>
          <a:r>
            <a:rPr lang="en-NZ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4 Includes electricity generation, cogeneration, and losses and own use.  </a:t>
          </a:r>
        </a:p>
        <a:p>
          <a:pPr algn="l" rtl="0">
            <a:defRPr sz="1000"/>
          </a:pPr>
          <a:endParaRPr lang="en-NZ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NZ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3238500</xdr:colOff>
      <xdr:row>4</xdr:row>
      <xdr:rowOff>142875</xdr:rowOff>
    </xdr:to>
    <xdr:pic>
      <xdr:nvPicPr>
        <xdr:cNvPr id="3" name="Picture 1" descr="Description: Description: Description: MBIE-interim-logo-0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238500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49</xdr:row>
      <xdr:rowOff>78441</xdr:rowOff>
    </xdr:from>
    <xdr:to>
      <xdr:col>11</xdr:col>
      <xdr:colOff>273584</xdr:colOff>
      <xdr:row>57</xdr:row>
      <xdr:rowOff>131508</xdr:rowOff>
    </xdr:to>
    <xdr:sp macro="" textlink="">
      <xdr:nvSpPr>
        <xdr:cNvPr id="4" name="Text Box 3"/>
        <xdr:cNvSpPr txBox="1">
          <a:spLocks noChangeArrowheads="1"/>
        </xdr:cNvSpPr>
      </xdr:nvSpPr>
      <xdr:spPr bwMode="auto">
        <a:xfrm>
          <a:off x="0" y="7709647"/>
          <a:ext cx="12824172" cy="1577067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25400" algn="ctr">
              <a:solidFill>
                <a:srgbClr xmlns:mc="http://schemas.openxmlformats.org/markup-compatibility/2006" val="FF0000" mc:Ignorable="a14" a14:legacySpreadsheetColorIndex="10"/>
              </a:solidFill>
              <a:prstDash val="dash"/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NZ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Notes:</a:t>
          </a:r>
        </a:p>
        <a:p>
          <a:pPr algn="l" rtl="0">
            <a:defRPr sz="1000"/>
          </a:pPr>
          <a:r>
            <a:rPr lang="en-NZ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1 Imports are bituminous and sub-bituminous coal.</a:t>
          </a:r>
        </a:p>
        <a:p>
          <a:pPr algn="l" rtl="0">
            <a:defRPr sz="1000"/>
          </a:pPr>
          <a:r>
            <a:rPr lang="en-NZ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2 Majority of coal exports are bituminous rank.</a:t>
          </a:r>
        </a:p>
        <a:p>
          <a:pPr algn="l" rtl="0">
            <a:defRPr sz="1000"/>
          </a:pPr>
          <a:r>
            <a:rPr lang="en-NZ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3 Stock change figures include coal at Huntly power station, NZ Steel and coal production sites.</a:t>
          </a:r>
        </a:p>
        <a:p>
          <a:pPr algn="l" rtl="0">
            <a:defRPr sz="1000"/>
          </a:pPr>
          <a:r>
            <a:rPr lang="en-NZ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4 Includes electricity generation, cogeneration, and losses and own use.  </a:t>
          </a:r>
        </a:p>
        <a:p>
          <a:pPr algn="l" rtl="0">
            <a:defRPr sz="1000"/>
          </a:pPr>
          <a:endParaRPr lang="en-NZ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NZ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3238500</xdr:colOff>
      <xdr:row>4</xdr:row>
      <xdr:rowOff>142875</xdr:rowOff>
    </xdr:to>
    <xdr:pic>
      <xdr:nvPicPr>
        <xdr:cNvPr id="3" name="Picture 1" descr="Description: Description: Description: MBIE-interim-logo-0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238500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53</xdr:row>
      <xdr:rowOff>0</xdr:rowOff>
    </xdr:from>
    <xdr:to>
      <xdr:col>17</xdr:col>
      <xdr:colOff>367589</xdr:colOff>
      <xdr:row>61</xdr:row>
      <xdr:rowOff>53067</xdr:rowOff>
    </xdr:to>
    <xdr:sp macro="" textlink="">
      <xdr:nvSpPr>
        <xdr:cNvPr id="5" name="Text Box 3"/>
        <xdr:cNvSpPr txBox="1">
          <a:spLocks noChangeArrowheads="1"/>
        </xdr:cNvSpPr>
      </xdr:nvSpPr>
      <xdr:spPr bwMode="auto">
        <a:xfrm>
          <a:off x="0" y="7630583"/>
          <a:ext cx="12824172" cy="1577067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25400" algn="ctr">
              <a:solidFill>
                <a:srgbClr xmlns:mc="http://schemas.openxmlformats.org/markup-compatibility/2006" val="FF0000" mc:Ignorable="a14" a14:legacySpreadsheetColorIndex="10"/>
              </a:solidFill>
              <a:prstDash val="dash"/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NZ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Notes:</a:t>
          </a:r>
        </a:p>
        <a:p>
          <a:pPr algn="l" rtl="0">
            <a:defRPr sz="1000"/>
          </a:pPr>
          <a:r>
            <a:rPr lang="en-NZ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1 Imports are bituminous and sub-bituminous coal.</a:t>
          </a:r>
        </a:p>
        <a:p>
          <a:pPr algn="l" rtl="0">
            <a:defRPr sz="1000"/>
          </a:pPr>
          <a:r>
            <a:rPr lang="en-NZ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2 Majority of coal exports are bituminous rank.</a:t>
          </a:r>
        </a:p>
        <a:p>
          <a:pPr algn="l" rtl="0">
            <a:defRPr sz="1000"/>
          </a:pPr>
          <a:r>
            <a:rPr lang="en-NZ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3 Stock change figures include coal at Huntly power station, NZ Steel and coal production sites.</a:t>
          </a:r>
        </a:p>
        <a:p>
          <a:pPr algn="l" rtl="0">
            <a:defRPr sz="1000"/>
          </a:pPr>
          <a:r>
            <a:rPr lang="en-NZ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4 Includes electricity generation, cogeneration, and losses and own use.  </a:t>
          </a:r>
        </a:p>
        <a:p>
          <a:pPr algn="l" rtl="0">
            <a:defRPr sz="1000"/>
          </a:pPr>
          <a:endParaRPr lang="en-NZ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NZ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3200400</xdr:colOff>
      <xdr:row>35</xdr:row>
      <xdr:rowOff>114300</xdr:rowOff>
    </xdr:from>
    <xdr:to>
      <xdr:col>4</xdr:col>
      <xdr:colOff>657225</xdr:colOff>
      <xdr:row>42</xdr:row>
      <xdr:rowOff>152400</xdr:rowOff>
    </xdr:to>
    <xdr:sp macro="" textlink="">
      <xdr:nvSpPr>
        <xdr:cNvPr id="2" name="Text Box 7"/>
        <xdr:cNvSpPr txBox="1">
          <a:spLocks noChangeArrowheads="1"/>
        </xdr:cNvSpPr>
      </xdr:nvSpPr>
      <xdr:spPr bwMode="auto">
        <a:xfrm>
          <a:off x="3200400" y="6905625"/>
          <a:ext cx="4248150" cy="13049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25400" algn="ctr">
              <a:solidFill>
                <a:srgbClr xmlns:mc="http://schemas.openxmlformats.org/markup-compatibility/2006" val="FF0000" mc:Ignorable="a14" a14:legacySpreadsheetColorIndex="10"/>
              </a:solidFill>
              <a:prstDash val="dash"/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NZ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Notes:</a:t>
          </a:r>
        </a:p>
        <a:p>
          <a:pPr algn="l" rtl="0">
            <a:defRPr sz="1000"/>
          </a:pPr>
          <a:r>
            <a:rPr lang="en-NZ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1. The MBIE has been collecting a sectorial breakdown at this level since 2009</a:t>
          </a:r>
        </a:p>
        <a:p>
          <a:pPr algn="l" rtl="0">
            <a:defRPr sz="1000"/>
          </a:pPr>
          <a:r>
            <a:rPr lang="en-NZ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2. Too many ANZSIC codes to list</a:t>
          </a:r>
        </a:p>
      </xdr:txBody>
    </xdr:sp>
    <xdr:clientData/>
  </xdr:twoCellAnchor>
  <xdr:twoCellAnchor>
    <xdr:from>
      <xdr:col>0</xdr:col>
      <xdr:colOff>3200400</xdr:colOff>
      <xdr:row>35</xdr:row>
      <xdr:rowOff>114300</xdr:rowOff>
    </xdr:from>
    <xdr:to>
      <xdr:col>4</xdr:col>
      <xdr:colOff>657225</xdr:colOff>
      <xdr:row>42</xdr:row>
      <xdr:rowOff>152400</xdr:rowOff>
    </xdr:to>
    <xdr:sp macro="" textlink="">
      <xdr:nvSpPr>
        <xdr:cNvPr id="3" name="Text Box 7"/>
        <xdr:cNvSpPr txBox="1">
          <a:spLocks noChangeArrowheads="1"/>
        </xdr:cNvSpPr>
      </xdr:nvSpPr>
      <xdr:spPr bwMode="auto">
        <a:xfrm>
          <a:off x="3200400" y="6905625"/>
          <a:ext cx="4248150" cy="13049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25400" algn="ctr">
              <a:solidFill>
                <a:srgbClr xmlns:mc="http://schemas.openxmlformats.org/markup-compatibility/2006" val="FF0000" mc:Ignorable="a14" a14:legacySpreadsheetColorIndex="10"/>
              </a:solidFill>
              <a:prstDash val="dash"/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NZ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Notes:</a:t>
          </a:r>
        </a:p>
        <a:p>
          <a:pPr algn="l" rtl="0">
            <a:defRPr sz="1000"/>
          </a:pPr>
          <a:r>
            <a:rPr lang="en-NZ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1. MBIE has been collecting a sectorial breakdown at this level since 2009</a:t>
          </a:r>
        </a:p>
        <a:p>
          <a:pPr algn="l" rtl="0">
            <a:defRPr sz="1000"/>
          </a:pPr>
          <a:r>
            <a:rPr lang="en-NZ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2. Too many ANZSIC codes to list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3200400</xdr:colOff>
      <xdr:row>35</xdr:row>
      <xdr:rowOff>114300</xdr:rowOff>
    </xdr:from>
    <xdr:to>
      <xdr:col>4</xdr:col>
      <xdr:colOff>657225</xdr:colOff>
      <xdr:row>42</xdr:row>
      <xdr:rowOff>152400</xdr:rowOff>
    </xdr:to>
    <xdr:sp macro="" textlink="">
      <xdr:nvSpPr>
        <xdr:cNvPr id="2" name="Text Box 7"/>
        <xdr:cNvSpPr txBox="1">
          <a:spLocks noChangeArrowheads="1"/>
        </xdr:cNvSpPr>
      </xdr:nvSpPr>
      <xdr:spPr bwMode="auto">
        <a:xfrm>
          <a:off x="3200400" y="6829425"/>
          <a:ext cx="4057650" cy="1171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25400" algn="ctr">
              <a:solidFill>
                <a:srgbClr xmlns:mc="http://schemas.openxmlformats.org/markup-compatibility/2006" val="FF0000" mc:Ignorable="a14" a14:legacySpreadsheetColorIndex="10"/>
              </a:solidFill>
              <a:prstDash val="dash"/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NZ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Notes:</a:t>
          </a:r>
        </a:p>
        <a:p>
          <a:pPr algn="l" rtl="0">
            <a:defRPr sz="1000"/>
          </a:pPr>
          <a:r>
            <a:rPr lang="en-NZ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1. The MBIE has been collecting a sectorial breakdown at this level since 2009</a:t>
          </a:r>
        </a:p>
        <a:p>
          <a:pPr algn="l" rtl="0">
            <a:defRPr sz="1000"/>
          </a:pPr>
          <a:r>
            <a:rPr lang="en-NZ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2. Too many ANZSIC codes to list</a:t>
          </a:r>
        </a:p>
      </xdr:txBody>
    </xdr:sp>
    <xdr:clientData/>
  </xdr:twoCellAnchor>
  <xdr:twoCellAnchor>
    <xdr:from>
      <xdr:col>0</xdr:col>
      <xdr:colOff>3200400</xdr:colOff>
      <xdr:row>35</xdr:row>
      <xdr:rowOff>114300</xdr:rowOff>
    </xdr:from>
    <xdr:to>
      <xdr:col>4</xdr:col>
      <xdr:colOff>657225</xdr:colOff>
      <xdr:row>42</xdr:row>
      <xdr:rowOff>152400</xdr:rowOff>
    </xdr:to>
    <xdr:sp macro="" textlink="">
      <xdr:nvSpPr>
        <xdr:cNvPr id="3" name="Text Box 7"/>
        <xdr:cNvSpPr txBox="1">
          <a:spLocks noChangeArrowheads="1"/>
        </xdr:cNvSpPr>
      </xdr:nvSpPr>
      <xdr:spPr bwMode="auto">
        <a:xfrm>
          <a:off x="3200400" y="6829425"/>
          <a:ext cx="4057650" cy="1171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25400" algn="ctr">
              <a:solidFill>
                <a:srgbClr xmlns:mc="http://schemas.openxmlformats.org/markup-compatibility/2006" val="FF0000" mc:Ignorable="a14" a14:legacySpreadsheetColorIndex="10"/>
              </a:solidFill>
              <a:prstDash val="dash"/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NZ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Notes:</a:t>
          </a:r>
        </a:p>
        <a:p>
          <a:pPr algn="l" rtl="0">
            <a:defRPr sz="1000"/>
          </a:pPr>
          <a:r>
            <a:rPr lang="en-NZ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1. MBIE has been collecting a sectorial breakdown at this level since 2009</a:t>
          </a:r>
        </a:p>
        <a:p>
          <a:pPr algn="l" rtl="0">
            <a:defRPr sz="1000"/>
          </a:pPr>
          <a:r>
            <a:rPr lang="en-NZ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2. Too many ANZSIC codes to list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mbie.govt.nz/info-services/sectors-industries/energy/energy-data-modelling/publications/new-zealand-energy-quarterly/" TargetMode="External"/><Relationship Id="rId1" Type="http://schemas.openxmlformats.org/officeDocument/2006/relationships/hyperlink" Target="mailto:energyinfo@mbie.govt.nz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H38"/>
  <sheetViews>
    <sheetView tabSelected="1" workbookViewId="0">
      <selection activeCell="N8" sqref="N8"/>
    </sheetView>
  </sheetViews>
  <sheetFormatPr defaultRowHeight="14.25" x14ac:dyDescent="0.2"/>
  <cols>
    <col min="1" max="1" width="3.875" style="67" customWidth="1"/>
    <col min="2" max="2" width="32.5" style="67" customWidth="1"/>
    <col min="3" max="16384" width="9" style="67"/>
  </cols>
  <sheetData>
    <row r="1" spans="1:8" s="65" customFormat="1" ht="41.25" customHeight="1" x14ac:dyDescent="0.2">
      <c r="B1" s="64" t="s">
        <v>107</v>
      </c>
      <c r="D1" s="64"/>
      <c r="E1" s="64"/>
      <c r="F1" s="66"/>
      <c r="G1" s="66"/>
      <c r="H1" s="66"/>
    </row>
    <row r="2" spans="1:8" ht="47.25" customHeight="1" x14ac:dyDescent="0.2">
      <c r="B2" s="270" t="s">
        <v>110</v>
      </c>
      <c r="C2" s="270"/>
      <c r="D2" s="270"/>
    </row>
    <row r="3" spans="1:8" x14ac:dyDescent="0.2">
      <c r="B3" s="271" t="s">
        <v>108</v>
      </c>
      <c r="C3" s="271"/>
      <c r="D3" s="271"/>
    </row>
    <row r="4" spans="1:8" x14ac:dyDescent="0.2">
      <c r="B4" s="218"/>
      <c r="C4" s="218"/>
      <c r="D4" s="218"/>
    </row>
    <row r="5" spans="1:8" x14ac:dyDescent="0.2">
      <c r="A5" s="213"/>
      <c r="B5" s="146" t="s">
        <v>96</v>
      </c>
      <c r="C5" s="218"/>
      <c r="D5" s="218"/>
    </row>
    <row r="6" spans="1:8" x14ac:dyDescent="0.2">
      <c r="B6" s="112" t="s">
        <v>98</v>
      </c>
      <c r="C6" s="218"/>
      <c r="D6" s="218"/>
    </row>
    <row r="7" spans="1:8" x14ac:dyDescent="0.2">
      <c r="B7" s="110"/>
      <c r="C7" s="218"/>
      <c r="D7" s="218"/>
    </row>
    <row r="8" spans="1:8" ht="15.75" x14ac:dyDescent="0.2">
      <c r="B8" s="109" t="s">
        <v>86</v>
      </c>
      <c r="C8" s="218"/>
      <c r="D8" s="218"/>
    </row>
    <row r="9" spans="1:8" x14ac:dyDescent="0.2">
      <c r="B9" s="110" t="s">
        <v>83</v>
      </c>
      <c r="C9" s="218"/>
      <c r="D9" s="218"/>
    </row>
    <row r="10" spans="1:8" x14ac:dyDescent="0.2">
      <c r="B10" s="220" t="s">
        <v>84</v>
      </c>
      <c r="C10" s="218"/>
      <c r="D10" s="218"/>
    </row>
    <row r="11" spans="1:8" x14ac:dyDescent="0.2">
      <c r="B11" s="110"/>
      <c r="C11" s="218"/>
      <c r="D11" s="218"/>
    </row>
    <row r="12" spans="1:8" x14ac:dyDescent="0.2">
      <c r="A12" s="214"/>
      <c r="B12" s="111" t="s">
        <v>100</v>
      </c>
      <c r="C12" s="218"/>
      <c r="D12" s="218"/>
    </row>
    <row r="13" spans="1:8" x14ac:dyDescent="0.2">
      <c r="B13" s="112" t="s">
        <v>87</v>
      </c>
      <c r="C13" s="218"/>
      <c r="D13" s="218"/>
    </row>
    <row r="14" spans="1:8" x14ac:dyDescent="0.2">
      <c r="B14" s="113"/>
      <c r="C14" s="218"/>
      <c r="D14" s="218"/>
    </row>
    <row r="15" spans="1:8" x14ac:dyDescent="0.2">
      <c r="A15" s="214"/>
      <c r="B15" s="114" t="s">
        <v>101</v>
      </c>
      <c r="C15" s="218"/>
      <c r="D15" s="218"/>
    </row>
    <row r="16" spans="1:8" x14ac:dyDescent="0.2">
      <c r="B16" s="112" t="s">
        <v>88</v>
      </c>
      <c r="C16" s="218"/>
      <c r="D16" s="218"/>
    </row>
    <row r="17" spans="1:4" x14ac:dyDescent="0.2">
      <c r="B17" s="112"/>
      <c r="C17" s="218"/>
      <c r="D17" s="218"/>
    </row>
    <row r="18" spans="1:4" x14ac:dyDescent="0.2">
      <c r="A18" s="214"/>
      <c r="B18" s="114" t="s">
        <v>102</v>
      </c>
      <c r="C18" s="218"/>
      <c r="D18" s="218"/>
    </row>
    <row r="19" spans="1:4" x14ac:dyDescent="0.2">
      <c r="B19" s="112" t="s">
        <v>85</v>
      </c>
      <c r="C19" s="218"/>
      <c r="D19" s="218"/>
    </row>
    <row r="20" spans="1:4" x14ac:dyDescent="0.2">
      <c r="B20" s="112"/>
      <c r="C20" s="218"/>
      <c r="D20" s="218"/>
    </row>
    <row r="21" spans="1:4" x14ac:dyDescent="0.2">
      <c r="A21" s="214"/>
      <c r="B21" s="114" t="s">
        <v>103</v>
      </c>
      <c r="C21" s="218"/>
      <c r="D21" s="218"/>
    </row>
    <row r="22" spans="1:4" x14ac:dyDescent="0.2">
      <c r="B22" s="112" t="s">
        <v>90</v>
      </c>
      <c r="C22" s="218"/>
      <c r="D22" s="218"/>
    </row>
    <row r="23" spans="1:4" x14ac:dyDescent="0.2">
      <c r="B23" s="112"/>
      <c r="C23" s="218"/>
      <c r="D23" s="218"/>
    </row>
    <row r="24" spans="1:4" ht="15.75" x14ac:dyDescent="0.2">
      <c r="B24" s="109" t="s">
        <v>91</v>
      </c>
      <c r="C24" s="218"/>
      <c r="D24" s="218"/>
    </row>
    <row r="25" spans="1:4" x14ac:dyDescent="0.2">
      <c r="B25" s="110" t="s">
        <v>118</v>
      </c>
      <c r="C25" s="218"/>
      <c r="D25" s="218"/>
    </row>
    <row r="26" spans="1:4" x14ac:dyDescent="0.2">
      <c r="B26" s="218"/>
      <c r="C26" s="218"/>
      <c r="D26" s="218"/>
    </row>
    <row r="27" spans="1:4" x14ac:dyDescent="0.2">
      <c r="A27" s="215"/>
      <c r="B27" s="68" t="s">
        <v>104</v>
      </c>
    </row>
    <row r="28" spans="1:4" x14ac:dyDescent="0.2">
      <c r="B28" s="69" t="s">
        <v>115</v>
      </c>
    </row>
    <row r="29" spans="1:4" x14ac:dyDescent="0.2">
      <c r="B29" s="70"/>
    </row>
    <row r="30" spans="1:4" x14ac:dyDescent="0.2">
      <c r="A30" s="215"/>
      <c r="B30" s="71" t="s">
        <v>105</v>
      </c>
    </row>
    <row r="31" spans="1:4" x14ac:dyDescent="0.2">
      <c r="B31" s="69" t="s">
        <v>116</v>
      </c>
    </row>
    <row r="32" spans="1:4" x14ac:dyDescent="0.2">
      <c r="B32" s="69"/>
    </row>
    <row r="33" spans="1:2" x14ac:dyDescent="0.2">
      <c r="A33" s="215"/>
      <c r="B33" s="71" t="s">
        <v>106</v>
      </c>
    </row>
    <row r="34" spans="1:2" x14ac:dyDescent="0.2">
      <c r="B34" s="69" t="s">
        <v>117</v>
      </c>
    </row>
    <row r="35" spans="1:2" x14ac:dyDescent="0.2">
      <c r="B35" s="70"/>
    </row>
    <row r="36" spans="1:2" x14ac:dyDescent="0.2">
      <c r="B36" s="72"/>
    </row>
    <row r="37" spans="1:2" x14ac:dyDescent="0.2">
      <c r="B37" s="70"/>
    </row>
    <row r="38" spans="1:2" x14ac:dyDescent="0.2">
      <c r="B38" s="70"/>
    </row>
  </sheetData>
  <mergeCells count="2">
    <mergeCell ref="B2:D2"/>
    <mergeCell ref="B3:D3"/>
  </mergeCells>
  <hyperlinks>
    <hyperlink ref="B3" r:id="rId1"/>
    <hyperlink ref="B27" location="'Table 5 - Production'!A1" display="Table 5 - Production"/>
    <hyperlink ref="B30" location="'Table 6 - Consumption Tonnes'!A1" display="Table 6 - Consumption Tonnes"/>
    <hyperlink ref="B12" location="'Table 1 - Quarterly Tonnes'!A1" display="Table 1 - Quarterly Tonnes"/>
    <hyperlink ref="B15" location="'Table 2 - Annual Tonnes'!A1" display="Table 2 - Annual Tonnes"/>
    <hyperlink ref="B18" location="'Table 3 - Quarterly PJ'!A1" display="Table 3 - Quarterly PJ"/>
    <hyperlink ref="B21" location="'Table 4 - Annual PJ'!A1" display="Table 4 - Annual PJ"/>
    <hyperlink ref="B5" location="Charts!A1" display="Charts"/>
    <hyperlink ref="B33" location="'Table 7 - Consumption TJ'!A1" display="Table 7 - Consumption TJ"/>
    <hyperlink ref="B10" r:id="rId2"/>
  </hyperlinks>
  <pageMargins left="0.7" right="0.7" top="0.75" bottom="0.75" header="0.3" footer="0.3"/>
  <pageSetup paperSize="9"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P1:AN107"/>
  <sheetViews>
    <sheetView zoomScale="85" zoomScaleNormal="85" workbookViewId="0">
      <selection activeCell="T8" sqref="T8"/>
    </sheetView>
  </sheetViews>
  <sheetFormatPr defaultRowHeight="14.25" x14ac:dyDescent="0.2"/>
  <cols>
    <col min="14" max="14" width="9.125" customWidth="1"/>
    <col min="15" max="15" width="6.375" customWidth="1"/>
    <col min="16" max="16" width="7" customWidth="1"/>
    <col min="17" max="18" width="15.625" customWidth="1"/>
    <col min="19" max="19" width="18.625" customWidth="1"/>
    <col min="20" max="21" width="15.625" customWidth="1"/>
    <col min="22" max="40" width="12.625" bestFit="1" customWidth="1"/>
  </cols>
  <sheetData>
    <row r="1" spans="16:40" ht="15.75" x14ac:dyDescent="0.25">
      <c r="Q1" s="217">
        <v>2019</v>
      </c>
      <c r="R1" s="174" t="s">
        <v>94</v>
      </c>
      <c r="T1" s="129"/>
      <c r="U1" s="147" t="s">
        <v>97</v>
      </c>
    </row>
    <row r="2" spans="16:40" ht="15.75" thickBot="1" x14ac:dyDescent="0.3">
      <c r="S2" s="128"/>
      <c r="T2" s="129"/>
      <c r="U2" s="63"/>
    </row>
    <row r="3" spans="16:40" ht="30" x14ac:dyDescent="0.25">
      <c r="P3" s="130"/>
      <c r="Q3" s="131"/>
      <c r="R3" s="182" t="s">
        <v>95</v>
      </c>
      <c r="S3" s="175" t="str">
        <f>"Coal Consumption by Sector for "&amp;Q1</f>
        <v>Coal Consumption by Sector for 2019</v>
      </c>
      <c r="T3" s="63"/>
      <c r="U3" s="63"/>
    </row>
    <row r="4" spans="16:40" ht="21.75" customHeight="1" x14ac:dyDescent="0.25">
      <c r="P4" s="176" t="s">
        <v>15</v>
      </c>
      <c r="Q4" s="177"/>
      <c r="R4" s="135">
        <f>INDEX('Table 4 - Annual PJ'!$DJ$29:$IV$50,MATCH($P4,'Table 4 - Annual PJ'!$A$29:$A$46,0),MATCH($Q$1,'Table 4 - Annual PJ'!$DJ$9:$IV$9,0))</f>
        <v>0</v>
      </c>
      <c r="S4" s="178">
        <f t="shared" ref="S4:S10" si="0">R4/SUM($R$4:$R$10)</f>
        <v>0</v>
      </c>
      <c r="T4" s="63"/>
      <c r="U4" s="63"/>
    </row>
    <row r="5" spans="16:40" ht="21.75" customHeight="1" x14ac:dyDescent="0.25">
      <c r="P5" s="176" t="s">
        <v>1</v>
      </c>
      <c r="Q5" s="177"/>
      <c r="R5" s="135">
        <f>INDEX('Table 4 - Annual PJ'!$DJ$29:$IV$50,MATCH($P5,'Table 4 - Annual PJ'!$A$29:$A$46,0),MATCH($Q$1,'Table 4 - Annual PJ'!$DJ$9:$IV$9,0))</f>
        <v>0.239930804502649</v>
      </c>
      <c r="S5" s="178">
        <f t="shared" si="0"/>
        <v>3.9943724427220894E-3</v>
      </c>
    </row>
    <row r="6" spans="16:40" ht="21.75" customHeight="1" x14ac:dyDescent="0.25">
      <c r="P6" s="176" t="s">
        <v>2</v>
      </c>
      <c r="Q6" s="177"/>
      <c r="R6" s="135">
        <f>INDEX('Table 4 - Annual PJ'!$DJ$29:$IV$50,MATCH($P6,'Table 4 - Annual PJ'!$A$29:$A$46,0),MATCH($Q$1,'Table 4 - Annual PJ'!$DJ$9:$IV$9,0))</f>
        <v>0.81229429520660101</v>
      </c>
      <c r="S6" s="178">
        <f t="shared" si="0"/>
        <v>1.3523090354651756E-2</v>
      </c>
    </row>
    <row r="7" spans="16:40" ht="21.75" customHeight="1" x14ac:dyDescent="0.25">
      <c r="P7" s="176" t="s">
        <v>3</v>
      </c>
      <c r="Q7" s="177"/>
      <c r="R7" s="135">
        <f>INDEX('Table 4 - Annual PJ'!$DJ$29:$IV$50,MATCH($P7,'Table 4 - Annual PJ'!$A$29:$A$46,0),MATCH($Q$1,'Table 4 - Annual PJ'!$DJ$9:$IV$9,0))</f>
        <v>1.95019713846898</v>
      </c>
      <c r="S7" s="178">
        <f t="shared" si="0"/>
        <v>3.2466917801252833E-2</v>
      </c>
    </row>
    <row r="8" spans="16:40" ht="21.75" customHeight="1" x14ac:dyDescent="0.25">
      <c r="P8" s="176" t="s">
        <v>14</v>
      </c>
      <c r="Q8" s="177"/>
      <c r="R8" s="135">
        <f>INDEX('Table 4 - Annual PJ'!$DJ$29:$IV$50,MATCH($P8,'Table 4 - Annual PJ'!$A$29:$A$46,0),MATCH($Q$1,'Table 4 - Annual PJ'!$DJ$9:$IV$9,0))</f>
        <v>10.264578238157</v>
      </c>
      <c r="S8" s="178">
        <f t="shared" si="0"/>
        <v>0.170884887147563</v>
      </c>
    </row>
    <row r="9" spans="16:40" ht="21.75" customHeight="1" x14ac:dyDescent="0.25">
      <c r="P9" s="176" t="s">
        <v>12</v>
      </c>
      <c r="Q9" s="177"/>
      <c r="R9" s="135">
        <f>INDEX('Table 4 - Annual PJ'!$DJ$29:$IV$50,MATCH($P9,'Table 4 - Annual PJ'!$A$29:$A$46,0),MATCH($Q$1,'Table 4 - Annual PJ'!$DJ$9:$IV$9,0))+INDEX('Table 4 - Annual PJ'!$DJ$29:$IV$50,MATCH("Cogeneration",'Table 4 - Annual PJ'!$A$29:$A$46,0),MATCH($Q$1,'Table 4 - Annual PJ'!$DJ$9:$IV$9,0))</f>
        <v>24.779717128539353</v>
      </c>
      <c r="S9" s="178">
        <f t="shared" si="0"/>
        <v>0.41253318614864781</v>
      </c>
    </row>
    <row r="10" spans="16:40" ht="21.75" customHeight="1" thickBot="1" x14ac:dyDescent="0.3">
      <c r="P10" s="179" t="s">
        <v>8</v>
      </c>
      <c r="Q10" s="180"/>
      <c r="R10" s="136">
        <f>INDEX('Table 4 - Annual PJ'!$DJ$29:$IV$50,MATCH($P10,'Table 4 - Annual PJ'!$A$29:$A$46,0),MATCH($Q$1,'Table 4 - Annual PJ'!$DJ$9:$IV$9,0))</f>
        <v>22.020491435637599</v>
      </c>
      <c r="S10" s="181">
        <f t="shared" si="0"/>
        <v>0.36659754610516249</v>
      </c>
    </row>
    <row r="11" spans="16:40" ht="21.75" customHeight="1" x14ac:dyDescent="0.2"/>
    <row r="12" spans="16:40" ht="21.75" customHeight="1" x14ac:dyDescent="0.2"/>
    <row r="13" spans="16:40" ht="21.75" customHeight="1" x14ac:dyDescent="0.2"/>
    <row r="14" spans="16:40" ht="21.75" customHeight="1" x14ac:dyDescent="0.2"/>
    <row r="15" spans="16:40" ht="15" thickBot="1" x14ac:dyDescent="0.25"/>
    <row r="16" spans="16:40" x14ac:dyDescent="0.2">
      <c r="P16" s="130"/>
      <c r="Q16" s="137" t="s">
        <v>5</v>
      </c>
      <c r="R16" s="137" t="s">
        <v>5</v>
      </c>
      <c r="S16" s="137" t="s">
        <v>6</v>
      </c>
      <c r="T16" s="137" t="s">
        <v>6</v>
      </c>
      <c r="U16" s="138" t="s">
        <v>7</v>
      </c>
      <c r="W16" s="122"/>
      <c r="X16" s="122"/>
      <c r="Y16" s="122"/>
      <c r="Z16" s="122"/>
      <c r="AA16" s="122"/>
      <c r="AB16" s="122"/>
      <c r="AC16" s="122"/>
      <c r="AD16" s="122"/>
      <c r="AE16" s="122"/>
      <c r="AF16" s="122"/>
      <c r="AG16" s="122"/>
      <c r="AH16" s="122"/>
      <c r="AI16" s="122"/>
      <c r="AJ16" s="122"/>
      <c r="AK16" s="122"/>
      <c r="AL16" s="122"/>
      <c r="AM16" s="122"/>
      <c r="AN16" s="122"/>
    </row>
    <row r="17" spans="16:40" x14ac:dyDescent="0.2">
      <c r="P17" s="133"/>
      <c r="Q17" s="139" t="s">
        <v>26</v>
      </c>
      <c r="R17" s="139" t="s">
        <v>25</v>
      </c>
      <c r="S17" s="139" t="s">
        <v>26</v>
      </c>
      <c r="T17" s="139" t="s">
        <v>25</v>
      </c>
      <c r="U17" s="140" t="s">
        <v>25</v>
      </c>
      <c r="W17" s="122"/>
      <c r="X17" s="122"/>
      <c r="Y17" s="122"/>
      <c r="Z17" s="122"/>
      <c r="AA17" s="122"/>
      <c r="AB17" s="122"/>
      <c r="AC17" s="122"/>
      <c r="AD17" s="122"/>
      <c r="AE17" s="122"/>
      <c r="AF17" s="122"/>
      <c r="AG17" s="122"/>
      <c r="AH17" s="122"/>
      <c r="AI17" s="122"/>
      <c r="AJ17" s="122"/>
      <c r="AK17" s="122"/>
      <c r="AL17" s="122"/>
      <c r="AM17" s="122"/>
      <c r="AN17" s="122"/>
    </row>
    <row r="18" spans="16:40" x14ac:dyDescent="0.2">
      <c r="P18" s="133"/>
      <c r="Q18" s="141" t="str">
        <f>Q17&amp;" "&amp;Q16</f>
        <v>Underground Bituminous</v>
      </c>
      <c r="R18" s="141" t="str">
        <f t="shared" ref="R18:U18" si="1">R17&amp;" "&amp;R16</f>
        <v>Opencast Bituminous</v>
      </c>
      <c r="S18" s="141" t="str">
        <f t="shared" si="1"/>
        <v>Underground Sub-bituminous</v>
      </c>
      <c r="T18" s="141" t="str">
        <f t="shared" si="1"/>
        <v>Opencast Sub-bituminous</v>
      </c>
      <c r="U18" s="216" t="str">
        <f t="shared" si="1"/>
        <v>Opencast Lignite</v>
      </c>
      <c r="W18" s="122"/>
      <c r="X18" s="122"/>
      <c r="Y18" s="122"/>
      <c r="Z18" s="122"/>
      <c r="AA18" s="122"/>
      <c r="AB18" s="122"/>
      <c r="AC18" s="122"/>
      <c r="AD18" s="122"/>
      <c r="AE18" s="122"/>
      <c r="AF18" s="122"/>
      <c r="AG18" s="122"/>
      <c r="AH18" s="122"/>
      <c r="AI18" s="122"/>
      <c r="AJ18" s="122"/>
      <c r="AK18" s="122"/>
      <c r="AL18" s="122"/>
      <c r="AM18" s="122"/>
      <c r="AN18" s="122"/>
    </row>
    <row r="19" spans="16:40" ht="15" x14ac:dyDescent="0.25">
      <c r="P19" s="123">
        <v>1992</v>
      </c>
      <c r="Q19" s="124">
        <f>INDEX('Table 2 - Annual Tonnes'!$B$9:$IV$30,IF(Q$17="Underground",MATCH(Q$16,'Table 2 - Annual Tonnes'!$A$9:$A$22,0)+1,MATCH(Q$16,'Table 2 - Annual Tonnes'!$A$9:$A$22,0)+2),MATCH($P19,'Table 2 - Annual Tonnes'!$B$9:$IV$9,0))</f>
        <v>109448</v>
      </c>
      <c r="R19" s="124">
        <f>INDEX('Table 2 - Annual Tonnes'!$B$9:$IV$30,IF(R$17="Underground",MATCH(R$16,'Table 2 - Annual Tonnes'!$A$9:$A$22,0)+1,MATCH(R$16,'Table 2 - Annual Tonnes'!$A$9:$A$22,0)+2),MATCH($P19,'Table 2 - Annual Tonnes'!$B$9:$IV$9,0))</f>
        <v>831702</v>
      </c>
      <c r="S19" s="124">
        <f>INDEX('Table 2 - Annual Tonnes'!$B$9:$IV$30,IF(S$17="Underground",MATCH(S$16,'Table 2 - Annual Tonnes'!$A$9:$A$22,0)+1,MATCH(S$16,'Table 2 - Annual Tonnes'!$A$9:$A$22,0)+2),MATCH($P19,'Table 2 - Annual Tonnes'!$B$9:$IV$9,0))</f>
        <v>349777</v>
      </c>
      <c r="T19" s="124">
        <f>INDEX('Table 2 - Annual Tonnes'!$B$9:$IV$30,IF(T$17="Underground",MATCH(T$16,'Table 2 - Annual Tonnes'!$A$9:$A$22,0)+1,MATCH(T$16,'Table 2 - Annual Tonnes'!$A$9:$A$22,0)+2),MATCH($P19,'Table 2 - Annual Tonnes'!$B$9:$IV$9,0))</f>
        <v>1547466</v>
      </c>
      <c r="U19" s="125">
        <f>INDEX('Table 2 - Annual Tonnes'!$B$9:$IV$30,IF(U$17="Underground",MATCH(U$16,'Table 2 - Annual Tonnes'!$A$9:$A$22,0)+1,MATCH(U$16,'Table 2 - Annual Tonnes'!$A$9:$A$22,0)+2),MATCH($P19,'Table 2 - Annual Tonnes'!$B$9:$IV$9,0))</f>
        <v>179666</v>
      </c>
      <c r="W19" s="122"/>
      <c r="X19" s="122"/>
      <c r="Y19" s="122"/>
      <c r="Z19" s="122"/>
      <c r="AA19" s="122"/>
      <c r="AB19" s="122"/>
      <c r="AC19" s="122"/>
      <c r="AD19" s="122"/>
      <c r="AE19" s="122"/>
      <c r="AF19" s="122"/>
      <c r="AG19" s="122"/>
      <c r="AH19" s="122"/>
      <c r="AI19" s="122"/>
      <c r="AJ19" s="122"/>
      <c r="AK19" s="122"/>
      <c r="AL19" s="122"/>
      <c r="AM19" s="122"/>
      <c r="AN19" s="122"/>
    </row>
    <row r="20" spans="16:40" ht="15" x14ac:dyDescent="0.25">
      <c r="P20" s="123">
        <v>1993</v>
      </c>
      <c r="Q20" s="124">
        <f>INDEX('Table 2 - Annual Tonnes'!$B$9:$IV$30,IF(Q$17="Underground",MATCH(Q$16,'Table 2 - Annual Tonnes'!$A$9:$A$22,0)+1,MATCH(Q$16,'Table 2 - Annual Tonnes'!$A$9:$A$22,0)+2),MATCH($P20,'Table 2 - Annual Tonnes'!$B$9:$IV$9,0))</f>
        <v>121368</v>
      </c>
      <c r="R20" s="124">
        <f>INDEX('Table 2 - Annual Tonnes'!$B$9:$IV$30,IF(R$17="Underground",MATCH(R$16,'Table 2 - Annual Tonnes'!$A$9:$A$22,0)+1,MATCH(R$16,'Table 2 - Annual Tonnes'!$A$9:$A$22,0)+2),MATCH($P20,'Table 2 - Annual Tonnes'!$B$9:$IV$9,0))</f>
        <v>1099770</v>
      </c>
      <c r="S20" s="124">
        <f>INDEX('Table 2 - Annual Tonnes'!$B$9:$IV$30,IF(S$17="Underground",MATCH(S$16,'Table 2 - Annual Tonnes'!$A$9:$A$22,0)+1,MATCH(S$16,'Table 2 - Annual Tonnes'!$A$9:$A$22,0)+2),MATCH($P20,'Table 2 - Annual Tonnes'!$B$9:$IV$9,0))</f>
        <v>304680</v>
      </c>
      <c r="T20" s="124">
        <f>INDEX('Table 2 - Annual Tonnes'!$B$9:$IV$30,IF(T$17="Underground",MATCH(T$16,'Table 2 - Annual Tonnes'!$A$9:$A$22,0)+1,MATCH(T$16,'Table 2 - Annual Tonnes'!$A$9:$A$22,0)+2),MATCH($P20,'Table 2 - Annual Tonnes'!$B$9:$IV$9,0))</f>
        <v>1627377</v>
      </c>
      <c r="U20" s="125">
        <f>INDEX('Table 2 - Annual Tonnes'!$B$9:$IV$30,IF(U$17="Underground",MATCH(U$16,'Table 2 - Annual Tonnes'!$A$9:$A$22,0)+1,MATCH(U$16,'Table 2 - Annual Tonnes'!$A$9:$A$22,0)+2),MATCH($P20,'Table 2 - Annual Tonnes'!$B$9:$IV$9,0))</f>
        <v>183613</v>
      </c>
      <c r="W20" s="122"/>
      <c r="X20" s="122"/>
      <c r="Y20" s="122"/>
      <c r="Z20" s="122"/>
      <c r="AA20" s="122"/>
      <c r="AB20" s="122"/>
      <c r="AC20" s="122"/>
      <c r="AD20" s="122"/>
      <c r="AE20" s="122"/>
      <c r="AF20" s="122"/>
      <c r="AG20" s="122"/>
      <c r="AH20" s="122"/>
      <c r="AI20" s="122"/>
      <c r="AJ20" s="122"/>
      <c r="AK20" s="122"/>
      <c r="AL20" s="122"/>
      <c r="AM20" s="122"/>
      <c r="AN20" s="122"/>
    </row>
    <row r="21" spans="16:40" ht="15" x14ac:dyDescent="0.25">
      <c r="P21" s="123">
        <v>1994</v>
      </c>
      <c r="Q21" s="124">
        <f>INDEX('Table 2 - Annual Tonnes'!$B$9:$IV$30,IF(Q$17="Underground",MATCH(Q$16,'Table 2 - Annual Tonnes'!$A$9:$A$22,0)+1,MATCH(Q$16,'Table 2 - Annual Tonnes'!$A$9:$A$22,0)+2),MATCH($P21,'Table 2 - Annual Tonnes'!$B$9:$IV$9,0))</f>
        <v>162585</v>
      </c>
      <c r="R21" s="124">
        <f>INDEX('Table 2 - Annual Tonnes'!$B$9:$IV$30,IF(R$17="Underground",MATCH(R$16,'Table 2 - Annual Tonnes'!$A$9:$A$22,0)+1,MATCH(R$16,'Table 2 - Annual Tonnes'!$A$9:$A$22,0)+2),MATCH($P21,'Table 2 - Annual Tonnes'!$B$9:$IV$9,0))</f>
        <v>1102782</v>
      </c>
      <c r="S21" s="124">
        <f>INDEX('Table 2 - Annual Tonnes'!$B$9:$IV$30,IF(S$17="Underground",MATCH(S$16,'Table 2 - Annual Tonnes'!$A$9:$A$22,0)+1,MATCH(S$16,'Table 2 - Annual Tonnes'!$A$9:$A$22,0)+2),MATCH($P21,'Table 2 - Annual Tonnes'!$B$9:$IV$9,0))</f>
        <v>373143</v>
      </c>
      <c r="T21" s="124">
        <f>INDEX('Table 2 - Annual Tonnes'!$B$9:$IV$30,IF(T$17="Underground",MATCH(T$16,'Table 2 - Annual Tonnes'!$A$9:$A$22,0)+1,MATCH(T$16,'Table 2 - Annual Tonnes'!$A$9:$A$22,0)+2),MATCH($P21,'Table 2 - Annual Tonnes'!$B$9:$IV$9,0))</f>
        <v>1143184</v>
      </c>
      <c r="U21" s="125">
        <f>INDEX('Table 2 - Annual Tonnes'!$B$9:$IV$30,IF(U$17="Underground",MATCH(U$16,'Table 2 - Annual Tonnes'!$A$9:$A$22,0)+1,MATCH(U$16,'Table 2 - Annual Tonnes'!$A$9:$A$22,0)+2),MATCH($P21,'Table 2 - Annual Tonnes'!$B$9:$IV$9,0))</f>
        <v>251541</v>
      </c>
    </row>
    <row r="22" spans="16:40" ht="15" x14ac:dyDescent="0.25">
      <c r="P22" s="123">
        <v>1995</v>
      </c>
      <c r="Q22" s="124">
        <f>INDEX('Table 2 - Annual Tonnes'!$B$9:$IV$30,IF(Q$17="Underground",MATCH(Q$16,'Table 2 - Annual Tonnes'!$A$9:$A$22,0)+1,MATCH(Q$16,'Table 2 - Annual Tonnes'!$A$9:$A$22,0)+2),MATCH($P22,'Table 2 - Annual Tonnes'!$B$9:$IV$9,0))</f>
        <v>370033</v>
      </c>
      <c r="R22" s="124">
        <f>INDEX('Table 2 - Annual Tonnes'!$B$9:$IV$30,IF(R$17="Underground",MATCH(R$16,'Table 2 - Annual Tonnes'!$A$9:$A$22,0)+1,MATCH(R$16,'Table 2 - Annual Tonnes'!$A$9:$A$22,0)+2),MATCH($P22,'Table 2 - Annual Tonnes'!$B$9:$IV$9,0))</f>
        <v>1331970</v>
      </c>
      <c r="S22" s="124">
        <f>INDEX('Table 2 - Annual Tonnes'!$B$9:$IV$30,IF(S$17="Underground",MATCH(S$16,'Table 2 - Annual Tonnes'!$A$9:$A$22,0)+1,MATCH(S$16,'Table 2 - Annual Tonnes'!$A$9:$A$22,0)+2),MATCH($P22,'Table 2 - Annual Tonnes'!$B$9:$IV$9,0))</f>
        <v>275080</v>
      </c>
      <c r="T22" s="124">
        <f>INDEX('Table 2 - Annual Tonnes'!$B$9:$IV$30,IF(T$17="Underground",MATCH(T$16,'Table 2 - Annual Tonnes'!$A$9:$A$22,0)+1,MATCH(T$16,'Table 2 - Annual Tonnes'!$A$9:$A$22,0)+2),MATCH($P22,'Table 2 - Annual Tonnes'!$B$9:$IV$9,0))</f>
        <v>1356856</v>
      </c>
      <c r="U22" s="125">
        <f>INDEX('Table 2 - Annual Tonnes'!$B$9:$IV$30,IF(U$17="Underground",MATCH(U$16,'Table 2 - Annual Tonnes'!$A$9:$A$22,0)+1,MATCH(U$16,'Table 2 - Annual Tonnes'!$A$9:$A$22,0)+2),MATCH($P22,'Table 2 - Annual Tonnes'!$B$9:$IV$9,0))</f>
        <v>242882</v>
      </c>
    </row>
    <row r="23" spans="16:40" ht="15" x14ac:dyDescent="0.25">
      <c r="P23" s="123">
        <v>1996</v>
      </c>
      <c r="Q23" s="124">
        <f>INDEX('Table 2 - Annual Tonnes'!$B$9:$IV$30,IF(Q$17="Underground",MATCH(Q$16,'Table 2 - Annual Tonnes'!$A$9:$A$22,0)+1,MATCH(Q$16,'Table 2 - Annual Tonnes'!$A$9:$A$22,0)+2),MATCH($P23,'Table 2 - Annual Tonnes'!$B$9:$IV$9,0))</f>
        <v>475252</v>
      </c>
      <c r="R23" s="124">
        <f>INDEX('Table 2 - Annual Tonnes'!$B$9:$IV$30,IF(R$17="Underground",MATCH(R$16,'Table 2 - Annual Tonnes'!$A$9:$A$22,0)+1,MATCH(R$16,'Table 2 - Annual Tonnes'!$A$9:$A$22,0)+2),MATCH($P23,'Table 2 - Annual Tonnes'!$B$9:$IV$9,0))</f>
        <v>1387675</v>
      </c>
      <c r="S23" s="124">
        <f>INDEX('Table 2 - Annual Tonnes'!$B$9:$IV$30,IF(S$17="Underground",MATCH(S$16,'Table 2 - Annual Tonnes'!$A$9:$A$22,0)+1,MATCH(S$16,'Table 2 - Annual Tonnes'!$A$9:$A$22,0)+2),MATCH($P23,'Table 2 - Annual Tonnes'!$B$9:$IV$9,0))</f>
        <v>586543</v>
      </c>
      <c r="T23" s="124">
        <f>INDEX('Table 2 - Annual Tonnes'!$B$9:$IV$30,IF(T$17="Underground",MATCH(T$16,'Table 2 - Annual Tonnes'!$A$9:$A$22,0)+1,MATCH(T$16,'Table 2 - Annual Tonnes'!$A$9:$A$22,0)+2),MATCH($P23,'Table 2 - Annual Tonnes'!$B$9:$IV$9,0))</f>
        <v>884808</v>
      </c>
      <c r="U23" s="125">
        <f>INDEX('Table 2 - Annual Tonnes'!$B$9:$IV$30,IF(U$17="Underground",MATCH(U$16,'Table 2 - Annual Tonnes'!$A$9:$A$22,0)+1,MATCH(U$16,'Table 2 - Annual Tonnes'!$A$9:$A$22,0)+2),MATCH($P23,'Table 2 - Annual Tonnes'!$B$9:$IV$9,0))</f>
        <v>276274</v>
      </c>
    </row>
    <row r="24" spans="16:40" ht="15" x14ac:dyDescent="0.25">
      <c r="P24" s="123">
        <v>1997</v>
      </c>
      <c r="Q24" s="124">
        <f>INDEX('Table 2 - Annual Tonnes'!$B$9:$IV$30,IF(Q$17="Underground",MATCH(Q$16,'Table 2 - Annual Tonnes'!$A$9:$A$22,0)+1,MATCH(Q$16,'Table 2 - Annual Tonnes'!$A$9:$A$22,0)+2),MATCH($P24,'Table 2 - Annual Tonnes'!$B$9:$IV$9,0))</f>
        <v>273304</v>
      </c>
      <c r="R24" s="124">
        <f>INDEX('Table 2 - Annual Tonnes'!$B$9:$IV$30,IF(R$17="Underground",MATCH(R$16,'Table 2 - Annual Tonnes'!$A$9:$A$22,0)+1,MATCH(R$16,'Table 2 - Annual Tonnes'!$A$9:$A$22,0)+2),MATCH($P24,'Table 2 - Annual Tonnes'!$B$9:$IV$9,0))</f>
        <v>1130219</v>
      </c>
      <c r="S24" s="124">
        <f>INDEX('Table 2 - Annual Tonnes'!$B$9:$IV$30,IF(S$17="Underground",MATCH(S$16,'Table 2 - Annual Tonnes'!$A$9:$A$22,0)+1,MATCH(S$16,'Table 2 - Annual Tonnes'!$A$9:$A$22,0)+2),MATCH($P24,'Table 2 - Annual Tonnes'!$B$9:$IV$9,0))</f>
        <v>468234</v>
      </c>
      <c r="T24" s="124">
        <f>INDEX('Table 2 - Annual Tonnes'!$B$9:$IV$30,IF(T$17="Underground",MATCH(T$16,'Table 2 - Annual Tonnes'!$A$9:$A$22,0)+1,MATCH(T$16,'Table 2 - Annual Tonnes'!$A$9:$A$22,0)+2),MATCH($P24,'Table 2 - Annual Tonnes'!$B$9:$IV$9,0))</f>
        <v>1482310</v>
      </c>
      <c r="U24" s="125">
        <f>INDEX('Table 2 - Annual Tonnes'!$B$9:$IV$30,IF(U$17="Underground",MATCH(U$16,'Table 2 - Annual Tonnes'!$A$9:$A$22,0)+1,MATCH(U$16,'Table 2 - Annual Tonnes'!$A$9:$A$22,0)+2),MATCH($P24,'Table 2 - Annual Tonnes'!$B$9:$IV$9,0))</f>
        <v>213341</v>
      </c>
    </row>
    <row r="25" spans="16:40" ht="15" x14ac:dyDescent="0.25">
      <c r="P25" s="123">
        <v>1998</v>
      </c>
      <c r="Q25" s="124">
        <f>INDEX('Table 2 - Annual Tonnes'!$B$9:$IV$30,IF(Q$17="Underground",MATCH(Q$16,'Table 2 - Annual Tonnes'!$A$9:$A$22,0)+1,MATCH(Q$16,'Table 2 - Annual Tonnes'!$A$9:$A$22,0)+2),MATCH($P25,'Table 2 - Annual Tonnes'!$B$9:$IV$9,0))</f>
        <v>360142</v>
      </c>
      <c r="R25" s="124">
        <f>INDEX('Table 2 - Annual Tonnes'!$B$9:$IV$30,IF(R$17="Underground",MATCH(R$16,'Table 2 - Annual Tonnes'!$A$9:$A$22,0)+1,MATCH(R$16,'Table 2 - Annual Tonnes'!$A$9:$A$22,0)+2),MATCH($P25,'Table 2 - Annual Tonnes'!$B$9:$IV$9,0))</f>
        <v>814808</v>
      </c>
      <c r="S25" s="124">
        <f>INDEX('Table 2 - Annual Tonnes'!$B$9:$IV$30,IF(S$17="Underground",MATCH(S$16,'Table 2 - Annual Tonnes'!$A$9:$A$22,0)+1,MATCH(S$16,'Table 2 - Annual Tonnes'!$A$9:$A$22,0)+2),MATCH($P25,'Table 2 - Annual Tonnes'!$B$9:$IV$9,0))</f>
        <v>503125</v>
      </c>
      <c r="T25" s="124">
        <f>INDEX('Table 2 - Annual Tonnes'!$B$9:$IV$30,IF(T$17="Underground",MATCH(T$16,'Table 2 - Annual Tonnes'!$A$9:$A$22,0)+1,MATCH(T$16,'Table 2 - Annual Tonnes'!$A$9:$A$22,0)+2),MATCH($P25,'Table 2 - Annual Tonnes'!$B$9:$IV$9,0))</f>
        <v>1241500</v>
      </c>
      <c r="U25" s="125">
        <f>INDEX('Table 2 - Annual Tonnes'!$B$9:$IV$30,IF(U$17="Underground",MATCH(U$16,'Table 2 - Annual Tonnes'!$A$9:$A$22,0)+1,MATCH(U$16,'Table 2 - Annual Tonnes'!$A$9:$A$22,0)+2),MATCH($P25,'Table 2 - Annual Tonnes'!$B$9:$IV$9,0))</f>
        <v>206795</v>
      </c>
      <c r="AM25" s="120"/>
      <c r="AN25" s="121"/>
    </row>
    <row r="26" spans="16:40" ht="15" x14ac:dyDescent="0.25">
      <c r="P26" s="123">
        <v>1999</v>
      </c>
      <c r="Q26" s="124">
        <f>INDEX('Table 2 - Annual Tonnes'!$B$9:$IV$30,IF(Q$17="Underground",MATCH(Q$16,'Table 2 - Annual Tonnes'!$A$9:$A$22,0)+1,MATCH(Q$16,'Table 2 - Annual Tonnes'!$A$9:$A$22,0)+2),MATCH($P26,'Table 2 - Annual Tonnes'!$B$9:$IV$9,0))</f>
        <v>443054</v>
      </c>
      <c r="R26" s="124">
        <f>INDEX('Table 2 - Annual Tonnes'!$B$9:$IV$30,IF(R$17="Underground",MATCH(R$16,'Table 2 - Annual Tonnes'!$A$9:$A$22,0)+1,MATCH(R$16,'Table 2 - Annual Tonnes'!$A$9:$A$22,0)+2),MATCH($P26,'Table 2 - Annual Tonnes'!$B$9:$IV$9,0))</f>
        <v>1184154</v>
      </c>
      <c r="S26" s="124">
        <f>INDEX('Table 2 - Annual Tonnes'!$B$9:$IV$30,IF(S$17="Underground",MATCH(S$16,'Table 2 - Annual Tonnes'!$A$9:$A$22,0)+1,MATCH(S$16,'Table 2 - Annual Tonnes'!$A$9:$A$22,0)+2),MATCH($P26,'Table 2 - Annual Tonnes'!$B$9:$IV$9,0))</f>
        <v>494443</v>
      </c>
      <c r="T26" s="124">
        <f>INDEX('Table 2 - Annual Tonnes'!$B$9:$IV$30,IF(T$17="Underground",MATCH(T$16,'Table 2 - Annual Tonnes'!$A$9:$A$22,0)+1,MATCH(T$16,'Table 2 - Annual Tonnes'!$A$9:$A$22,0)+2),MATCH($P26,'Table 2 - Annual Tonnes'!$B$9:$IV$9,0))</f>
        <v>1172162</v>
      </c>
      <c r="U26" s="125">
        <f>INDEX('Table 2 - Annual Tonnes'!$B$9:$IV$30,IF(U$17="Underground",MATCH(U$16,'Table 2 - Annual Tonnes'!$A$9:$A$22,0)+1,MATCH(U$16,'Table 2 - Annual Tonnes'!$A$9:$A$22,0)+2),MATCH($P26,'Table 2 - Annual Tonnes'!$B$9:$IV$9,0))</f>
        <v>211917</v>
      </c>
      <c r="AM26" s="120"/>
      <c r="AN26" s="121"/>
    </row>
    <row r="27" spans="16:40" ht="15" x14ac:dyDescent="0.25">
      <c r="P27" s="123">
        <v>2000</v>
      </c>
      <c r="Q27" s="124">
        <f>INDEX('Table 2 - Annual Tonnes'!$B$9:$IV$30,IF(Q$17="Underground",MATCH(Q$16,'Table 2 - Annual Tonnes'!$A$9:$A$22,0)+1,MATCH(Q$16,'Table 2 - Annual Tonnes'!$A$9:$A$22,0)+2),MATCH($P27,'Table 2 - Annual Tonnes'!$B$9:$IV$9,0))</f>
        <v>421224</v>
      </c>
      <c r="R27" s="124">
        <f>INDEX('Table 2 - Annual Tonnes'!$B$9:$IV$30,IF(R$17="Underground",MATCH(R$16,'Table 2 - Annual Tonnes'!$A$9:$A$22,0)+1,MATCH(R$16,'Table 2 - Annual Tonnes'!$A$9:$A$22,0)+2),MATCH($P27,'Table 2 - Annual Tonnes'!$B$9:$IV$9,0))</f>
        <v>1273992</v>
      </c>
      <c r="S27" s="124">
        <f>INDEX('Table 2 - Annual Tonnes'!$B$9:$IV$30,IF(S$17="Underground",MATCH(S$16,'Table 2 - Annual Tonnes'!$A$9:$A$22,0)+1,MATCH(S$16,'Table 2 - Annual Tonnes'!$A$9:$A$22,0)+2),MATCH($P27,'Table 2 - Annual Tonnes'!$B$9:$IV$9,0))</f>
        <v>494703</v>
      </c>
      <c r="T27" s="124">
        <f>INDEX('Table 2 - Annual Tonnes'!$B$9:$IV$30,IF(T$17="Underground",MATCH(T$16,'Table 2 - Annual Tonnes'!$A$9:$A$22,0)+1,MATCH(T$16,'Table 2 - Annual Tonnes'!$A$9:$A$22,0)+2),MATCH($P27,'Table 2 - Annual Tonnes'!$B$9:$IV$9,0))</f>
        <v>1054880</v>
      </c>
      <c r="U27" s="125">
        <f>INDEX('Table 2 - Annual Tonnes'!$B$9:$IV$30,IF(U$17="Underground",MATCH(U$16,'Table 2 - Annual Tonnes'!$A$9:$A$22,0)+1,MATCH(U$16,'Table 2 - Annual Tonnes'!$A$9:$A$22,0)+2),MATCH($P27,'Table 2 - Annual Tonnes'!$B$9:$IV$9,0))</f>
        <v>212616</v>
      </c>
      <c r="AM27" s="120"/>
      <c r="AN27" s="121"/>
    </row>
    <row r="28" spans="16:40" ht="15" x14ac:dyDescent="0.25">
      <c r="P28" s="123">
        <v>2001</v>
      </c>
      <c r="Q28" s="124">
        <f>INDEX('Table 2 - Annual Tonnes'!$B$9:$IV$30,IF(Q$17="Underground",MATCH(Q$16,'Table 2 - Annual Tonnes'!$A$9:$A$22,0)+1,MATCH(Q$16,'Table 2 - Annual Tonnes'!$A$9:$A$22,0)+2),MATCH($P28,'Table 2 - Annual Tonnes'!$B$9:$IV$9,0))</f>
        <v>414385</v>
      </c>
      <c r="R28" s="124">
        <f>INDEX('Table 2 - Annual Tonnes'!$B$9:$IV$30,IF(R$17="Underground",MATCH(R$16,'Table 2 - Annual Tonnes'!$A$9:$A$22,0)+1,MATCH(R$16,'Table 2 - Annual Tonnes'!$A$9:$A$22,0)+2),MATCH($P28,'Table 2 - Annual Tonnes'!$B$9:$IV$9,0))</f>
        <v>1482386</v>
      </c>
      <c r="S28" s="124">
        <f>INDEX('Table 2 - Annual Tonnes'!$B$9:$IV$30,IF(S$17="Underground",MATCH(S$16,'Table 2 - Annual Tonnes'!$A$9:$A$22,0)+1,MATCH(S$16,'Table 2 - Annual Tonnes'!$A$9:$A$22,0)+2),MATCH($P28,'Table 2 - Annual Tonnes'!$B$9:$IV$9,0))</f>
        <v>500886</v>
      </c>
      <c r="T28" s="124">
        <f>INDEX('Table 2 - Annual Tonnes'!$B$9:$IV$30,IF(T$17="Underground",MATCH(T$16,'Table 2 - Annual Tonnes'!$A$9:$A$22,0)+1,MATCH(T$16,'Table 2 - Annual Tonnes'!$A$9:$A$22,0)+2),MATCH($P28,'Table 2 - Annual Tonnes'!$B$9:$IV$9,0))</f>
        <v>1310795</v>
      </c>
      <c r="U28" s="125">
        <f>INDEX('Table 2 - Annual Tonnes'!$B$9:$IV$30,IF(U$17="Underground",MATCH(U$16,'Table 2 - Annual Tonnes'!$A$9:$A$22,0)+1,MATCH(U$16,'Table 2 - Annual Tonnes'!$A$9:$A$22,0)+2),MATCH($P28,'Table 2 - Annual Tonnes'!$B$9:$IV$9,0))</f>
        <v>202944</v>
      </c>
      <c r="AM28" s="120"/>
      <c r="AN28" s="121"/>
    </row>
    <row r="29" spans="16:40" ht="15" x14ac:dyDescent="0.25">
      <c r="P29" s="123">
        <v>2002</v>
      </c>
      <c r="Q29" s="124">
        <f>INDEX('Table 2 - Annual Tonnes'!$B$9:$IV$30,IF(Q$17="Underground",MATCH(Q$16,'Table 2 - Annual Tonnes'!$A$9:$A$22,0)+1,MATCH(Q$16,'Table 2 - Annual Tonnes'!$A$9:$A$22,0)+2),MATCH($P29,'Table 2 - Annual Tonnes'!$B$9:$IV$9,0))</f>
        <v>320000</v>
      </c>
      <c r="R29" s="124">
        <f>INDEX('Table 2 - Annual Tonnes'!$B$9:$IV$30,IF(R$17="Underground",MATCH(R$16,'Table 2 - Annual Tonnes'!$A$9:$A$22,0)+1,MATCH(R$16,'Table 2 - Annual Tonnes'!$A$9:$A$22,0)+2),MATCH($P29,'Table 2 - Annual Tonnes'!$B$9:$IV$9,0))</f>
        <v>1948906</v>
      </c>
      <c r="S29" s="124">
        <f>INDEX('Table 2 - Annual Tonnes'!$B$9:$IV$30,IF(S$17="Underground",MATCH(S$16,'Table 2 - Annual Tonnes'!$A$9:$A$22,0)+1,MATCH(S$16,'Table 2 - Annual Tonnes'!$A$9:$A$22,0)+2),MATCH($P29,'Table 2 - Annual Tonnes'!$B$9:$IV$9,0))</f>
        <v>584981</v>
      </c>
      <c r="T29" s="124">
        <f>INDEX('Table 2 - Annual Tonnes'!$B$9:$IV$30,IF(T$17="Underground",MATCH(T$16,'Table 2 - Annual Tonnes'!$A$9:$A$22,0)+1,MATCH(T$16,'Table 2 - Annual Tonnes'!$A$9:$A$22,0)+2),MATCH($P29,'Table 2 - Annual Tonnes'!$B$9:$IV$9,0))</f>
        <v>1386813</v>
      </c>
      <c r="U29" s="125">
        <f>INDEX('Table 2 - Annual Tonnes'!$B$9:$IV$30,IF(U$17="Underground",MATCH(U$16,'Table 2 - Annual Tonnes'!$A$9:$A$22,0)+1,MATCH(U$16,'Table 2 - Annual Tonnes'!$A$9:$A$22,0)+2),MATCH($P29,'Table 2 - Annual Tonnes'!$B$9:$IV$9,0))</f>
        <v>218239</v>
      </c>
      <c r="AM29" s="120"/>
      <c r="AN29" s="121"/>
    </row>
    <row r="30" spans="16:40" ht="15" x14ac:dyDescent="0.25">
      <c r="P30" s="123">
        <v>2003</v>
      </c>
      <c r="Q30" s="124">
        <f>INDEX('Table 2 - Annual Tonnes'!$B$9:$IV$30,IF(Q$17="Underground",MATCH(Q$16,'Table 2 - Annual Tonnes'!$A$9:$A$22,0)+1,MATCH(Q$16,'Table 2 - Annual Tonnes'!$A$9:$A$22,0)+2),MATCH($P30,'Table 2 - Annual Tonnes'!$B$9:$IV$9,0))</f>
        <v>222000</v>
      </c>
      <c r="R30" s="124">
        <f>INDEX('Table 2 - Annual Tonnes'!$B$9:$IV$30,IF(R$17="Underground",MATCH(R$16,'Table 2 - Annual Tonnes'!$A$9:$A$22,0)+1,MATCH(R$16,'Table 2 - Annual Tonnes'!$A$9:$A$22,0)+2),MATCH($P30,'Table 2 - Annual Tonnes'!$B$9:$IV$9,0))</f>
        <v>2129000</v>
      </c>
      <c r="S30" s="124">
        <f>INDEX('Table 2 - Annual Tonnes'!$B$9:$IV$30,IF(S$17="Underground",MATCH(S$16,'Table 2 - Annual Tonnes'!$A$9:$A$22,0)+1,MATCH(S$16,'Table 2 - Annual Tonnes'!$A$9:$A$22,0)+2),MATCH($P30,'Table 2 - Annual Tonnes'!$B$9:$IV$9,0))</f>
        <v>591201</v>
      </c>
      <c r="T30" s="124">
        <f>INDEX('Table 2 - Annual Tonnes'!$B$9:$IV$30,IF(T$17="Underground",MATCH(T$16,'Table 2 - Annual Tonnes'!$A$9:$A$22,0)+1,MATCH(T$16,'Table 2 - Annual Tonnes'!$A$9:$A$22,0)+2),MATCH($P30,'Table 2 - Annual Tonnes'!$B$9:$IV$9,0))</f>
        <v>1985354</v>
      </c>
      <c r="U30" s="125">
        <f>INDEX('Table 2 - Annual Tonnes'!$B$9:$IV$30,IF(U$17="Underground",MATCH(U$16,'Table 2 - Annual Tonnes'!$A$9:$A$22,0)+1,MATCH(U$16,'Table 2 - Annual Tonnes'!$A$9:$A$22,0)+2),MATCH($P30,'Table 2 - Annual Tonnes'!$B$9:$IV$9,0))</f>
        <v>252336</v>
      </c>
      <c r="AM30" s="120"/>
      <c r="AN30" s="121"/>
    </row>
    <row r="31" spans="16:40" ht="15" x14ac:dyDescent="0.25">
      <c r="P31" s="123">
        <v>2004</v>
      </c>
      <c r="Q31" s="124">
        <f>INDEX('Table 2 - Annual Tonnes'!$B$9:$IV$30,IF(Q$17="Underground",MATCH(Q$16,'Table 2 - Annual Tonnes'!$A$9:$A$22,0)+1,MATCH(Q$16,'Table 2 - Annual Tonnes'!$A$9:$A$22,0)+2),MATCH($P31,'Table 2 - Annual Tonnes'!$B$9:$IV$9,0))</f>
        <v>255302</v>
      </c>
      <c r="R31" s="124">
        <f>INDEX('Table 2 - Annual Tonnes'!$B$9:$IV$30,IF(R$17="Underground",MATCH(R$16,'Table 2 - Annual Tonnes'!$A$9:$A$22,0)+1,MATCH(R$16,'Table 2 - Annual Tonnes'!$A$9:$A$22,0)+2),MATCH($P31,'Table 2 - Annual Tonnes'!$B$9:$IV$9,0))</f>
        <v>2271311</v>
      </c>
      <c r="S31" s="124">
        <f>INDEX('Table 2 - Annual Tonnes'!$B$9:$IV$30,IF(S$17="Underground",MATCH(S$16,'Table 2 - Annual Tonnes'!$A$9:$A$22,0)+1,MATCH(S$16,'Table 2 - Annual Tonnes'!$A$9:$A$22,0)+2),MATCH($P31,'Table 2 - Annual Tonnes'!$B$9:$IV$9,0))</f>
        <v>471528</v>
      </c>
      <c r="T31" s="124">
        <f>INDEX('Table 2 - Annual Tonnes'!$B$9:$IV$30,IF(T$17="Underground",MATCH(T$16,'Table 2 - Annual Tonnes'!$A$9:$A$22,0)+1,MATCH(T$16,'Table 2 - Annual Tonnes'!$A$9:$A$22,0)+2),MATCH($P31,'Table 2 - Annual Tonnes'!$B$9:$IV$9,0))</f>
        <v>1917820</v>
      </c>
      <c r="U31" s="125">
        <f>INDEX('Table 2 - Annual Tonnes'!$B$9:$IV$30,IF(U$17="Underground",MATCH(U$16,'Table 2 - Annual Tonnes'!$A$9:$A$22,0)+1,MATCH(U$16,'Table 2 - Annual Tonnes'!$A$9:$A$22,0)+2),MATCH($P31,'Table 2 - Annual Tonnes'!$B$9:$IV$9,0))</f>
        <v>239428</v>
      </c>
      <c r="AM31" s="120"/>
      <c r="AN31" s="121"/>
    </row>
    <row r="32" spans="16:40" ht="15" x14ac:dyDescent="0.25">
      <c r="P32" s="123">
        <v>2005</v>
      </c>
      <c r="Q32" s="124">
        <f>INDEX('Table 2 - Annual Tonnes'!$B$9:$IV$30,IF(Q$17="Underground",MATCH(Q$16,'Table 2 - Annual Tonnes'!$A$9:$A$22,0)+1,MATCH(Q$16,'Table 2 - Annual Tonnes'!$A$9:$A$22,0)+2),MATCH($P32,'Table 2 - Annual Tonnes'!$B$9:$IV$9,0))</f>
        <v>345015</v>
      </c>
      <c r="R32" s="124">
        <f>INDEX('Table 2 - Annual Tonnes'!$B$9:$IV$30,IF(R$17="Underground",MATCH(R$16,'Table 2 - Annual Tonnes'!$A$9:$A$22,0)+1,MATCH(R$16,'Table 2 - Annual Tonnes'!$A$9:$A$22,0)+2),MATCH($P32,'Table 2 - Annual Tonnes'!$B$9:$IV$9,0))</f>
        <v>2198389</v>
      </c>
      <c r="S32" s="124">
        <f>INDEX('Table 2 - Annual Tonnes'!$B$9:$IV$30,IF(S$17="Underground",MATCH(S$16,'Table 2 - Annual Tonnes'!$A$9:$A$22,0)+1,MATCH(S$16,'Table 2 - Annual Tonnes'!$A$9:$A$22,0)+2),MATCH($P32,'Table 2 - Annual Tonnes'!$B$9:$IV$9,0))</f>
        <v>409420</v>
      </c>
      <c r="T32" s="124">
        <f>INDEX('Table 2 - Annual Tonnes'!$B$9:$IV$30,IF(T$17="Underground",MATCH(T$16,'Table 2 - Annual Tonnes'!$A$9:$A$22,0)+1,MATCH(T$16,'Table 2 - Annual Tonnes'!$A$9:$A$22,0)+2),MATCH($P32,'Table 2 - Annual Tonnes'!$B$9:$IV$9,0))</f>
        <v>2067890</v>
      </c>
      <c r="U32" s="125">
        <f>INDEX('Table 2 - Annual Tonnes'!$B$9:$IV$30,IF(U$17="Underground",MATCH(U$16,'Table 2 - Annual Tonnes'!$A$9:$A$22,0)+1,MATCH(U$16,'Table 2 - Annual Tonnes'!$A$9:$A$22,0)+2),MATCH($P32,'Table 2 - Annual Tonnes'!$B$9:$IV$9,0))</f>
        <v>246445</v>
      </c>
      <c r="AM32" s="120"/>
      <c r="AN32" s="121"/>
    </row>
    <row r="33" spans="16:40" ht="15" x14ac:dyDescent="0.25">
      <c r="P33" s="123">
        <v>2006</v>
      </c>
      <c r="Q33" s="124">
        <f>INDEX('Table 2 - Annual Tonnes'!$B$9:$IV$30,IF(Q$17="Underground",MATCH(Q$16,'Table 2 - Annual Tonnes'!$A$9:$A$22,0)+1,MATCH(Q$16,'Table 2 - Annual Tonnes'!$A$9:$A$22,0)+2),MATCH($P33,'Table 2 - Annual Tonnes'!$B$9:$IV$9,0))</f>
        <v>500779</v>
      </c>
      <c r="R33" s="124">
        <f>INDEX('Table 2 - Annual Tonnes'!$B$9:$IV$30,IF(R$17="Underground",MATCH(R$16,'Table 2 - Annual Tonnes'!$A$9:$A$22,0)+1,MATCH(R$16,'Table 2 - Annual Tonnes'!$A$9:$A$22,0)+2),MATCH($P33,'Table 2 - Annual Tonnes'!$B$9:$IV$9,0))</f>
        <v>2267870</v>
      </c>
      <c r="S33" s="124">
        <f>INDEX('Table 2 - Annual Tonnes'!$B$9:$IV$30,IF(S$17="Underground",MATCH(S$16,'Table 2 - Annual Tonnes'!$A$9:$A$22,0)+1,MATCH(S$16,'Table 2 - Annual Tonnes'!$A$9:$A$22,0)+2),MATCH($P33,'Table 2 - Annual Tonnes'!$B$9:$IV$9,0))</f>
        <v>506472</v>
      </c>
      <c r="T33" s="124">
        <f>INDEX('Table 2 - Annual Tonnes'!$B$9:$IV$30,IF(T$17="Underground",MATCH(T$16,'Table 2 - Annual Tonnes'!$A$9:$A$22,0)+1,MATCH(T$16,'Table 2 - Annual Tonnes'!$A$9:$A$22,0)+2),MATCH($P33,'Table 2 - Annual Tonnes'!$B$9:$IV$9,0))</f>
        <v>2147044</v>
      </c>
      <c r="U33" s="125">
        <f>INDEX('Table 2 - Annual Tonnes'!$B$9:$IV$30,IF(U$17="Underground",MATCH(U$16,'Table 2 - Annual Tonnes'!$A$9:$A$22,0)+1,MATCH(U$16,'Table 2 - Annual Tonnes'!$A$9:$A$22,0)+2),MATCH($P33,'Table 2 - Annual Tonnes'!$B$9:$IV$9,0))</f>
        <v>251366</v>
      </c>
      <c r="AM33" s="120"/>
      <c r="AN33" s="121"/>
    </row>
    <row r="34" spans="16:40" ht="15" x14ac:dyDescent="0.25">
      <c r="P34" s="123">
        <v>2007</v>
      </c>
      <c r="Q34" s="124">
        <f>INDEX('Table 2 - Annual Tonnes'!$B$9:$IV$30,IF(Q$17="Underground",MATCH(Q$16,'Table 2 - Annual Tonnes'!$A$9:$A$22,0)+1,MATCH(Q$16,'Table 2 - Annual Tonnes'!$A$9:$A$22,0)+2),MATCH($P34,'Table 2 - Annual Tonnes'!$B$9:$IV$9,0))</f>
        <v>166247</v>
      </c>
      <c r="R34" s="124">
        <f>INDEX('Table 2 - Annual Tonnes'!$B$9:$IV$30,IF(R$17="Underground",MATCH(R$16,'Table 2 - Annual Tonnes'!$A$9:$A$22,0)+1,MATCH(R$16,'Table 2 - Annual Tonnes'!$A$9:$A$22,0)+2),MATCH($P34,'Table 2 - Annual Tonnes'!$B$9:$IV$9,0))</f>
        <v>1852554</v>
      </c>
      <c r="S34" s="124">
        <f>INDEX('Table 2 - Annual Tonnes'!$B$9:$IV$30,IF(S$17="Underground",MATCH(S$16,'Table 2 - Annual Tonnes'!$A$9:$A$22,0)+1,MATCH(S$16,'Table 2 - Annual Tonnes'!$A$9:$A$22,0)+2),MATCH($P34,'Table 2 - Annual Tonnes'!$B$9:$IV$9,0))</f>
        <v>453471</v>
      </c>
      <c r="T34" s="124">
        <f>INDEX('Table 2 - Annual Tonnes'!$B$9:$IV$30,IF(T$17="Underground",MATCH(T$16,'Table 2 - Annual Tonnes'!$A$9:$A$22,0)+1,MATCH(T$16,'Table 2 - Annual Tonnes'!$A$9:$A$22,0)+2),MATCH($P34,'Table 2 - Annual Tonnes'!$B$9:$IV$9,0))</f>
        <v>2102360</v>
      </c>
      <c r="U34" s="125">
        <f>INDEX('Table 2 - Annual Tonnes'!$B$9:$IV$30,IF(U$17="Underground",MATCH(U$16,'Table 2 - Annual Tonnes'!$A$9:$A$22,0)+1,MATCH(U$16,'Table 2 - Annual Tonnes'!$A$9:$A$22,0)+2),MATCH($P34,'Table 2 - Annual Tonnes'!$B$9:$IV$9,0))</f>
        <v>260148</v>
      </c>
    </row>
    <row r="35" spans="16:40" ht="15" x14ac:dyDescent="0.25">
      <c r="P35" s="123">
        <v>2008</v>
      </c>
      <c r="Q35" s="124">
        <f>INDEX('Table 2 - Annual Tonnes'!$B$9:$IV$30,IF(Q$17="Underground",MATCH(Q$16,'Table 2 - Annual Tonnes'!$A$9:$A$22,0)+1,MATCH(Q$16,'Table 2 - Annual Tonnes'!$A$9:$A$22,0)+2),MATCH($P35,'Table 2 - Annual Tonnes'!$B$9:$IV$9,0))</f>
        <v>480662</v>
      </c>
      <c r="R35" s="124">
        <f>INDEX('Table 2 - Annual Tonnes'!$B$9:$IV$30,IF(R$17="Underground",MATCH(R$16,'Table 2 - Annual Tonnes'!$A$9:$A$22,0)+1,MATCH(R$16,'Table 2 - Annual Tonnes'!$A$9:$A$22,0)+2),MATCH($P35,'Table 2 - Annual Tonnes'!$B$9:$IV$9,0))</f>
        <v>1912683</v>
      </c>
      <c r="S35" s="124">
        <f>INDEX('Table 2 - Annual Tonnes'!$B$9:$IV$30,IF(S$17="Underground",MATCH(S$16,'Table 2 - Annual Tonnes'!$A$9:$A$22,0)+1,MATCH(S$16,'Table 2 - Annual Tonnes'!$A$9:$A$22,0)+2),MATCH($P35,'Table 2 - Annual Tonnes'!$B$9:$IV$9,0))</f>
        <v>286802</v>
      </c>
      <c r="T35" s="124">
        <f>INDEX('Table 2 - Annual Tonnes'!$B$9:$IV$30,IF(T$17="Underground",MATCH(T$16,'Table 2 - Annual Tonnes'!$A$9:$A$22,0)+1,MATCH(T$16,'Table 2 - Annual Tonnes'!$A$9:$A$22,0)+2),MATCH($P35,'Table 2 - Annual Tonnes'!$B$9:$IV$9,0))</f>
        <v>1897968</v>
      </c>
      <c r="U35" s="125">
        <f>INDEX('Table 2 - Annual Tonnes'!$B$9:$IV$30,IF(U$17="Underground",MATCH(U$16,'Table 2 - Annual Tonnes'!$A$9:$A$22,0)+1,MATCH(U$16,'Table 2 - Annual Tonnes'!$A$9:$A$22,0)+2),MATCH($P35,'Table 2 - Annual Tonnes'!$B$9:$IV$9,0))</f>
        <v>253492</v>
      </c>
    </row>
    <row r="36" spans="16:40" ht="15" x14ac:dyDescent="0.25">
      <c r="P36" s="123">
        <v>2009</v>
      </c>
      <c r="Q36" s="124">
        <f>INDEX('Table 2 - Annual Tonnes'!$B$9:$IV$30,IF(Q$17="Underground",MATCH(Q$16,'Table 2 - Annual Tonnes'!$A$9:$A$22,0)+1,MATCH(Q$16,'Table 2 - Annual Tonnes'!$A$9:$A$22,0)+2),MATCH($P36,'Table 2 - Annual Tonnes'!$B$9:$IV$9,0))</f>
        <v>600481</v>
      </c>
      <c r="R36" s="124">
        <f>INDEX('Table 2 - Annual Tonnes'!$B$9:$IV$30,IF(R$17="Underground",MATCH(R$16,'Table 2 - Annual Tonnes'!$A$9:$A$22,0)+1,MATCH(R$16,'Table 2 - Annual Tonnes'!$A$9:$A$22,0)+2),MATCH($P36,'Table 2 - Annual Tonnes'!$B$9:$IV$9,0))</f>
        <v>1485005.09</v>
      </c>
      <c r="S36" s="124">
        <f>INDEX('Table 2 - Annual Tonnes'!$B$9:$IV$30,IF(S$17="Underground",MATCH(S$16,'Table 2 - Annual Tonnes'!$A$9:$A$22,0)+1,MATCH(S$16,'Table 2 - Annual Tonnes'!$A$9:$A$22,0)+2),MATCH($P36,'Table 2 - Annual Tonnes'!$B$9:$IV$9,0))</f>
        <v>397223</v>
      </c>
      <c r="T36" s="124">
        <f>INDEX('Table 2 - Annual Tonnes'!$B$9:$IV$30,IF(T$17="Underground",MATCH(T$16,'Table 2 - Annual Tonnes'!$A$9:$A$22,0)+1,MATCH(T$16,'Table 2 - Annual Tonnes'!$A$9:$A$22,0)+2),MATCH($P36,'Table 2 - Annual Tonnes'!$B$9:$IV$9,0))</f>
        <v>1770812.557</v>
      </c>
      <c r="U36" s="125">
        <f>INDEX('Table 2 - Annual Tonnes'!$B$9:$IV$30,IF(U$17="Underground",MATCH(U$16,'Table 2 - Annual Tonnes'!$A$9:$A$22,0)+1,MATCH(U$16,'Table 2 - Annual Tonnes'!$A$9:$A$22,0)+2),MATCH($P36,'Table 2 - Annual Tonnes'!$B$9:$IV$9,0))</f>
        <v>259704.12</v>
      </c>
    </row>
    <row r="37" spans="16:40" ht="15" x14ac:dyDescent="0.25">
      <c r="P37" s="123">
        <v>2010</v>
      </c>
      <c r="Q37" s="124">
        <f>INDEX('Table 2 - Annual Tonnes'!$B$9:$IV$30,IF(Q$17="Underground",MATCH(Q$16,'Table 2 - Annual Tonnes'!$A$9:$A$22,0)+1,MATCH(Q$16,'Table 2 - Annual Tonnes'!$A$9:$A$22,0)+2),MATCH($P37,'Table 2 - Annual Tonnes'!$B$9:$IV$9,0))</f>
        <v>797189</v>
      </c>
      <c r="R37" s="124">
        <f>INDEX('Table 2 - Annual Tonnes'!$B$9:$IV$30,IF(R$17="Underground",MATCH(R$16,'Table 2 - Annual Tonnes'!$A$9:$A$22,0)+1,MATCH(R$16,'Table 2 - Annual Tonnes'!$A$9:$A$22,0)+2),MATCH($P37,'Table 2 - Annual Tonnes'!$B$9:$IV$9,0))</f>
        <v>1811578.41</v>
      </c>
      <c r="S37" s="124">
        <f>INDEX('Table 2 - Annual Tonnes'!$B$9:$IV$30,IF(S$17="Underground",MATCH(S$16,'Table 2 - Annual Tonnes'!$A$9:$A$22,0)+1,MATCH(S$16,'Table 2 - Annual Tonnes'!$A$9:$A$22,0)+2),MATCH($P37,'Table 2 - Annual Tonnes'!$B$9:$IV$9,0))</f>
        <v>394610</v>
      </c>
      <c r="T37" s="124">
        <f>INDEX('Table 2 - Annual Tonnes'!$B$9:$IV$30,IF(T$17="Underground",MATCH(T$16,'Table 2 - Annual Tonnes'!$A$9:$A$22,0)+1,MATCH(T$16,'Table 2 - Annual Tonnes'!$A$9:$A$22,0)+2),MATCH($P37,'Table 2 - Annual Tonnes'!$B$9:$IV$9,0))</f>
        <v>2043597.75</v>
      </c>
      <c r="U37" s="125">
        <f>INDEX('Table 2 - Annual Tonnes'!$B$9:$IV$30,IF(U$17="Underground",MATCH(U$16,'Table 2 - Annual Tonnes'!$A$9:$A$22,0)+1,MATCH(U$16,'Table 2 - Annual Tonnes'!$A$9:$A$22,0)+2),MATCH($P37,'Table 2 - Annual Tonnes'!$B$9:$IV$9,0))</f>
        <v>294934</v>
      </c>
    </row>
    <row r="38" spans="16:40" ht="15" x14ac:dyDescent="0.25">
      <c r="P38" s="123">
        <v>2011</v>
      </c>
      <c r="Q38" s="124">
        <f>INDEX('Table 2 - Annual Tonnes'!$B$9:$IV$30,IF(Q$17="Underground",MATCH(Q$16,'Table 2 - Annual Tonnes'!$A$9:$A$22,0)+1,MATCH(Q$16,'Table 2 - Annual Tonnes'!$A$9:$A$22,0)+2),MATCH($P38,'Table 2 - Annual Tonnes'!$B$9:$IV$9,0))</f>
        <v>444874</v>
      </c>
      <c r="R38" s="124">
        <f>INDEX('Table 2 - Annual Tonnes'!$B$9:$IV$30,IF(R$17="Underground",MATCH(R$16,'Table 2 - Annual Tonnes'!$A$9:$A$22,0)+1,MATCH(R$16,'Table 2 - Annual Tonnes'!$A$9:$A$22,0)+2),MATCH($P38,'Table 2 - Annual Tonnes'!$B$9:$IV$9,0))</f>
        <v>1899150</v>
      </c>
      <c r="S38" s="124">
        <f>INDEX('Table 2 - Annual Tonnes'!$B$9:$IV$30,IF(S$17="Underground",MATCH(S$16,'Table 2 - Annual Tonnes'!$A$9:$A$22,0)+1,MATCH(S$16,'Table 2 - Annual Tonnes'!$A$9:$A$22,0)+2),MATCH($P38,'Table 2 - Annual Tonnes'!$B$9:$IV$9,0))</f>
        <v>345289</v>
      </c>
      <c r="T38" s="124">
        <f>INDEX('Table 2 - Annual Tonnes'!$B$9:$IV$30,IF(T$17="Underground",MATCH(T$16,'Table 2 - Annual Tonnes'!$A$9:$A$22,0)+1,MATCH(T$16,'Table 2 - Annual Tonnes'!$A$9:$A$22,0)+2),MATCH($P38,'Table 2 - Annual Tonnes'!$B$9:$IV$9,0))</f>
        <v>1949526</v>
      </c>
      <c r="U38" s="125">
        <f>INDEX('Table 2 - Annual Tonnes'!$B$9:$IV$30,IF(U$17="Underground",MATCH(U$16,'Table 2 - Annual Tonnes'!$A$9:$A$22,0)+1,MATCH(U$16,'Table 2 - Annual Tonnes'!$A$9:$A$22,0)+2),MATCH($P38,'Table 2 - Annual Tonnes'!$B$9:$IV$9,0))</f>
        <v>320144</v>
      </c>
    </row>
    <row r="39" spans="16:40" ht="15" x14ac:dyDescent="0.25">
      <c r="P39" s="123">
        <v>2012</v>
      </c>
      <c r="Q39" s="124">
        <f>INDEX('Table 2 - Annual Tonnes'!$B$9:$IV$30,IF(Q$17="Underground",MATCH(Q$16,'Table 2 - Annual Tonnes'!$A$9:$A$22,0)+1,MATCH(Q$16,'Table 2 - Annual Tonnes'!$A$9:$A$22,0)+2),MATCH($P39,'Table 2 - Annual Tonnes'!$B$9:$IV$9,0))</f>
        <v>115081</v>
      </c>
      <c r="R39" s="124">
        <f>INDEX('Table 2 - Annual Tonnes'!$B$9:$IV$30,IF(R$17="Underground",MATCH(R$16,'Table 2 - Annual Tonnes'!$A$9:$A$22,0)+1,MATCH(R$16,'Table 2 - Annual Tonnes'!$A$9:$A$22,0)+2),MATCH($P39,'Table 2 - Annual Tonnes'!$B$9:$IV$9,0))</f>
        <v>2164261.88</v>
      </c>
      <c r="S39" s="124">
        <f>INDEX('Table 2 - Annual Tonnes'!$B$9:$IV$30,IF(S$17="Underground",MATCH(S$16,'Table 2 - Annual Tonnes'!$A$9:$A$22,0)+1,MATCH(S$16,'Table 2 - Annual Tonnes'!$A$9:$A$22,0)+2),MATCH($P39,'Table 2 - Annual Tonnes'!$B$9:$IV$9,0))</f>
        <v>349878</v>
      </c>
      <c r="T39" s="124">
        <f>INDEX('Table 2 - Annual Tonnes'!$B$9:$IV$30,IF(T$17="Underground",MATCH(T$16,'Table 2 - Annual Tonnes'!$A$9:$A$22,0)+1,MATCH(T$16,'Table 2 - Annual Tonnes'!$A$9:$A$22,0)+2),MATCH($P39,'Table 2 - Annual Tonnes'!$B$9:$IV$9,0))</f>
        <v>1967032</v>
      </c>
      <c r="U39" s="125">
        <f>INDEX('Table 2 - Annual Tonnes'!$B$9:$IV$30,IF(U$17="Underground",MATCH(U$16,'Table 2 - Annual Tonnes'!$A$9:$A$22,0)+1,MATCH(U$16,'Table 2 - Annual Tonnes'!$A$9:$A$22,0)+2),MATCH($P39,'Table 2 - Annual Tonnes'!$B$9:$IV$9,0))</f>
        <v>325919</v>
      </c>
    </row>
    <row r="40" spans="16:40" ht="15" x14ac:dyDescent="0.25">
      <c r="P40" s="123">
        <v>2013</v>
      </c>
      <c r="Q40" s="124">
        <f>INDEX('Table 2 - Annual Tonnes'!$B$9:$IV$30,IF(Q$17="Underground",MATCH(Q$16,'Table 2 - Annual Tonnes'!$A$9:$A$22,0)+1,MATCH(Q$16,'Table 2 - Annual Tonnes'!$A$9:$A$22,0)+2),MATCH($P40,'Table 2 - Annual Tonnes'!$B$9:$IV$9,0))</f>
        <v>89900</v>
      </c>
      <c r="R40" s="124">
        <f>INDEX('Table 2 - Annual Tonnes'!$B$9:$IV$30,IF(R$17="Underground",MATCH(R$16,'Table 2 - Annual Tonnes'!$A$9:$A$22,0)+1,MATCH(R$16,'Table 2 - Annual Tonnes'!$A$9:$A$22,0)+2),MATCH($P40,'Table 2 - Annual Tonnes'!$B$9:$IV$9,0))</f>
        <v>2189357.48</v>
      </c>
      <c r="S40" s="124">
        <f>INDEX('Table 2 - Annual Tonnes'!$B$9:$IV$30,IF(S$17="Underground",MATCH(S$16,'Table 2 - Annual Tonnes'!$A$9:$A$22,0)+1,MATCH(S$16,'Table 2 - Annual Tonnes'!$A$9:$A$22,0)+2),MATCH($P40,'Table 2 - Annual Tonnes'!$B$9:$IV$9,0))</f>
        <v>176992</v>
      </c>
      <c r="T40" s="124">
        <f>INDEX('Table 2 - Annual Tonnes'!$B$9:$IV$30,IF(T$17="Underground",MATCH(T$16,'Table 2 - Annual Tonnes'!$A$9:$A$22,0)+1,MATCH(T$16,'Table 2 - Annual Tonnes'!$A$9:$A$22,0)+2),MATCH($P40,'Table 2 - Annual Tonnes'!$B$9:$IV$9,0))</f>
        <v>1878808.5</v>
      </c>
      <c r="U40" s="125">
        <f>INDEX('Table 2 - Annual Tonnes'!$B$9:$IV$30,IF(U$17="Underground",MATCH(U$16,'Table 2 - Annual Tonnes'!$A$9:$A$22,0)+1,MATCH(U$16,'Table 2 - Annual Tonnes'!$A$9:$A$22,0)+2),MATCH($P40,'Table 2 - Annual Tonnes'!$B$9:$IV$9,0))</f>
        <v>290405</v>
      </c>
    </row>
    <row r="41" spans="16:40" ht="15" x14ac:dyDescent="0.25">
      <c r="P41" s="123">
        <v>2014</v>
      </c>
      <c r="Q41" s="124">
        <f>INDEX('Table 2 - Annual Tonnes'!$B$9:$IV$30,IF(Q$17="Underground",MATCH(Q$16,'Table 2 - Annual Tonnes'!$A$9:$A$22,0)+1,MATCH(Q$16,'Table 2 - Annual Tonnes'!$A$9:$A$22,0)+2),MATCH($P41,'Table 2 - Annual Tonnes'!$B$9:$IV$9,0))</f>
        <v>120754</v>
      </c>
      <c r="R41" s="124">
        <f>INDEX('Table 2 - Annual Tonnes'!$B$9:$IV$30,IF(R$17="Underground",MATCH(R$16,'Table 2 - Annual Tonnes'!$A$9:$A$22,0)+1,MATCH(R$16,'Table 2 - Annual Tonnes'!$A$9:$A$22,0)+2),MATCH($P41,'Table 2 - Annual Tonnes'!$B$9:$IV$9,0))</f>
        <v>1815127.22</v>
      </c>
      <c r="S41" s="124">
        <f>INDEX('Table 2 - Annual Tonnes'!$B$9:$IV$30,IF(S$17="Underground",MATCH(S$16,'Table 2 - Annual Tonnes'!$A$9:$A$22,0)+1,MATCH(S$16,'Table 2 - Annual Tonnes'!$A$9:$A$22,0)+2),MATCH($P41,'Table 2 - Annual Tonnes'!$B$9:$IV$9,0))</f>
        <v>106922</v>
      </c>
      <c r="T41" s="124">
        <f>INDEX('Table 2 - Annual Tonnes'!$B$9:$IV$30,IF(T$17="Underground",MATCH(T$16,'Table 2 - Annual Tonnes'!$A$9:$A$22,0)+1,MATCH(T$16,'Table 2 - Annual Tonnes'!$A$9:$A$22,0)+2),MATCH($P41,'Table 2 - Annual Tonnes'!$B$9:$IV$9,0))</f>
        <v>1624952</v>
      </c>
      <c r="U41" s="125">
        <f>INDEX('Table 2 - Annual Tonnes'!$B$9:$IV$30,IF(U$17="Underground",MATCH(U$16,'Table 2 - Annual Tonnes'!$A$9:$A$22,0)+1,MATCH(U$16,'Table 2 - Annual Tonnes'!$A$9:$A$22,0)+2),MATCH($P41,'Table 2 - Annual Tonnes'!$B$9:$IV$9,0))</f>
        <v>316692</v>
      </c>
    </row>
    <row r="42" spans="16:40" ht="15" x14ac:dyDescent="0.25">
      <c r="P42" s="123">
        <v>2015</v>
      </c>
      <c r="Q42" s="124">
        <f>INDEX('Table 2 - Annual Tonnes'!$B$9:$IV$30,IF(Q$17="Underground",MATCH(Q$16,'Table 2 - Annual Tonnes'!$A$9:$A$22,0)+1,MATCH(Q$16,'Table 2 - Annual Tonnes'!$A$9:$A$22,0)+2),MATCH($P42,'Table 2 - Annual Tonnes'!$B$9:$IV$9,0))</f>
        <v>163441</v>
      </c>
      <c r="R42" s="124">
        <f>INDEX('Table 2 - Annual Tonnes'!$B$9:$IV$30,IF(R$17="Underground",MATCH(R$16,'Table 2 - Annual Tonnes'!$A$9:$A$22,0)+1,MATCH(R$16,'Table 2 - Annual Tonnes'!$A$9:$A$22,0)+2),MATCH($P42,'Table 2 - Annual Tonnes'!$B$9:$IV$9,0))</f>
        <v>1237445</v>
      </c>
      <c r="S42" s="124">
        <f>INDEX('Table 2 - Annual Tonnes'!$B$9:$IV$30,IF(S$17="Underground",MATCH(S$16,'Table 2 - Annual Tonnes'!$A$9:$A$22,0)+1,MATCH(S$16,'Table 2 - Annual Tonnes'!$A$9:$A$22,0)+2),MATCH($P42,'Table 2 - Annual Tonnes'!$B$9:$IV$9,0))</f>
        <v>65943</v>
      </c>
      <c r="T42" s="124">
        <f>INDEX('Table 2 - Annual Tonnes'!$B$9:$IV$30,IF(T$17="Underground",MATCH(T$16,'Table 2 - Annual Tonnes'!$A$9:$A$22,0)+1,MATCH(T$16,'Table 2 - Annual Tonnes'!$A$9:$A$22,0)+2),MATCH($P42,'Table 2 - Annual Tonnes'!$B$9:$IV$9,0))</f>
        <v>1599733</v>
      </c>
      <c r="U42" s="125">
        <f>INDEX('Table 2 - Annual Tonnes'!$B$9:$IV$30,IF(U$17="Underground",MATCH(U$16,'Table 2 - Annual Tonnes'!$A$9:$A$22,0)+1,MATCH(U$16,'Table 2 - Annual Tonnes'!$A$9:$A$22,0)+2),MATCH($P42,'Table 2 - Annual Tonnes'!$B$9:$IV$9,0))</f>
        <v>324086</v>
      </c>
    </row>
    <row r="43" spans="16:40" ht="15" x14ac:dyDescent="0.25">
      <c r="P43" s="123">
        <v>2016</v>
      </c>
      <c r="Q43" s="124">
        <f>INDEX('Table 2 - Annual Tonnes'!$B$9:$IV$30,IF(Q$17="Underground",MATCH(Q$16,'Table 2 - Annual Tonnes'!$A$9:$A$22,0)+1,MATCH(Q$16,'Table 2 - Annual Tonnes'!$A$9:$A$22,0)+2),MATCH($P43,'Table 2 - Annual Tonnes'!$B$9:$IV$9,0))</f>
        <v>191972</v>
      </c>
      <c r="R43" s="124">
        <f>INDEX('Table 2 - Annual Tonnes'!$B$9:$IV$30,IF(R$17="Underground",MATCH(R$16,'Table 2 - Annual Tonnes'!$A$9:$A$22,0)+1,MATCH(R$16,'Table 2 - Annual Tonnes'!$A$9:$A$22,0)+2),MATCH($P43,'Table 2 - Annual Tonnes'!$B$9:$IV$9,0))</f>
        <v>1013416</v>
      </c>
      <c r="S43" s="124">
        <f>INDEX('Table 2 - Annual Tonnes'!$B$9:$IV$30,IF(S$17="Underground",MATCH(S$16,'Table 2 - Annual Tonnes'!$A$9:$A$22,0)+1,MATCH(S$16,'Table 2 - Annual Tonnes'!$A$9:$A$22,0)+2),MATCH($P43,'Table 2 - Annual Tonnes'!$B$9:$IV$9,0))</f>
        <v>0</v>
      </c>
      <c r="T43" s="124">
        <f>INDEX('Table 2 - Annual Tonnes'!$B$9:$IV$30,IF(T$17="Underground",MATCH(T$16,'Table 2 - Annual Tonnes'!$A$9:$A$22,0)+1,MATCH(T$16,'Table 2 - Annual Tonnes'!$A$9:$A$22,0)+2),MATCH($P43,'Table 2 - Annual Tonnes'!$B$9:$IV$9,0))</f>
        <v>1348199</v>
      </c>
      <c r="U43" s="125">
        <f>INDEX('Table 2 - Annual Tonnes'!$B$9:$IV$30,IF(U$17="Underground",MATCH(U$16,'Table 2 - Annual Tonnes'!$A$9:$A$22,0)+1,MATCH(U$16,'Table 2 - Annual Tonnes'!$A$9:$A$22,0)+2),MATCH($P43,'Table 2 - Annual Tonnes'!$B$9:$IV$9,0))</f>
        <v>313035</v>
      </c>
    </row>
    <row r="44" spans="16:40" ht="15" x14ac:dyDescent="0.25">
      <c r="P44" s="123">
        <v>2017</v>
      </c>
      <c r="Q44" s="124">
        <f>INDEX('Table 2 - Annual Tonnes'!$B$9:$IV$30,IF(Q$17="Underground",MATCH(Q$16,'Table 2 - Annual Tonnes'!$A$9:$A$22,0)+1,MATCH(Q$16,'Table 2 - Annual Tonnes'!$A$9:$A$22,0)+2),MATCH($P44,'Table 2 - Annual Tonnes'!$B$9:$IV$9,0))</f>
        <v>156757</v>
      </c>
      <c r="R44" s="124">
        <f>INDEX('Table 2 - Annual Tonnes'!$B$9:$IV$30,IF(R$17="Underground",MATCH(R$16,'Table 2 - Annual Tonnes'!$A$9:$A$22,0)+1,MATCH(R$16,'Table 2 - Annual Tonnes'!$A$9:$A$22,0)+2),MATCH($P44,'Table 2 - Annual Tonnes'!$B$9:$IV$9,0))</f>
        <v>1055369</v>
      </c>
      <c r="S44" s="124">
        <f>INDEX('Table 2 - Annual Tonnes'!$B$9:$IV$30,IF(S$17="Underground",MATCH(S$16,'Table 2 - Annual Tonnes'!$A$9:$A$22,0)+1,MATCH(S$16,'Table 2 - Annual Tonnes'!$A$9:$A$22,0)+2),MATCH($P44,'Table 2 - Annual Tonnes'!$B$9:$IV$9,0))</f>
        <v>0</v>
      </c>
      <c r="T44" s="124">
        <f>INDEX('Table 2 - Annual Tonnes'!$B$9:$IV$30,IF(T$17="Underground",MATCH(T$16,'Table 2 - Annual Tonnes'!$A$9:$A$22,0)+1,MATCH(T$16,'Table 2 - Annual Tonnes'!$A$9:$A$22,0)+2),MATCH($P44,'Table 2 - Annual Tonnes'!$B$9:$IV$9,0))</f>
        <v>1386950</v>
      </c>
      <c r="U44" s="125">
        <f>INDEX('Table 2 - Annual Tonnes'!$B$9:$IV$30,IF(U$17="Underground",MATCH(U$16,'Table 2 - Annual Tonnes'!$A$9:$A$22,0)+1,MATCH(U$16,'Table 2 - Annual Tonnes'!$A$9:$A$22,0)+2),MATCH($P44,'Table 2 - Annual Tonnes'!$B$9:$IV$9,0))</f>
        <v>319487</v>
      </c>
    </row>
    <row r="45" spans="16:40" ht="15" x14ac:dyDescent="0.25">
      <c r="P45" s="123">
        <v>2018</v>
      </c>
      <c r="Q45" s="124">
        <f>INDEX('Table 2 - Annual Tonnes'!$B$9:$IV$30,IF(Q$17="Underground",MATCH(Q$16,'Table 2 - Annual Tonnes'!$A$9:$A$22,0)+1,MATCH(Q$16,'Table 2 - Annual Tonnes'!$A$9:$A$22,0)+2),MATCH($P45,'Table 2 - Annual Tonnes'!$B$9:$IV$9,0))</f>
        <v>130227</v>
      </c>
      <c r="R45" s="124">
        <f>INDEX('Table 2 - Annual Tonnes'!$B$9:$IV$30,IF(R$17="Underground",MATCH(R$16,'Table 2 - Annual Tonnes'!$A$9:$A$22,0)+1,MATCH(R$16,'Table 2 - Annual Tonnes'!$A$9:$A$22,0)+2),MATCH($P45,'Table 2 - Annual Tonnes'!$B$9:$IV$9,0))</f>
        <v>1196540</v>
      </c>
      <c r="S45" s="124">
        <f>INDEX('Table 2 - Annual Tonnes'!$B$9:$IV$30,IF(S$17="Underground",MATCH(S$16,'Table 2 - Annual Tonnes'!$A$9:$A$22,0)+1,MATCH(S$16,'Table 2 - Annual Tonnes'!$A$9:$A$22,0)+2),MATCH($P45,'Table 2 - Annual Tonnes'!$B$9:$IV$9,0))</f>
        <v>0</v>
      </c>
      <c r="T45" s="124">
        <f>INDEX('Table 2 - Annual Tonnes'!$B$9:$IV$30,IF(T$17="Underground",MATCH(T$16,'Table 2 - Annual Tonnes'!$A$9:$A$22,0)+1,MATCH(T$16,'Table 2 - Annual Tonnes'!$A$9:$A$22,0)+2),MATCH($P45,'Table 2 - Annual Tonnes'!$B$9:$IV$9,0))</f>
        <v>1604454</v>
      </c>
      <c r="U45" s="125">
        <f>INDEX('Table 2 - Annual Tonnes'!$B$9:$IV$30,IF(U$17="Underground",MATCH(U$16,'Table 2 - Annual Tonnes'!$A$9:$A$22,0)+1,MATCH(U$16,'Table 2 - Annual Tonnes'!$A$9:$A$22,0)+2),MATCH($P45,'Table 2 - Annual Tonnes'!$B$9:$IV$9,0))</f>
        <v>307378</v>
      </c>
    </row>
    <row r="46" spans="16:40" ht="15.75" thickBot="1" x14ac:dyDescent="0.3">
      <c r="P46" s="134">
        <v>2019</v>
      </c>
      <c r="Q46" s="126">
        <f>INDEX('Table 2 - Annual Tonnes'!$B$9:$IV$30,IF(Q$17="Underground",MATCH(Q$16,'Table 2 - Annual Tonnes'!$A$9:$A$22,0)+1,MATCH(Q$16,'Table 2 - Annual Tonnes'!$A$9:$A$22,0)+2),MATCH($P46,'Table 2 - Annual Tonnes'!$B$9:$IV$9,0))</f>
        <v>158553</v>
      </c>
      <c r="R46" s="126">
        <f>INDEX('Table 2 - Annual Tonnes'!$B$9:$IV$30,IF(R$17="Underground",MATCH(R$16,'Table 2 - Annual Tonnes'!$A$9:$A$22,0)+1,MATCH(R$16,'Table 2 - Annual Tonnes'!$A$9:$A$22,0)+2),MATCH($P46,'Table 2 - Annual Tonnes'!$B$9:$IV$9,0))</f>
        <v>1137887</v>
      </c>
      <c r="S46" s="126">
        <f>INDEX('Table 2 - Annual Tonnes'!$B$9:$IV$30,IF(S$17="Underground",MATCH(S$16,'Table 2 - Annual Tonnes'!$A$9:$A$22,0)+1,MATCH(S$16,'Table 2 - Annual Tonnes'!$A$9:$A$22,0)+2),MATCH($P46,'Table 2 - Annual Tonnes'!$B$9:$IV$9,0))</f>
        <v>0</v>
      </c>
      <c r="T46" s="126">
        <f>INDEX('Table 2 - Annual Tonnes'!$B$9:$IV$30,IF(T$17="Underground",MATCH(T$16,'Table 2 - Annual Tonnes'!$A$9:$A$22,0)+1,MATCH(T$16,'Table 2 - Annual Tonnes'!$A$9:$A$22,0)+2),MATCH($P46,'Table 2 - Annual Tonnes'!$B$9:$IV$9,0))</f>
        <v>1454956</v>
      </c>
      <c r="U46" s="127">
        <f>INDEX('Table 2 - Annual Tonnes'!$B$9:$IV$30,IF(U$17="Underground",MATCH(U$16,'Table 2 - Annual Tonnes'!$A$9:$A$22,0)+1,MATCH(U$16,'Table 2 - Annual Tonnes'!$A$9:$A$22,0)+2),MATCH($P46,'Table 2 - Annual Tonnes'!$B$9:$IV$9,0))</f>
        <v>287830</v>
      </c>
    </row>
    <row r="47" spans="16:40" ht="15" thickBot="1" x14ac:dyDescent="0.25"/>
    <row r="48" spans="16:40" x14ac:dyDescent="0.2">
      <c r="P48" s="130"/>
      <c r="Q48" s="142" t="s">
        <v>15</v>
      </c>
      <c r="R48" s="142" t="s">
        <v>1</v>
      </c>
      <c r="S48" s="142" t="s">
        <v>2</v>
      </c>
      <c r="T48" s="142" t="s">
        <v>3</v>
      </c>
      <c r="U48" s="142" t="s">
        <v>8</v>
      </c>
      <c r="V48" s="142" t="s">
        <v>12</v>
      </c>
      <c r="W48" s="142" t="s">
        <v>13</v>
      </c>
      <c r="X48" s="143" t="s">
        <v>14</v>
      </c>
    </row>
    <row r="49" spans="16:24" ht="15" x14ac:dyDescent="0.25">
      <c r="P49" s="123">
        <v>1992</v>
      </c>
      <c r="Q49" s="135">
        <f>INDEX('Table 4 - Annual PJ'!$DJ$29:$IV$50,MATCH(Q$48,'Table 4 - Annual PJ'!$A$29:$A$46,0),MATCH($P49,'Table 4 - Annual PJ'!$DJ$9:$IV$9,0))</f>
        <v>8.0000000000000099E-2</v>
      </c>
      <c r="R49" s="135">
        <f>INDEX('Table 4 - Annual PJ'!$DJ$29:$IV$50,MATCH(R$48,'Table 4 - Annual PJ'!$A$29:$A$46,0),MATCH($P49,'Table 4 - Annual PJ'!$DJ$9:$IV$9,0))</f>
        <v>1.5317659776000001</v>
      </c>
      <c r="S49" s="135">
        <f>INDEX('Table 4 - Annual PJ'!$DJ$29:$IV$50,MATCH(S$48,'Table 4 - Annual PJ'!$A$29:$A$46,0),MATCH($P49,'Table 4 - Annual PJ'!$DJ$9:$IV$9,0))</f>
        <v>1.4451225949440001</v>
      </c>
      <c r="T49" s="135">
        <f>INDEX('Table 4 - Annual PJ'!$DJ$29:$IV$50,MATCH(T$48,'Table 4 - Annual PJ'!$A$29:$A$46,0),MATCH($P49,'Table 4 - Annual PJ'!$DJ$9:$IV$9,0))</f>
        <v>0.3520176096</v>
      </c>
      <c r="U49" s="135">
        <f>INDEX('Table 4 - Annual PJ'!$DJ$29:$IV$50,MATCH(U$48,'Table 4 - Annual PJ'!$A$29:$A$46,0),MATCH($P49,'Table 4 - Annual PJ'!$DJ$9:$IV$9,0))</f>
        <v>22.095056145632</v>
      </c>
      <c r="V49" s="135">
        <f>INDEX('Table 4 - Annual PJ'!$DJ$29:$IV$50,MATCH(V$48,'Table 4 - Annual PJ'!$A$29:$A$46,0),MATCH($P49,'Table 4 - Annual PJ'!$DJ$9:$IV$9,0))</f>
        <v>9.6801250000000003</v>
      </c>
      <c r="W49" s="135">
        <f>INDEX('Table 4 - Annual PJ'!$DJ$29:$IV$50,MATCH(W$48,'Table 4 - Annual PJ'!$A$29:$A$46,0),MATCH($P49,'Table 4 - Annual PJ'!$DJ$9:$IV$9,0))</f>
        <v>2.8743239999999997</v>
      </c>
      <c r="X49" s="144">
        <f>INDEX('Table 4 - Annual PJ'!$DJ$29:$IV$50,MATCH(X$48,'Table 4 - Annual PJ'!$A$29:$A$46,0),MATCH($P49,'Table 4 - Annual PJ'!$DJ$9:$IV$9,0))</f>
        <v>14.17708736</v>
      </c>
    </row>
    <row r="50" spans="16:24" ht="15" x14ac:dyDescent="0.25">
      <c r="P50" s="123">
        <v>1993</v>
      </c>
      <c r="Q50" s="135">
        <f>INDEX('Table 4 - Annual PJ'!$DJ$29:$IV$50,MATCH(Q$48,'Table 4 - Annual PJ'!$A$29:$A$46,0),MATCH($P50,'Table 4 - Annual PJ'!$DJ$9:$IV$9,0))</f>
        <v>8.0000000000000099E-2</v>
      </c>
      <c r="R50" s="135">
        <f>INDEX('Table 4 - Annual PJ'!$DJ$29:$IV$50,MATCH(R$48,'Table 4 - Annual PJ'!$A$29:$A$46,0),MATCH($P50,'Table 4 - Annual PJ'!$DJ$9:$IV$9,0))</f>
        <v>1.2390196095999999</v>
      </c>
      <c r="S50" s="135">
        <f>INDEX('Table 4 - Annual PJ'!$DJ$29:$IV$50,MATCH(S$48,'Table 4 - Annual PJ'!$A$29:$A$46,0),MATCH($P50,'Table 4 - Annual PJ'!$DJ$9:$IV$9,0))</f>
        <v>1.7003849742720001</v>
      </c>
      <c r="T50" s="135">
        <f>INDEX('Table 4 - Annual PJ'!$DJ$29:$IV$50,MATCH(T$48,'Table 4 - Annual PJ'!$A$29:$A$46,0),MATCH($P50,'Table 4 - Annual PJ'!$DJ$9:$IV$9,0))</f>
        <v>0.37131583039999999</v>
      </c>
      <c r="U50" s="135">
        <f>INDEX('Table 4 - Annual PJ'!$DJ$29:$IV$50,MATCH(U$48,'Table 4 - Annual PJ'!$A$29:$A$46,0),MATCH($P50,'Table 4 - Annual PJ'!$DJ$9:$IV$9,0))</f>
        <v>26.144023148928</v>
      </c>
      <c r="V50" s="135">
        <f>INDEX('Table 4 - Annual PJ'!$DJ$29:$IV$50,MATCH(V$48,'Table 4 - Annual PJ'!$A$29:$A$46,0),MATCH($P50,'Table 4 - Annual PJ'!$DJ$9:$IV$9,0))</f>
        <v>4.7250240000000003</v>
      </c>
      <c r="W50" s="135">
        <f>INDEX('Table 4 - Annual PJ'!$DJ$29:$IV$50,MATCH(W$48,'Table 4 - Annual PJ'!$A$29:$A$46,0),MATCH($P50,'Table 4 - Annual PJ'!$DJ$9:$IV$9,0))</f>
        <v>3.0999119999999998</v>
      </c>
      <c r="X50" s="144">
        <f>INDEX('Table 4 - Annual PJ'!$DJ$29:$IV$50,MATCH(X$48,'Table 4 - Annual PJ'!$A$29:$A$46,0),MATCH($P50,'Table 4 - Annual PJ'!$DJ$9:$IV$9,0))</f>
        <v>14.092929639999999</v>
      </c>
    </row>
    <row r="51" spans="16:24" ht="15" x14ac:dyDescent="0.25">
      <c r="P51" s="123">
        <v>1994</v>
      </c>
      <c r="Q51" s="135">
        <f>INDEX('Table 4 - Annual PJ'!$DJ$29:$IV$50,MATCH(Q$48,'Table 4 - Annual PJ'!$A$29:$A$46,0),MATCH($P51,'Table 4 - Annual PJ'!$DJ$9:$IV$9,0))</f>
        <v>8.0000000000000099E-2</v>
      </c>
      <c r="R51" s="135">
        <f>INDEX('Table 4 - Annual PJ'!$DJ$29:$IV$50,MATCH(R$48,'Table 4 - Annual PJ'!$A$29:$A$46,0),MATCH($P51,'Table 4 - Annual PJ'!$DJ$9:$IV$9,0))</f>
        <v>1.2760974528</v>
      </c>
      <c r="S51" s="135">
        <f>INDEX('Table 4 - Annual PJ'!$DJ$29:$IV$50,MATCH(S$48,'Table 4 - Annual PJ'!$A$29:$A$46,0),MATCH($P51,'Table 4 - Annual PJ'!$DJ$9:$IV$9,0))</f>
        <v>1.652863013952</v>
      </c>
      <c r="T51" s="135">
        <f>INDEX('Table 4 - Annual PJ'!$DJ$29:$IV$50,MATCH(T$48,'Table 4 - Annual PJ'!$A$29:$A$46,0),MATCH($P51,'Table 4 - Annual PJ'!$DJ$9:$IV$9,0))</f>
        <v>0.71807619519999999</v>
      </c>
      <c r="U51" s="135">
        <f>INDEX('Table 4 - Annual PJ'!$DJ$29:$IV$50,MATCH(U$48,'Table 4 - Annual PJ'!$A$29:$A$46,0),MATCH($P51,'Table 4 - Annual PJ'!$DJ$9:$IV$9,0))</f>
        <v>24.738655325248001</v>
      </c>
      <c r="V51" s="135">
        <f>INDEX('Table 4 - Annual PJ'!$DJ$29:$IV$50,MATCH(V$48,'Table 4 - Annual PJ'!$A$29:$A$46,0),MATCH($P51,'Table 4 - Annual PJ'!$DJ$9:$IV$9,0))</f>
        <v>4.1204070000000002</v>
      </c>
      <c r="W51" s="135">
        <f>INDEX('Table 4 - Annual PJ'!$DJ$29:$IV$50,MATCH(W$48,'Table 4 - Annual PJ'!$A$29:$A$46,0),MATCH($P51,'Table 4 - Annual PJ'!$DJ$9:$IV$9,0))</f>
        <v>3.2071939999999999</v>
      </c>
      <c r="X51" s="144">
        <f>INDEX('Table 4 - Annual PJ'!$DJ$29:$IV$50,MATCH(X$48,'Table 4 - Annual PJ'!$A$29:$A$46,0),MATCH($P51,'Table 4 - Annual PJ'!$DJ$9:$IV$9,0))</f>
        <v>12.820395359999999</v>
      </c>
    </row>
    <row r="52" spans="16:24" ht="15" x14ac:dyDescent="0.25">
      <c r="P52" s="123">
        <v>1995</v>
      </c>
      <c r="Q52" s="135">
        <f>INDEX('Table 4 - Annual PJ'!$DJ$29:$IV$50,MATCH(Q$48,'Table 4 - Annual PJ'!$A$29:$A$46,0),MATCH($P52,'Table 4 - Annual PJ'!$DJ$9:$IV$9,0))</f>
        <v>8.0000000000000099E-2</v>
      </c>
      <c r="R52" s="135">
        <f>INDEX('Table 4 - Annual PJ'!$DJ$29:$IV$50,MATCH(R$48,'Table 4 - Annual PJ'!$A$29:$A$46,0),MATCH($P52,'Table 4 - Annual PJ'!$DJ$9:$IV$9,0))</f>
        <v>1.2586631653</v>
      </c>
      <c r="S52" s="135">
        <f>INDEX('Table 4 - Annual PJ'!$DJ$29:$IV$50,MATCH(S$48,'Table 4 - Annual PJ'!$A$29:$A$46,0),MATCH($P52,'Table 4 - Annual PJ'!$DJ$9:$IV$9,0))</f>
        <v>1.5226560414998001</v>
      </c>
      <c r="T52" s="135">
        <f>INDEX('Table 4 - Annual PJ'!$DJ$29:$IV$50,MATCH(T$48,'Table 4 - Annual PJ'!$A$29:$A$46,0),MATCH($P52,'Table 4 - Annual PJ'!$DJ$9:$IV$9,0))</f>
        <v>0.99468554409999999</v>
      </c>
      <c r="U52" s="135">
        <f>INDEX('Table 4 - Annual PJ'!$DJ$29:$IV$50,MATCH(U$48,'Table 4 - Annual PJ'!$A$29:$A$46,0),MATCH($P52,'Table 4 - Annual PJ'!$DJ$9:$IV$9,0))</f>
        <v>22.0581133748002</v>
      </c>
      <c r="V52" s="135">
        <f>INDEX('Table 4 - Annual PJ'!$DJ$29:$IV$50,MATCH(V$48,'Table 4 - Annual PJ'!$A$29:$A$46,0),MATCH($P52,'Table 4 - Annual PJ'!$DJ$9:$IV$9,0))</f>
        <v>6.041112</v>
      </c>
      <c r="W52" s="135">
        <f>INDEX('Table 4 - Annual PJ'!$DJ$29:$IV$50,MATCH(W$48,'Table 4 - Annual PJ'!$A$29:$A$46,0),MATCH($P52,'Table 4 - Annual PJ'!$DJ$9:$IV$9,0))</f>
        <v>3.203163</v>
      </c>
      <c r="X52" s="144">
        <f>INDEX('Table 4 - Annual PJ'!$DJ$29:$IV$50,MATCH(X$48,'Table 4 - Annual PJ'!$A$29:$A$46,0),MATCH($P52,'Table 4 - Annual PJ'!$DJ$9:$IV$9,0))</f>
        <v>13.59102712</v>
      </c>
    </row>
    <row r="53" spans="16:24" ht="15" x14ac:dyDescent="0.25">
      <c r="P53" s="123">
        <v>1996</v>
      </c>
      <c r="Q53" s="135">
        <f>INDEX('Table 4 - Annual PJ'!$DJ$29:$IV$50,MATCH(Q$48,'Table 4 - Annual PJ'!$A$29:$A$46,0),MATCH($P53,'Table 4 - Annual PJ'!$DJ$9:$IV$9,0))</f>
        <v>8.0000000000000099E-2</v>
      </c>
      <c r="R53" s="135">
        <f>INDEX('Table 4 - Annual PJ'!$DJ$29:$IV$50,MATCH(R$48,'Table 4 - Annual PJ'!$A$29:$A$46,0),MATCH($P53,'Table 4 - Annual PJ'!$DJ$9:$IV$9,0))</f>
        <v>1.2024397042999999</v>
      </c>
      <c r="S53" s="135">
        <f>INDEX('Table 4 - Annual PJ'!$DJ$29:$IV$50,MATCH(S$48,'Table 4 - Annual PJ'!$A$29:$A$46,0),MATCH($P53,'Table 4 - Annual PJ'!$DJ$9:$IV$9,0))</f>
        <v>1.4830419556909999</v>
      </c>
      <c r="T53" s="135">
        <f>INDEX('Table 4 - Annual PJ'!$DJ$29:$IV$50,MATCH(T$48,'Table 4 - Annual PJ'!$A$29:$A$46,0),MATCH($P53,'Table 4 - Annual PJ'!$DJ$9:$IV$9,0))</f>
        <v>1.0310410745</v>
      </c>
      <c r="U53" s="135">
        <f>INDEX('Table 4 - Annual PJ'!$DJ$29:$IV$50,MATCH(U$48,'Table 4 - Annual PJ'!$A$29:$A$46,0),MATCH($P53,'Table 4 - Annual PJ'!$DJ$9:$IV$9,0))</f>
        <v>21.173515596165</v>
      </c>
      <c r="V53" s="135">
        <f>INDEX('Table 4 - Annual PJ'!$DJ$29:$IV$50,MATCH(V$48,'Table 4 - Annual PJ'!$A$29:$A$46,0),MATCH($P53,'Table 4 - Annual PJ'!$DJ$9:$IV$9,0))</f>
        <v>6.6192609999999998</v>
      </c>
      <c r="W53" s="135">
        <f>INDEX('Table 4 - Annual PJ'!$DJ$29:$IV$50,MATCH(W$48,'Table 4 - Annual PJ'!$A$29:$A$46,0),MATCH($P53,'Table 4 - Annual PJ'!$DJ$9:$IV$9,0))</f>
        <v>3.153286</v>
      </c>
      <c r="X53" s="144">
        <f>INDEX('Table 4 - Annual PJ'!$DJ$29:$IV$50,MATCH(X$48,'Table 4 - Annual PJ'!$A$29:$A$46,0),MATCH($P53,'Table 4 - Annual PJ'!$DJ$9:$IV$9,0))</f>
        <v>13.295312279999999</v>
      </c>
    </row>
    <row r="54" spans="16:24" ht="15" x14ac:dyDescent="0.25">
      <c r="P54" s="123">
        <v>1997</v>
      </c>
      <c r="Q54" s="135">
        <f>INDEX('Table 4 - Annual PJ'!$DJ$29:$IV$50,MATCH(Q$48,'Table 4 - Annual PJ'!$A$29:$A$46,0),MATCH($P54,'Table 4 - Annual PJ'!$DJ$9:$IV$9,0))</f>
        <v>8.0000000000000099E-2</v>
      </c>
      <c r="R54" s="135">
        <f>INDEX('Table 4 - Annual PJ'!$DJ$29:$IV$50,MATCH(R$48,'Table 4 - Annual PJ'!$A$29:$A$46,0),MATCH($P54,'Table 4 - Annual PJ'!$DJ$9:$IV$9,0))</f>
        <v>1.2518179406000001</v>
      </c>
      <c r="S54" s="135">
        <f>INDEX('Table 4 - Annual PJ'!$DJ$29:$IV$50,MATCH(S$48,'Table 4 - Annual PJ'!$A$29:$A$46,0),MATCH($P54,'Table 4 - Annual PJ'!$DJ$9:$IV$9,0))</f>
        <v>1.4694228476375999</v>
      </c>
      <c r="T54" s="135">
        <f>INDEX('Table 4 - Annual PJ'!$DJ$29:$IV$50,MATCH(T$48,'Table 4 - Annual PJ'!$A$29:$A$46,0),MATCH($P54,'Table 4 - Annual PJ'!$DJ$9:$IV$9,0))</f>
        <v>0.91246645500000001</v>
      </c>
      <c r="U54" s="135">
        <f>INDEX('Table 4 - Annual PJ'!$DJ$29:$IV$50,MATCH(U$48,'Table 4 - Annual PJ'!$A$29:$A$46,0),MATCH($P54,'Table 4 - Annual PJ'!$DJ$9:$IV$9,0))</f>
        <v>20.3509752148424</v>
      </c>
      <c r="V54" s="135">
        <f>INDEX('Table 4 - Annual PJ'!$DJ$29:$IV$50,MATCH(V$48,'Table 4 - Annual PJ'!$A$29:$A$46,0),MATCH($P54,'Table 4 - Annual PJ'!$DJ$9:$IV$9,0))</f>
        <v>12.901075000000001</v>
      </c>
      <c r="W54" s="135">
        <f>INDEX('Table 4 - Annual PJ'!$DJ$29:$IV$50,MATCH(W$48,'Table 4 - Annual PJ'!$A$29:$A$46,0),MATCH($P54,'Table 4 - Annual PJ'!$DJ$9:$IV$9,0))</f>
        <v>3.958221</v>
      </c>
      <c r="X54" s="144">
        <f>INDEX('Table 4 - Annual PJ'!$DJ$29:$IV$50,MATCH(X$48,'Table 4 - Annual PJ'!$A$29:$A$46,0),MATCH($P54,'Table 4 - Annual PJ'!$DJ$9:$IV$9,0))</f>
        <v>10.9680228</v>
      </c>
    </row>
    <row r="55" spans="16:24" ht="15" x14ac:dyDescent="0.25">
      <c r="P55" s="123">
        <v>1998</v>
      </c>
      <c r="Q55" s="135">
        <f>INDEX('Table 4 - Annual PJ'!$DJ$29:$IV$50,MATCH(Q$48,'Table 4 - Annual PJ'!$A$29:$A$46,0),MATCH($P55,'Table 4 - Annual PJ'!$DJ$9:$IV$9,0))</f>
        <v>8.0000000000000099E-2</v>
      </c>
      <c r="R55" s="135">
        <f>INDEX('Table 4 - Annual PJ'!$DJ$29:$IV$50,MATCH(R$48,'Table 4 - Annual PJ'!$A$29:$A$46,0),MATCH($P55,'Table 4 - Annual PJ'!$DJ$9:$IV$9,0))</f>
        <v>1.3091926652000001</v>
      </c>
      <c r="S55" s="135">
        <f>INDEX('Table 4 - Annual PJ'!$DJ$29:$IV$50,MATCH(S$48,'Table 4 - Annual PJ'!$A$29:$A$46,0),MATCH($P55,'Table 4 - Annual PJ'!$DJ$9:$IV$9,0))</f>
        <v>1.4185921892172</v>
      </c>
      <c r="T55" s="135">
        <f>INDEX('Table 4 - Annual PJ'!$DJ$29:$IV$50,MATCH(T$48,'Table 4 - Annual PJ'!$A$29:$A$46,0),MATCH($P55,'Table 4 - Annual PJ'!$DJ$9:$IV$9,0))</f>
        <v>0.75780235569999999</v>
      </c>
      <c r="U55" s="135">
        <f>INDEX('Table 4 - Annual PJ'!$DJ$29:$IV$50,MATCH(U$48,'Table 4 - Annual PJ'!$A$29:$A$46,0),MATCH($P55,'Table 4 - Annual PJ'!$DJ$9:$IV$9,0))</f>
        <v>19.287610122382802</v>
      </c>
      <c r="V55" s="135">
        <f>INDEX('Table 4 - Annual PJ'!$DJ$29:$IV$50,MATCH(V$48,'Table 4 - Annual PJ'!$A$29:$A$46,0),MATCH($P55,'Table 4 - Annual PJ'!$DJ$9:$IV$9,0))</f>
        <v>8.2575181000000004</v>
      </c>
      <c r="W55" s="135">
        <f>INDEX('Table 4 - Annual PJ'!$DJ$29:$IV$50,MATCH(W$48,'Table 4 - Annual PJ'!$A$29:$A$46,0),MATCH($P55,'Table 4 - Annual PJ'!$DJ$9:$IV$9,0))</f>
        <v>7.4981100000000005</v>
      </c>
      <c r="X55" s="144">
        <f>INDEX('Table 4 - Annual PJ'!$DJ$29:$IV$50,MATCH(X$48,'Table 4 - Annual PJ'!$A$29:$A$46,0),MATCH($P55,'Table 4 - Annual PJ'!$DJ$9:$IV$9,0))</f>
        <v>8.6707560800000003</v>
      </c>
    </row>
    <row r="56" spans="16:24" ht="15" x14ac:dyDescent="0.25">
      <c r="P56" s="123">
        <v>1999</v>
      </c>
      <c r="Q56" s="135">
        <f>INDEX('Table 4 - Annual PJ'!$DJ$29:$IV$50,MATCH(Q$48,'Table 4 - Annual PJ'!$A$29:$A$46,0),MATCH($P56,'Table 4 - Annual PJ'!$DJ$9:$IV$9,0))</f>
        <v>8.0000000000000099E-2</v>
      </c>
      <c r="R56" s="135">
        <f>INDEX('Table 4 - Annual PJ'!$DJ$29:$IV$50,MATCH(R$48,'Table 4 - Annual PJ'!$A$29:$A$46,0),MATCH($P56,'Table 4 - Annual PJ'!$DJ$9:$IV$9,0))</f>
        <v>1.1674796199999999</v>
      </c>
      <c r="S56" s="135">
        <f>INDEX('Table 4 - Annual PJ'!$DJ$29:$IV$50,MATCH(S$48,'Table 4 - Annual PJ'!$A$29:$A$46,0),MATCH($P56,'Table 4 - Annual PJ'!$DJ$9:$IV$9,0))</f>
        <v>1.2631485383200001</v>
      </c>
      <c r="T56" s="135">
        <f>INDEX('Table 4 - Annual PJ'!$DJ$29:$IV$50,MATCH(T$48,'Table 4 - Annual PJ'!$A$29:$A$46,0),MATCH($P56,'Table 4 - Annual PJ'!$DJ$9:$IV$9,0))</f>
        <v>0.48775639999999998</v>
      </c>
      <c r="U56" s="135">
        <f>INDEX('Table 4 - Annual PJ'!$DJ$29:$IV$50,MATCH(U$48,'Table 4 - Annual PJ'!$A$29:$A$46,0),MATCH($P56,'Table 4 - Annual PJ'!$DJ$9:$IV$9,0))</f>
        <v>17.282724251680001</v>
      </c>
      <c r="V56" s="135">
        <f>INDEX('Table 4 - Annual PJ'!$DJ$29:$IV$50,MATCH(V$48,'Table 4 - Annual PJ'!$A$29:$A$46,0),MATCH($P56,'Table 4 - Annual PJ'!$DJ$9:$IV$9,0))</f>
        <v>12.010649000000001</v>
      </c>
      <c r="W56" s="135">
        <f>INDEX('Table 4 - Annual PJ'!$DJ$29:$IV$50,MATCH(W$48,'Table 4 - Annual PJ'!$A$29:$A$46,0),MATCH($P56,'Table 4 - Annual PJ'!$DJ$9:$IV$9,0))</f>
        <v>7.13429</v>
      </c>
      <c r="X56" s="144">
        <f>INDEX('Table 4 - Annual PJ'!$DJ$29:$IV$50,MATCH(X$48,'Table 4 - Annual PJ'!$A$29:$A$46,0),MATCH($P56,'Table 4 - Annual PJ'!$DJ$9:$IV$9,0))</f>
        <v>9.0207115000000009</v>
      </c>
    </row>
    <row r="57" spans="16:24" ht="15" x14ac:dyDescent="0.25">
      <c r="P57" s="123">
        <v>2000</v>
      </c>
      <c r="Q57" s="135">
        <f>INDEX('Table 4 - Annual PJ'!$DJ$29:$IV$50,MATCH(Q$48,'Table 4 - Annual PJ'!$A$29:$A$46,0),MATCH($P57,'Table 4 - Annual PJ'!$DJ$9:$IV$9,0))</f>
        <v>8.0000000000000099E-2</v>
      </c>
      <c r="R57" s="135">
        <f>INDEX('Table 4 - Annual PJ'!$DJ$29:$IV$50,MATCH(R$48,'Table 4 - Annual PJ'!$A$29:$A$46,0),MATCH($P57,'Table 4 - Annual PJ'!$DJ$9:$IV$9,0))</f>
        <v>1.0805891781000001</v>
      </c>
      <c r="S57" s="135">
        <f>INDEX('Table 4 - Annual PJ'!$DJ$29:$IV$50,MATCH(S$48,'Table 4 - Annual PJ'!$A$29:$A$46,0),MATCH($P57,'Table 4 - Annual PJ'!$DJ$9:$IV$9,0))</f>
        <v>1.2472930017048001</v>
      </c>
      <c r="T57" s="135">
        <f>INDEX('Table 4 - Annual PJ'!$DJ$29:$IV$50,MATCH(T$48,'Table 4 - Annual PJ'!$A$29:$A$46,0),MATCH($P57,'Table 4 - Annual PJ'!$DJ$9:$IV$9,0))</f>
        <v>0.58381038819999997</v>
      </c>
      <c r="U57" s="135">
        <f>INDEX('Table 4 - Annual PJ'!$DJ$29:$IV$50,MATCH(U$48,'Table 4 - Annual PJ'!$A$29:$A$46,0),MATCH($P57,'Table 4 - Annual PJ'!$DJ$9:$IV$9,0))</f>
        <v>17.528422356895199</v>
      </c>
      <c r="V57" s="135">
        <f>INDEX('Table 4 - Annual PJ'!$DJ$29:$IV$50,MATCH(V$48,'Table 4 - Annual PJ'!$A$29:$A$46,0),MATCH($P57,'Table 4 - Annual PJ'!$DJ$9:$IV$9,0))</f>
        <v>9.6868099999999995</v>
      </c>
      <c r="W57" s="135">
        <f>INDEX('Table 4 - Annual PJ'!$DJ$29:$IV$50,MATCH(W$48,'Table 4 - Annual PJ'!$A$29:$A$46,0),MATCH($P57,'Table 4 - Annual PJ'!$DJ$9:$IV$9,0))</f>
        <v>7.13985</v>
      </c>
      <c r="X57" s="144">
        <f>INDEX('Table 4 - Annual PJ'!$DJ$29:$IV$50,MATCH(X$48,'Table 4 - Annual PJ'!$A$29:$A$46,0),MATCH($P57,'Table 4 - Annual PJ'!$DJ$9:$IV$9,0))</f>
        <v>8.5389346199999991</v>
      </c>
    </row>
    <row r="58" spans="16:24" ht="15" x14ac:dyDescent="0.25">
      <c r="P58" s="123">
        <v>2001</v>
      </c>
      <c r="Q58" s="135">
        <f>INDEX('Table 4 - Annual PJ'!$DJ$29:$IV$50,MATCH(Q$48,'Table 4 - Annual PJ'!$A$29:$A$46,0),MATCH($P58,'Table 4 - Annual PJ'!$DJ$9:$IV$9,0))</f>
        <v>8.0000000000000099E-2</v>
      </c>
      <c r="R58" s="135">
        <f>INDEX('Table 4 - Annual PJ'!$DJ$29:$IV$50,MATCH(R$48,'Table 4 - Annual PJ'!$A$29:$A$46,0),MATCH($P58,'Table 4 - Annual PJ'!$DJ$9:$IV$9,0))</f>
        <v>0.72086936180000005</v>
      </c>
      <c r="S58" s="135">
        <f>INDEX('Table 4 - Annual PJ'!$DJ$29:$IV$50,MATCH(S$48,'Table 4 - Annual PJ'!$A$29:$A$46,0),MATCH($P58,'Table 4 - Annual PJ'!$DJ$9:$IV$9,0))</f>
        <v>1.5603188673920001</v>
      </c>
      <c r="T58" s="135">
        <f>INDEX('Table 4 - Annual PJ'!$DJ$29:$IV$50,MATCH(T$48,'Table 4 - Annual PJ'!$A$29:$A$46,0),MATCH($P58,'Table 4 - Annual PJ'!$DJ$9:$IV$9,0))</f>
        <v>0.58675531400000003</v>
      </c>
      <c r="U58" s="135">
        <f>INDEX('Table 4 - Annual PJ'!$DJ$29:$IV$50,MATCH(U$48,'Table 4 - Annual PJ'!$A$29:$A$46,0),MATCH($P58,'Table 4 - Annual PJ'!$DJ$9:$IV$9,0))</f>
        <v>22.657094071538001</v>
      </c>
      <c r="V58" s="135">
        <f>INDEX('Table 4 - Annual PJ'!$DJ$29:$IV$50,MATCH(V$48,'Table 4 - Annual PJ'!$A$29:$A$46,0),MATCH($P58,'Table 4 - Annual PJ'!$DJ$9:$IV$9,0))</f>
        <v>14.831340000000001</v>
      </c>
      <c r="W58" s="135">
        <f>INDEX('Table 4 - Annual PJ'!$DJ$29:$IV$50,MATCH(W$48,'Table 4 - Annual PJ'!$A$29:$A$46,0),MATCH($P58,'Table 4 - Annual PJ'!$DJ$9:$IV$9,0))</f>
        <v>7.7917500000000004</v>
      </c>
      <c r="X58" s="144">
        <f>INDEX('Table 4 - Annual PJ'!$DJ$29:$IV$50,MATCH(X$48,'Table 4 - Annual PJ'!$A$29:$A$46,0),MATCH($P58,'Table 4 - Annual PJ'!$DJ$9:$IV$9,0))</f>
        <v>8.6975105040000003</v>
      </c>
    </row>
    <row r="59" spans="16:24" ht="15" x14ac:dyDescent="0.25">
      <c r="P59" s="123">
        <v>2002</v>
      </c>
      <c r="Q59" s="135">
        <f>INDEX('Table 4 - Annual PJ'!$DJ$29:$IV$50,MATCH(Q$48,'Table 4 - Annual PJ'!$A$29:$A$46,0),MATCH($P59,'Table 4 - Annual PJ'!$DJ$9:$IV$9,0))</f>
        <v>8.0000000000000099E-2</v>
      </c>
      <c r="R59" s="135">
        <f>INDEX('Table 4 - Annual PJ'!$DJ$29:$IV$50,MATCH(R$48,'Table 4 - Annual PJ'!$A$29:$A$46,0),MATCH($P59,'Table 4 - Annual PJ'!$DJ$9:$IV$9,0))</f>
        <v>0.60488218240000002</v>
      </c>
      <c r="S59" s="135">
        <f>INDEX('Table 4 - Annual PJ'!$DJ$29:$IV$50,MATCH(S$48,'Table 4 - Annual PJ'!$A$29:$A$46,0),MATCH($P59,'Table 4 - Annual PJ'!$DJ$9:$IV$9,0))</f>
        <v>1.5063804054176</v>
      </c>
      <c r="T59" s="135">
        <f>INDEX('Table 4 - Annual PJ'!$DJ$29:$IV$50,MATCH(T$48,'Table 4 - Annual PJ'!$A$29:$A$46,0),MATCH($P59,'Table 4 - Annual PJ'!$DJ$9:$IV$9,0))</f>
        <v>0.62645469570000001</v>
      </c>
      <c r="U59" s="135">
        <f>INDEX('Table 4 - Annual PJ'!$DJ$29:$IV$50,MATCH(U$48,'Table 4 - Annual PJ'!$A$29:$A$46,0),MATCH($P59,'Table 4 - Annual PJ'!$DJ$9:$IV$9,0))</f>
        <v>23.2415049344824</v>
      </c>
      <c r="V59" s="135">
        <f>INDEX('Table 4 - Annual PJ'!$DJ$29:$IV$50,MATCH(V$48,'Table 4 - Annual PJ'!$A$29:$A$46,0),MATCH($P59,'Table 4 - Annual PJ'!$DJ$9:$IV$9,0))</f>
        <v>14.867903</v>
      </c>
      <c r="W59" s="135">
        <f>INDEX('Table 4 - Annual PJ'!$DJ$29:$IV$50,MATCH(W$48,'Table 4 - Annual PJ'!$A$29:$A$46,0),MATCH($P59,'Table 4 - Annual PJ'!$DJ$9:$IV$9,0))</f>
        <v>7.247117448</v>
      </c>
      <c r="X59" s="144">
        <f>INDEX('Table 4 - Annual PJ'!$DJ$29:$IV$50,MATCH(X$48,'Table 4 - Annual PJ'!$A$29:$A$46,0),MATCH($P59,'Table 4 - Annual PJ'!$DJ$9:$IV$9,0))</f>
        <v>8.7227383159999992</v>
      </c>
    </row>
    <row r="60" spans="16:24" ht="15" x14ac:dyDescent="0.25">
      <c r="P60" s="123">
        <v>2003</v>
      </c>
      <c r="Q60" s="135">
        <f>INDEX('Table 4 - Annual PJ'!$DJ$29:$IV$50,MATCH(Q$48,'Table 4 - Annual PJ'!$A$29:$A$46,0),MATCH($P60,'Table 4 - Annual PJ'!$DJ$9:$IV$9,0))</f>
        <v>8.0000000000000099E-2</v>
      </c>
      <c r="R60" s="135">
        <f>INDEX('Table 4 - Annual PJ'!$DJ$29:$IV$50,MATCH(R$48,'Table 4 - Annual PJ'!$A$29:$A$46,0),MATCH($P60,'Table 4 - Annual PJ'!$DJ$9:$IV$9,0))</f>
        <v>0.82382037269999997</v>
      </c>
      <c r="S60" s="135">
        <f>INDEX('Table 4 - Annual PJ'!$DJ$29:$IV$50,MATCH(S$48,'Table 4 - Annual PJ'!$A$29:$A$46,0),MATCH($P60,'Table 4 - Annual PJ'!$DJ$9:$IV$9,0))</f>
        <v>1.8183284077904001</v>
      </c>
      <c r="T60" s="135">
        <f>INDEX('Table 4 - Annual PJ'!$DJ$29:$IV$50,MATCH(T$48,'Table 4 - Annual PJ'!$A$29:$A$46,0),MATCH($P60,'Table 4 - Annual PJ'!$DJ$9:$IV$9,0))</f>
        <v>0.5543586398</v>
      </c>
      <c r="U60" s="135">
        <f>INDEX('Table 4 - Annual PJ'!$DJ$29:$IV$50,MATCH(U$48,'Table 4 - Annual PJ'!$A$29:$A$46,0),MATCH($P60,'Table 4 - Annual PJ'!$DJ$9:$IV$9,0))</f>
        <v>28.433043273609599</v>
      </c>
      <c r="V60" s="135">
        <f>INDEX('Table 4 - Annual PJ'!$DJ$29:$IV$50,MATCH(V$48,'Table 4 - Annual PJ'!$A$29:$A$46,0),MATCH($P60,'Table 4 - Annual PJ'!$DJ$9:$IV$9,0))</f>
        <v>32.528820000000003</v>
      </c>
      <c r="W60" s="135">
        <f>INDEX('Table 4 - Annual PJ'!$DJ$29:$IV$50,MATCH(W$48,'Table 4 - Annual PJ'!$A$29:$A$46,0),MATCH($P60,'Table 4 - Annual PJ'!$DJ$9:$IV$9,0))</f>
        <v>8.5530604480000001</v>
      </c>
      <c r="X60" s="144">
        <f>INDEX('Table 4 - Annual PJ'!$DJ$29:$IV$50,MATCH(X$48,'Table 4 - Annual PJ'!$A$29:$A$46,0),MATCH($P60,'Table 4 - Annual PJ'!$DJ$9:$IV$9,0))</f>
        <v>9.5064688687714494</v>
      </c>
    </row>
    <row r="61" spans="16:24" ht="15" x14ac:dyDescent="0.25">
      <c r="P61" s="123">
        <v>2004</v>
      </c>
      <c r="Q61" s="135">
        <f>INDEX('Table 4 - Annual PJ'!$DJ$29:$IV$50,MATCH(Q$48,'Table 4 - Annual PJ'!$A$29:$A$46,0),MATCH($P61,'Table 4 - Annual PJ'!$DJ$9:$IV$9,0))</f>
        <v>8.0000000000000099E-2</v>
      </c>
      <c r="R61" s="135">
        <f>INDEX('Table 4 - Annual PJ'!$DJ$29:$IV$50,MATCH(R$48,'Table 4 - Annual PJ'!$A$29:$A$46,0),MATCH($P61,'Table 4 - Annual PJ'!$DJ$9:$IV$9,0))</f>
        <v>0.86705654941099997</v>
      </c>
      <c r="S61" s="135">
        <f>INDEX('Table 4 - Annual PJ'!$DJ$29:$IV$50,MATCH(S$48,'Table 4 - Annual PJ'!$A$29:$A$46,0),MATCH($P61,'Table 4 - Annual PJ'!$DJ$9:$IV$9,0))</f>
        <v>1.4220929982509001</v>
      </c>
      <c r="T61" s="135">
        <f>INDEX('Table 4 - Annual PJ'!$DJ$29:$IV$50,MATCH(T$48,'Table 4 - Annual PJ'!$A$29:$A$46,0),MATCH($P61,'Table 4 - Annual PJ'!$DJ$9:$IV$9,0))</f>
        <v>0.53325672661199996</v>
      </c>
      <c r="U61" s="135">
        <f>INDEX('Table 4 - Annual PJ'!$DJ$29:$IV$50,MATCH(U$48,'Table 4 - Annual PJ'!$A$29:$A$46,0),MATCH($P61,'Table 4 - Annual PJ'!$DJ$9:$IV$9,0))</f>
        <v>21.4253729468331</v>
      </c>
      <c r="V61" s="135">
        <f>INDEX('Table 4 - Annual PJ'!$DJ$29:$IV$50,MATCH(V$48,'Table 4 - Annual PJ'!$A$29:$A$46,0),MATCH($P61,'Table 4 - Annual PJ'!$DJ$9:$IV$9,0))</f>
        <v>42.581940000000003</v>
      </c>
      <c r="W61" s="135">
        <f>INDEX('Table 4 - Annual PJ'!$DJ$29:$IV$50,MATCH(W$48,'Table 4 - Annual PJ'!$A$29:$A$46,0),MATCH($P61,'Table 4 - Annual PJ'!$DJ$9:$IV$9,0))</f>
        <v>8.3232994480000002</v>
      </c>
      <c r="X61" s="144">
        <f>INDEX('Table 4 - Annual PJ'!$DJ$29:$IV$50,MATCH(X$48,'Table 4 - Annual PJ'!$A$29:$A$46,0),MATCH($P61,'Table 4 - Annual PJ'!$DJ$9:$IV$9,0))</f>
        <v>9.8161452956000002</v>
      </c>
    </row>
    <row r="62" spans="16:24" ht="15" x14ac:dyDescent="0.25">
      <c r="P62" s="123">
        <v>2005</v>
      </c>
      <c r="Q62" s="135">
        <f>INDEX('Table 4 - Annual PJ'!$DJ$29:$IV$50,MATCH(Q$48,'Table 4 - Annual PJ'!$A$29:$A$46,0),MATCH($P62,'Table 4 - Annual PJ'!$DJ$9:$IV$9,0))</f>
        <v>8.0000000000000099E-2</v>
      </c>
      <c r="R62" s="135">
        <f>INDEX('Table 4 - Annual PJ'!$DJ$29:$IV$50,MATCH(R$48,'Table 4 - Annual PJ'!$A$29:$A$46,0),MATCH($P62,'Table 4 - Annual PJ'!$DJ$9:$IV$9,0))</f>
        <v>0.88024814210000002</v>
      </c>
      <c r="S62" s="135">
        <f>INDEX('Table 4 - Annual PJ'!$DJ$29:$IV$50,MATCH(S$48,'Table 4 - Annual PJ'!$A$29:$A$46,0),MATCH($P62,'Table 4 - Annual PJ'!$DJ$9:$IV$9,0))</f>
        <v>1.3253300684267999</v>
      </c>
      <c r="T62" s="135">
        <f>INDEX('Table 4 - Annual PJ'!$DJ$29:$IV$50,MATCH(T$48,'Table 4 - Annual PJ'!$A$29:$A$46,0),MATCH($P62,'Table 4 - Annual PJ'!$DJ$9:$IV$9,0))</f>
        <v>1.2231787919999999</v>
      </c>
      <c r="U62" s="135">
        <f>INDEX('Table 4 - Annual PJ'!$DJ$29:$IV$50,MATCH(U$48,'Table 4 - Annual PJ'!$A$29:$A$46,0),MATCH($P62,'Table 4 - Annual PJ'!$DJ$9:$IV$9,0))</f>
        <v>19.671059361973199</v>
      </c>
      <c r="V62" s="135">
        <f>INDEX('Table 4 - Annual PJ'!$DJ$29:$IV$50,MATCH(V$48,'Table 4 - Annual PJ'!$A$29:$A$46,0),MATCH($P62,'Table 4 - Annual PJ'!$DJ$9:$IV$9,0))</f>
        <v>53.942729999999997</v>
      </c>
      <c r="W62" s="135">
        <f>INDEX('Table 4 - Annual PJ'!$DJ$29:$IV$50,MATCH(W$48,'Table 4 - Annual PJ'!$A$29:$A$46,0),MATCH($P62,'Table 4 - Annual PJ'!$DJ$9:$IV$9,0))</f>
        <v>7.7565920479999999</v>
      </c>
      <c r="X62" s="144">
        <f>INDEX('Table 4 - Annual PJ'!$DJ$29:$IV$50,MATCH(X$48,'Table 4 - Annual PJ'!$A$29:$A$46,0),MATCH($P62,'Table 4 - Annual PJ'!$DJ$9:$IV$9,0))</f>
        <v>9.8496954162818895</v>
      </c>
    </row>
    <row r="63" spans="16:24" ht="15" x14ac:dyDescent="0.25">
      <c r="P63" s="123">
        <v>2006</v>
      </c>
      <c r="Q63" s="135">
        <f>INDEX('Table 4 - Annual PJ'!$DJ$29:$IV$50,MATCH(Q$48,'Table 4 - Annual PJ'!$A$29:$A$46,0),MATCH($P63,'Table 4 - Annual PJ'!$DJ$9:$IV$9,0))</f>
        <v>8.0000000000000099E-2</v>
      </c>
      <c r="R63" s="135">
        <f>INDEX('Table 4 - Annual PJ'!$DJ$29:$IV$50,MATCH(R$48,'Table 4 - Annual PJ'!$A$29:$A$46,0),MATCH($P63,'Table 4 - Annual PJ'!$DJ$9:$IV$9,0))</f>
        <v>0.68576340682199999</v>
      </c>
      <c r="S63" s="135">
        <f>INDEX('Table 4 - Annual PJ'!$DJ$29:$IV$50,MATCH(S$48,'Table 4 - Annual PJ'!$A$29:$A$46,0),MATCH($P63,'Table 4 - Annual PJ'!$DJ$9:$IV$9,0))</f>
        <v>1.39316314032663</v>
      </c>
      <c r="T63" s="135">
        <f>INDEX('Table 4 - Annual PJ'!$DJ$29:$IV$50,MATCH(T$48,'Table 4 - Annual PJ'!$A$29:$A$46,0),MATCH($P63,'Table 4 - Annual PJ'!$DJ$9:$IV$9,0))</f>
        <v>1.9823860232349999</v>
      </c>
      <c r="U63" s="135">
        <f>INDEX('Table 4 - Annual PJ'!$DJ$29:$IV$50,MATCH(U$48,'Table 4 - Annual PJ'!$A$29:$A$46,0),MATCH($P63,'Table 4 - Annual PJ'!$DJ$9:$IV$9,0))</f>
        <v>20.568762970892401</v>
      </c>
      <c r="V63" s="135">
        <f>INDEX('Table 4 - Annual PJ'!$DJ$29:$IV$50,MATCH(V$48,'Table 4 - Annual PJ'!$A$29:$A$46,0),MATCH($P63,'Table 4 - Annual PJ'!$DJ$9:$IV$9,0))</f>
        <v>50.985939999999999</v>
      </c>
      <c r="W63" s="135">
        <f>INDEX('Table 4 - Annual PJ'!$DJ$29:$IV$50,MATCH(W$48,'Table 4 - Annual PJ'!$A$29:$A$46,0),MATCH($P63,'Table 4 - Annual PJ'!$DJ$9:$IV$9,0))</f>
        <v>8.1044636479999994</v>
      </c>
      <c r="X63" s="144">
        <f>INDEX('Table 4 - Annual PJ'!$DJ$29:$IV$50,MATCH(X$48,'Table 4 - Annual PJ'!$A$29:$A$46,0),MATCH($P63,'Table 4 - Annual PJ'!$DJ$9:$IV$9,0))</f>
        <v>9.4669791679999999</v>
      </c>
    </row>
    <row r="64" spans="16:24" ht="15" x14ac:dyDescent="0.25">
      <c r="P64" s="123">
        <v>2007</v>
      </c>
      <c r="Q64" s="135">
        <f>INDEX('Table 4 - Annual PJ'!$DJ$29:$IV$50,MATCH(Q$48,'Table 4 - Annual PJ'!$A$29:$A$46,0),MATCH($P64,'Table 4 - Annual PJ'!$DJ$9:$IV$9,0))</f>
        <v>8.0000000000000099E-2</v>
      </c>
      <c r="R64" s="135">
        <f>INDEX('Table 4 - Annual PJ'!$DJ$29:$IV$50,MATCH(R$48,'Table 4 - Annual PJ'!$A$29:$A$46,0),MATCH($P64,'Table 4 - Annual PJ'!$DJ$9:$IV$9,0))</f>
        <v>0.54987536525199998</v>
      </c>
      <c r="S64" s="135">
        <f>INDEX('Table 4 - Annual PJ'!$DJ$29:$IV$50,MATCH(S$48,'Table 4 - Annual PJ'!$A$29:$A$46,0),MATCH($P64,'Table 4 - Annual PJ'!$DJ$9:$IV$9,0))</f>
        <v>1.4601924647378901</v>
      </c>
      <c r="T64" s="135">
        <f>INDEX('Table 4 - Annual PJ'!$DJ$29:$IV$50,MATCH(T$48,'Table 4 - Annual PJ'!$A$29:$A$46,0),MATCH($P64,'Table 4 - Annual PJ'!$DJ$9:$IV$9,0))</f>
        <v>1.462407942714</v>
      </c>
      <c r="U64" s="135">
        <f>INDEX('Table 4 - Annual PJ'!$DJ$29:$IV$50,MATCH(U$48,'Table 4 - Annual PJ'!$A$29:$A$46,0),MATCH($P64,'Table 4 - Annual PJ'!$DJ$9:$IV$9,0))</f>
        <v>23.3398994077494</v>
      </c>
      <c r="V64" s="135">
        <f>INDEX('Table 4 - Annual PJ'!$DJ$29:$IV$50,MATCH(V$48,'Table 4 - Annual PJ'!$A$29:$A$46,0),MATCH($P64,'Table 4 - Annual PJ'!$DJ$9:$IV$9,0))</f>
        <v>26.067233225700001</v>
      </c>
      <c r="W64" s="135">
        <f>INDEX('Table 4 - Annual PJ'!$DJ$29:$IV$50,MATCH(W$48,'Table 4 - Annual PJ'!$A$29:$A$46,0),MATCH($P64,'Table 4 - Annual PJ'!$DJ$9:$IV$9,0))</f>
        <v>7.7015557717576097</v>
      </c>
      <c r="X64" s="144">
        <f>INDEX('Table 4 - Annual PJ'!$DJ$29:$IV$50,MATCH(X$48,'Table 4 - Annual PJ'!$A$29:$A$46,0),MATCH($P64,'Table 4 - Annual PJ'!$DJ$9:$IV$9,0))</f>
        <v>9.9243475756000006</v>
      </c>
    </row>
    <row r="65" spans="16:24" ht="15" x14ac:dyDescent="0.25">
      <c r="P65" s="123">
        <v>2008</v>
      </c>
      <c r="Q65" s="135">
        <f>INDEX('Table 4 - Annual PJ'!$DJ$29:$IV$50,MATCH(Q$48,'Table 4 - Annual PJ'!$A$29:$A$46,0),MATCH($P65,'Table 4 - Annual PJ'!$DJ$9:$IV$9,0))</f>
        <v>8.0000000000000099E-2</v>
      </c>
      <c r="R65" s="135">
        <f>INDEX('Table 4 - Annual PJ'!$DJ$29:$IV$50,MATCH(R$48,'Table 4 - Annual PJ'!$A$29:$A$46,0),MATCH($P65,'Table 4 - Annual PJ'!$DJ$9:$IV$9,0))</f>
        <v>0.36326887935300001</v>
      </c>
      <c r="S65" s="135">
        <f>INDEX('Table 4 - Annual PJ'!$DJ$29:$IV$50,MATCH(S$48,'Table 4 - Annual PJ'!$A$29:$A$46,0),MATCH($P65,'Table 4 - Annual PJ'!$DJ$9:$IV$9,0))</f>
        <v>1.58408175705313</v>
      </c>
      <c r="T65" s="135">
        <f>INDEX('Table 4 - Annual PJ'!$DJ$29:$IV$50,MATCH(T$48,'Table 4 - Annual PJ'!$A$29:$A$46,0),MATCH($P65,'Table 4 - Annual PJ'!$DJ$9:$IV$9,0))</f>
        <v>1.737061699124</v>
      </c>
      <c r="U65" s="135">
        <f>INDEX('Table 4 - Annual PJ'!$DJ$29:$IV$50,MATCH(U$48,'Table 4 - Annual PJ'!$A$29:$A$46,0),MATCH($P65,'Table 4 - Annual PJ'!$DJ$9:$IV$9,0))</f>
        <v>24.3090076565449</v>
      </c>
      <c r="V65" s="135">
        <f>INDEX('Table 4 - Annual PJ'!$DJ$29:$IV$50,MATCH(V$48,'Table 4 - Annual PJ'!$A$29:$A$46,0),MATCH($P65,'Table 4 - Annual PJ'!$DJ$9:$IV$9,0))</f>
        <v>43.093731109312003</v>
      </c>
      <c r="W65" s="135">
        <f>INDEX('Table 4 - Annual PJ'!$DJ$29:$IV$50,MATCH(W$48,'Table 4 - Annual PJ'!$A$29:$A$46,0),MATCH($P65,'Table 4 - Annual PJ'!$DJ$9:$IV$9,0))</f>
        <v>7.3553881791999993</v>
      </c>
      <c r="X65" s="144">
        <f>INDEX('Table 4 - Annual PJ'!$DJ$29:$IV$50,MATCH(X$48,'Table 4 - Annual PJ'!$A$29:$A$46,0),MATCH($P65,'Table 4 - Annual PJ'!$DJ$9:$IV$9,0))</f>
        <v>9.1679457307999996</v>
      </c>
    </row>
    <row r="66" spans="16:24" ht="15" x14ac:dyDescent="0.25">
      <c r="P66" s="123">
        <v>2009</v>
      </c>
      <c r="Q66" s="135">
        <f>INDEX('Table 4 - Annual PJ'!$DJ$29:$IV$50,MATCH(Q$48,'Table 4 - Annual PJ'!$A$29:$A$46,0),MATCH($P66,'Table 4 - Annual PJ'!$DJ$9:$IV$9,0))</f>
        <v>1.8870616399999901E-2</v>
      </c>
      <c r="R66" s="135">
        <f>INDEX('Table 4 - Annual PJ'!$DJ$29:$IV$50,MATCH(R$48,'Table 4 - Annual PJ'!$A$29:$A$46,0),MATCH($P66,'Table 4 - Annual PJ'!$DJ$9:$IV$9,0))</f>
        <v>0.85543847608699997</v>
      </c>
      <c r="S66" s="135">
        <f>INDEX('Table 4 - Annual PJ'!$DJ$29:$IV$50,MATCH(S$48,'Table 4 - Annual PJ'!$A$29:$A$46,0),MATCH($P66,'Table 4 - Annual PJ'!$DJ$9:$IV$9,0))</f>
        <v>1.28871364965</v>
      </c>
      <c r="T66" s="135">
        <f>INDEX('Table 4 - Annual PJ'!$DJ$29:$IV$50,MATCH(T$48,'Table 4 - Annual PJ'!$A$29:$A$46,0),MATCH($P66,'Table 4 - Annual PJ'!$DJ$9:$IV$9,0))</f>
        <v>0.841313414574</v>
      </c>
      <c r="U66" s="135">
        <f>INDEX('Table 4 - Annual PJ'!$DJ$29:$IV$50,MATCH(U$48,'Table 4 - Annual PJ'!$A$29:$A$46,0),MATCH($P66,'Table 4 - Annual PJ'!$DJ$9:$IV$9,0))</f>
        <v>20.085156276043101</v>
      </c>
      <c r="V66" s="135">
        <f>INDEX('Table 4 - Annual PJ'!$DJ$29:$IV$50,MATCH(V$48,'Table 4 - Annual PJ'!$A$29:$A$46,0),MATCH($P66,'Table 4 - Annual PJ'!$DJ$9:$IV$9,0))</f>
        <v>27.621332921023601</v>
      </c>
      <c r="W66" s="135">
        <f>INDEX('Table 4 - Annual PJ'!$DJ$29:$IV$50,MATCH(W$48,'Table 4 - Annual PJ'!$A$29:$A$46,0),MATCH($P66,'Table 4 - Annual PJ'!$DJ$9:$IV$9,0))</f>
        <v>7.1037655132999999</v>
      </c>
      <c r="X66" s="144">
        <f>INDEX('Table 4 - Annual PJ'!$DJ$29:$IV$50,MATCH(X$48,'Table 4 - Annual PJ'!$A$29:$A$46,0),MATCH($P66,'Table 4 - Annual PJ'!$DJ$9:$IV$9,0))</f>
        <v>9.6943201867000006</v>
      </c>
    </row>
    <row r="67" spans="16:24" ht="15" x14ac:dyDescent="0.25">
      <c r="P67" s="123">
        <v>2010</v>
      </c>
      <c r="Q67" s="135">
        <f>INDEX('Table 4 - Annual PJ'!$DJ$29:$IV$50,MATCH(Q$48,'Table 4 - Annual PJ'!$A$29:$A$46,0),MATCH($P67,'Table 4 - Annual PJ'!$DJ$9:$IV$9,0))</f>
        <v>4.6732180187999801E-2</v>
      </c>
      <c r="R67" s="135">
        <f>INDEX('Table 4 - Annual PJ'!$DJ$29:$IV$50,MATCH(R$48,'Table 4 - Annual PJ'!$A$29:$A$46,0),MATCH($P67,'Table 4 - Annual PJ'!$DJ$9:$IV$9,0))</f>
        <v>0.531351902082</v>
      </c>
      <c r="S67" s="135">
        <f>INDEX('Table 4 - Annual PJ'!$DJ$29:$IV$50,MATCH(S$48,'Table 4 - Annual PJ'!$A$29:$A$46,0),MATCH($P67,'Table 4 - Annual PJ'!$DJ$9:$IV$9,0))</f>
        <v>1.4453674842899999</v>
      </c>
      <c r="T67" s="135">
        <f>INDEX('Table 4 - Annual PJ'!$DJ$29:$IV$50,MATCH(T$48,'Table 4 - Annual PJ'!$A$29:$A$46,0),MATCH($P67,'Table 4 - Annual PJ'!$DJ$9:$IV$9,0))</f>
        <v>1.9451972489260001</v>
      </c>
      <c r="U67" s="135">
        <f>INDEX('Table 4 - Annual PJ'!$DJ$29:$IV$50,MATCH(U$48,'Table 4 - Annual PJ'!$A$29:$A$46,0),MATCH($P67,'Table 4 - Annual PJ'!$DJ$9:$IV$9,0))</f>
        <v>20.819315886827301</v>
      </c>
      <c r="V67" s="135">
        <f>INDEX('Table 4 - Annual PJ'!$DJ$29:$IV$50,MATCH(V$48,'Table 4 - Annual PJ'!$A$29:$A$46,0),MATCH($P67,'Table 4 - Annual PJ'!$DJ$9:$IV$9,0))</f>
        <v>13.8344986606366</v>
      </c>
      <c r="W67" s="135">
        <f>INDEX('Table 4 - Annual PJ'!$DJ$29:$IV$50,MATCH(W$48,'Table 4 - Annual PJ'!$A$29:$A$46,0),MATCH($P67,'Table 4 - Annual PJ'!$DJ$9:$IV$9,0))</f>
        <v>8.07466016791901</v>
      </c>
      <c r="X67" s="144">
        <f>INDEX('Table 4 - Annual PJ'!$DJ$29:$IV$50,MATCH(X$48,'Table 4 - Annual PJ'!$A$29:$A$46,0),MATCH($P67,'Table 4 - Annual PJ'!$DJ$9:$IV$9,0))</f>
        <v>10.5812235946425</v>
      </c>
    </row>
    <row r="68" spans="16:24" ht="15" x14ac:dyDescent="0.25">
      <c r="P68" s="123">
        <v>2011</v>
      </c>
      <c r="Q68" s="135">
        <f>INDEX('Table 4 - Annual PJ'!$DJ$29:$IV$50,MATCH(Q$48,'Table 4 - Annual PJ'!$A$29:$A$46,0),MATCH($P68,'Table 4 - Annual PJ'!$DJ$9:$IV$9,0))</f>
        <v>3.8682976500000098E-2</v>
      </c>
      <c r="R68" s="135">
        <f>INDEX('Table 4 - Annual PJ'!$DJ$29:$IV$50,MATCH(R$48,'Table 4 - Annual PJ'!$A$29:$A$46,0),MATCH($P68,'Table 4 - Annual PJ'!$DJ$9:$IV$9,0))</f>
        <v>0.72508593501200003</v>
      </c>
      <c r="S68" s="135">
        <f>INDEX('Table 4 - Annual PJ'!$DJ$29:$IV$50,MATCH(S$48,'Table 4 - Annual PJ'!$A$29:$A$46,0),MATCH($P68,'Table 4 - Annual PJ'!$DJ$9:$IV$9,0))</f>
        <v>1.2912299312240001</v>
      </c>
      <c r="T68" s="135">
        <f>INDEX('Table 4 - Annual PJ'!$DJ$29:$IV$50,MATCH(T$48,'Table 4 - Annual PJ'!$A$29:$A$46,0),MATCH($P68,'Table 4 - Annual PJ'!$DJ$9:$IV$9,0))</f>
        <v>2.116237055929</v>
      </c>
      <c r="U68" s="135">
        <f>INDEX('Table 4 - Annual PJ'!$DJ$29:$IV$50,MATCH(U$48,'Table 4 - Annual PJ'!$A$29:$A$46,0),MATCH($P68,'Table 4 - Annual PJ'!$DJ$9:$IV$9,0))</f>
        <v>18.755687538853401</v>
      </c>
      <c r="V68" s="135">
        <f>INDEX('Table 4 - Annual PJ'!$DJ$29:$IV$50,MATCH(V$48,'Table 4 - Annual PJ'!$A$29:$A$46,0),MATCH($P68,'Table 4 - Annual PJ'!$DJ$9:$IV$9,0))</f>
        <v>16.506442913424301</v>
      </c>
      <c r="W68" s="135">
        <f>INDEX('Table 4 - Annual PJ'!$DJ$29:$IV$50,MATCH(W$48,'Table 4 - Annual PJ'!$A$29:$A$46,0),MATCH($P68,'Table 4 - Annual PJ'!$DJ$9:$IV$9,0))</f>
        <v>7.0743739609719603</v>
      </c>
      <c r="X68" s="144">
        <f>INDEX('Table 4 - Annual PJ'!$DJ$29:$IV$50,MATCH(X$48,'Table 4 - Annual PJ'!$A$29:$A$46,0),MATCH($P68,'Table 4 - Annual PJ'!$DJ$9:$IV$9,0))</f>
        <v>11.412645377192501</v>
      </c>
    </row>
    <row r="69" spans="16:24" ht="15" x14ac:dyDescent="0.25">
      <c r="P69" s="123">
        <v>2012</v>
      </c>
      <c r="Q69" s="135">
        <f>INDEX('Table 4 - Annual PJ'!$DJ$29:$IV$50,MATCH(Q$48,'Table 4 - Annual PJ'!$A$29:$A$46,0),MATCH($P69,'Table 4 - Annual PJ'!$DJ$9:$IV$9,0))</f>
        <v>2.1159594800000101E-2</v>
      </c>
      <c r="R69" s="135">
        <f>INDEX('Table 4 - Annual PJ'!$DJ$29:$IV$50,MATCH(R$48,'Table 4 - Annual PJ'!$A$29:$A$46,0),MATCH($P69,'Table 4 - Annual PJ'!$DJ$9:$IV$9,0))</f>
        <v>0.47434100019999997</v>
      </c>
      <c r="S69" s="135">
        <f>INDEX('Table 4 - Annual PJ'!$DJ$29:$IV$50,MATCH(S$48,'Table 4 - Annual PJ'!$A$29:$A$46,0),MATCH($P69,'Table 4 - Annual PJ'!$DJ$9:$IV$9,0))</f>
        <v>1.4166172619999999</v>
      </c>
      <c r="T69" s="135">
        <f>INDEX('Table 4 - Annual PJ'!$DJ$29:$IV$50,MATCH(T$48,'Table 4 - Annual PJ'!$A$29:$A$46,0),MATCH($P69,'Table 4 - Annual PJ'!$DJ$9:$IV$9,0))</f>
        <v>3.5989964378580002</v>
      </c>
      <c r="U69" s="135">
        <f>INDEX('Table 4 - Annual PJ'!$DJ$29:$IV$50,MATCH(U$48,'Table 4 - Annual PJ'!$A$29:$A$46,0),MATCH($P69,'Table 4 - Annual PJ'!$DJ$9:$IV$9,0))</f>
        <v>19.253212341330499</v>
      </c>
      <c r="V69" s="135">
        <f>INDEX('Table 4 - Annual PJ'!$DJ$29:$IV$50,MATCH(V$48,'Table 4 - Annual PJ'!$A$29:$A$46,0),MATCH($P69,'Table 4 - Annual PJ'!$DJ$9:$IV$9,0))</f>
        <v>29.3233866686254</v>
      </c>
      <c r="W69" s="135">
        <f>INDEX('Table 4 - Annual PJ'!$DJ$29:$IV$50,MATCH(W$48,'Table 4 - Annual PJ'!$A$29:$A$46,0),MATCH($P69,'Table 4 - Annual PJ'!$DJ$9:$IV$9,0))</f>
        <v>7.6656627306071901</v>
      </c>
      <c r="X69" s="144">
        <f>INDEX('Table 4 - Annual PJ'!$DJ$29:$IV$50,MATCH(X$48,'Table 4 - Annual PJ'!$A$29:$A$46,0),MATCH($P69,'Table 4 - Annual PJ'!$DJ$9:$IV$9,0))</f>
        <v>11.058704003504699</v>
      </c>
    </row>
    <row r="70" spans="16:24" ht="15" x14ac:dyDescent="0.25">
      <c r="P70" s="123">
        <v>2013</v>
      </c>
      <c r="Q70" s="135">
        <f>INDEX('Table 4 - Annual PJ'!$DJ$29:$IV$50,MATCH(Q$48,'Table 4 - Annual PJ'!$A$29:$A$46,0),MATCH($P70,'Table 4 - Annual PJ'!$DJ$9:$IV$9,0))</f>
        <v>1.1904763E-2</v>
      </c>
      <c r="R70" s="135">
        <f>INDEX('Table 4 - Annual PJ'!$DJ$29:$IV$50,MATCH(R$48,'Table 4 - Annual PJ'!$A$29:$A$46,0),MATCH($P70,'Table 4 - Annual PJ'!$DJ$9:$IV$9,0))</f>
        <v>0.33198477320000003</v>
      </c>
      <c r="S70" s="135">
        <f>INDEX('Table 4 - Annual PJ'!$DJ$29:$IV$50,MATCH(S$48,'Table 4 - Annual PJ'!$A$29:$A$46,0),MATCH($P70,'Table 4 - Annual PJ'!$DJ$9:$IV$9,0))</f>
        <v>1.4640424491999999</v>
      </c>
      <c r="T70" s="135">
        <f>INDEX('Table 4 - Annual PJ'!$DJ$29:$IV$50,MATCH(T$48,'Table 4 - Annual PJ'!$A$29:$A$46,0),MATCH($P70,'Table 4 - Annual PJ'!$DJ$9:$IV$9,0))</f>
        <v>3.2262924918000002</v>
      </c>
      <c r="U70" s="135">
        <f>INDEX('Table 4 - Annual PJ'!$DJ$29:$IV$50,MATCH(U$48,'Table 4 - Annual PJ'!$A$29:$A$46,0),MATCH($P70,'Table 4 - Annual PJ'!$DJ$9:$IV$9,0))</f>
        <v>22.04523303865</v>
      </c>
      <c r="V70" s="135">
        <f>INDEX('Table 4 - Annual PJ'!$DJ$29:$IV$50,MATCH(V$48,'Table 4 - Annual PJ'!$A$29:$A$46,0),MATCH($P70,'Table 4 - Annual PJ'!$DJ$9:$IV$9,0))</f>
        <v>17.5641714563466</v>
      </c>
      <c r="W70" s="135">
        <f>INDEX('Table 4 - Annual PJ'!$DJ$29:$IV$50,MATCH(W$48,'Table 4 - Annual PJ'!$A$29:$A$46,0),MATCH($P70,'Table 4 - Annual PJ'!$DJ$9:$IV$9,0))</f>
        <v>7.9411055803965596</v>
      </c>
      <c r="X70" s="144">
        <f>INDEX('Table 4 - Annual PJ'!$DJ$29:$IV$50,MATCH(X$48,'Table 4 - Annual PJ'!$A$29:$A$46,0),MATCH($P70,'Table 4 - Annual PJ'!$DJ$9:$IV$9,0))</f>
        <v>11.546041170022599</v>
      </c>
    </row>
    <row r="71" spans="16:24" ht="15" x14ac:dyDescent="0.25">
      <c r="P71" s="123">
        <v>2014</v>
      </c>
      <c r="Q71" s="135">
        <f>INDEX('Table 4 - Annual PJ'!$DJ$29:$IV$50,MATCH(Q$48,'Table 4 - Annual PJ'!$A$29:$A$46,0),MATCH($P71,'Table 4 - Annual PJ'!$DJ$9:$IV$9,0))</f>
        <v>1.47016560999997E-2</v>
      </c>
      <c r="R71" s="135">
        <f>INDEX('Table 4 - Annual PJ'!$DJ$29:$IV$50,MATCH(R$48,'Table 4 - Annual PJ'!$A$29:$A$46,0),MATCH($P71,'Table 4 - Annual PJ'!$DJ$9:$IV$9,0))</f>
        <v>0.34618303843999998</v>
      </c>
      <c r="S71" s="135">
        <f>INDEX('Table 4 - Annual PJ'!$DJ$29:$IV$50,MATCH(S$48,'Table 4 - Annual PJ'!$A$29:$A$46,0),MATCH($P71,'Table 4 - Annual PJ'!$DJ$9:$IV$9,0))</f>
        <v>1.0023150239800001</v>
      </c>
      <c r="T71" s="135">
        <f>INDEX('Table 4 - Annual PJ'!$DJ$29:$IV$50,MATCH(T$48,'Table 4 - Annual PJ'!$A$29:$A$46,0),MATCH($P71,'Table 4 - Annual PJ'!$DJ$9:$IV$9,0))</f>
        <v>1.5863249422129999</v>
      </c>
      <c r="U71" s="135">
        <f>INDEX('Table 4 - Annual PJ'!$DJ$29:$IV$50,MATCH(U$48,'Table 4 - Annual PJ'!$A$29:$A$46,0),MATCH($P71,'Table 4 - Annual PJ'!$DJ$9:$IV$9,0))</f>
        <v>21.997168154495402</v>
      </c>
      <c r="V71" s="135">
        <f>INDEX('Table 4 - Annual PJ'!$DJ$29:$IV$50,MATCH(V$48,'Table 4 - Annual PJ'!$A$29:$A$46,0),MATCH($P71,'Table 4 - Annual PJ'!$DJ$9:$IV$9,0))</f>
        <v>13.2174390791702</v>
      </c>
      <c r="W71" s="135">
        <f>INDEX('Table 4 - Annual PJ'!$DJ$29:$IV$50,MATCH(W$48,'Table 4 - Annual PJ'!$A$29:$A$46,0),MATCH($P71,'Table 4 - Annual PJ'!$DJ$9:$IV$9,0))</f>
        <v>7.7489661025197192</v>
      </c>
      <c r="X71" s="144">
        <f>INDEX('Table 4 - Annual PJ'!$DJ$29:$IV$50,MATCH(X$48,'Table 4 - Annual PJ'!$A$29:$A$46,0),MATCH($P71,'Table 4 - Annual PJ'!$DJ$9:$IV$9,0))</f>
        <v>11.807339753633901</v>
      </c>
    </row>
    <row r="72" spans="16:24" ht="15" x14ac:dyDescent="0.25">
      <c r="P72" s="123">
        <v>2015</v>
      </c>
      <c r="Q72" s="135">
        <f>INDEX('Table 4 - Annual PJ'!$DJ$29:$IV$50,MATCH(Q$48,'Table 4 - Annual PJ'!$A$29:$A$46,0),MATCH($P72,'Table 4 - Annual PJ'!$DJ$9:$IV$9,0))</f>
        <v>1.1420106399999901E-2</v>
      </c>
      <c r="R72" s="135">
        <f>INDEX('Table 4 - Annual PJ'!$DJ$29:$IV$50,MATCH(R$48,'Table 4 - Annual PJ'!$A$29:$A$46,0),MATCH($P72,'Table 4 - Annual PJ'!$DJ$9:$IV$9,0))</f>
        <v>0.39045251110000001</v>
      </c>
      <c r="S72" s="135">
        <f>INDEX('Table 4 - Annual PJ'!$DJ$29:$IV$50,MATCH(S$48,'Table 4 - Annual PJ'!$A$29:$A$46,0),MATCH($P72,'Table 4 - Annual PJ'!$DJ$9:$IV$9,0))</f>
        <v>0.99331585590000004</v>
      </c>
      <c r="T72" s="135">
        <f>INDEX('Table 4 - Annual PJ'!$DJ$29:$IV$50,MATCH(T$48,'Table 4 - Annual PJ'!$A$29:$A$46,0),MATCH($P72,'Table 4 - Annual PJ'!$DJ$9:$IV$9,0))</f>
        <v>2.0838463193000001</v>
      </c>
      <c r="U72" s="135">
        <f>INDEX('Table 4 - Annual PJ'!$DJ$29:$IV$50,MATCH(U$48,'Table 4 - Annual PJ'!$A$29:$A$46,0),MATCH($P72,'Table 4 - Annual PJ'!$DJ$9:$IV$9,0))</f>
        <v>22.483971326612</v>
      </c>
      <c r="V72" s="135">
        <f>INDEX('Table 4 - Annual PJ'!$DJ$29:$IV$50,MATCH(V$48,'Table 4 - Annual PJ'!$A$29:$A$46,0),MATCH($P72,'Table 4 - Annual PJ'!$DJ$9:$IV$9,0))</f>
        <v>11.994559842545099</v>
      </c>
      <c r="W72" s="135">
        <f>INDEX('Table 4 - Annual PJ'!$DJ$29:$IV$50,MATCH(W$48,'Table 4 - Annual PJ'!$A$29:$A$46,0),MATCH($P72,'Table 4 - Annual PJ'!$DJ$9:$IV$9,0))</f>
        <v>7.9514921738958595</v>
      </c>
      <c r="X72" s="144">
        <f>INDEX('Table 4 - Annual PJ'!$DJ$29:$IV$50,MATCH(X$48,'Table 4 - Annual PJ'!$A$29:$A$46,0),MATCH($P72,'Table 4 - Annual PJ'!$DJ$9:$IV$9,0))</f>
        <v>11.8396907454045</v>
      </c>
    </row>
    <row r="73" spans="16:24" ht="15" x14ac:dyDescent="0.25">
      <c r="P73" s="123">
        <v>2016</v>
      </c>
      <c r="Q73" s="135">
        <f>INDEX('Table 4 - Annual PJ'!$DJ$29:$IV$50,MATCH(Q$48,'Table 4 - Annual PJ'!$A$29:$A$46,0),MATCH($P73,'Table 4 - Annual PJ'!$DJ$9:$IV$9,0))</f>
        <v>1.9797755999999599E-3</v>
      </c>
      <c r="R73" s="135">
        <f>INDEX('Table 4 - Annual PJ'!$DJ$29:$IV$50,MATCH(R$48,'Table 4 - Annual PJ'!$A$29:$A$46,0),MATCH($P73,'Table 4 - Annual PJ'!$DJ$9:$IV$9,0))</f>
        <v>0.34341594879999998</v>
      </c>
      <c r="S73" s="135">
        <f>INDEX('Table 4 - Annual PJ'!$DJ$29:$IV$50,MATCH(S$48,'Table 4 - Annual PJ'!$A$29:$A$46,0),MATCH($P73,'Table 4 - Annual PJ'!$DJ$9:$IV$9,0))</f>
        <v>1.0823639298000001</v>
      </c>
      <c r="T73" s="135">
        <f>INDEX('Table 4 - Annual PJ'!$DJ$29:$IV$50,MATCH(T$48,'Table 4 - Annual PJ'!$A$29:$A$46,0),MATCH($P73,'Table 4 - Annual PJ'!$DJ$9:$IV$9,0))</f>
        <v>1.1654214946949999</v>
      </c>
      <c r="U73" s="135">
        <f>INDEX('Table 4 - Annual PJ'!$DJ$29:$IV$50,MATCH(U$48,'Table 4 - Annual PJ'!$A$29:$A$46,0),MATCH($P73,'Table 4 - Annual PJ'!$DJ$9:$IV$9,0))</f>
        <v>20.583815967572502</v>
      </c>
      <c r="V73" s="135">
        <f>INDEX('Table 4 - Annual PJ'!$DJ$29:$IV$50,MATCH(V$48,'Table 4 - Annual PJ'!$A$29:$A$46,0),MATCH($P73,'Table 4 - Annual PJ'!$DJ$9:$IV$9,0))</f>
        <v>4.8446130250000001</v>
      </c>
      <c r="W73" s="135">
        <f>INDEX('Table 4 - Annual PJ'!$DJ$29:$IV$50,MATCH(W$48,'Table 4 - Annual PJ'!$A$29:$A$46,0),MATCH($P73,'Table 4 - Annual PJ'!$DJ$9:$IV$9,0))</f>
        <v>7.3903598238000008</v>
      </c>
      <c r="X73" s="144">
        <f>INDEX('Table 4 - Annual PJ'!$DJ$29:$IV$50,MATCH(X$48,'Table 4 - Annual PJ'!$A$29:$A$46,0),MATCH($P73,'Table 4 - Annual PJ'!$DJ$9:$IV$9,0))</f>
        <v>11.702976831200001</v>
      </c>
    </row>
    <row r="74" spans="16:24" ht="15" x14ac:dyDescent="0.25">
      <c r="P74" s="123">
        <v>2017</v>
      </c>
      <c r="Q74" s="135">
        <f>INDEX('Table 4 - Annual PJ'!$DJ$29:$IV$50,MATCH(Q$48,'Table 4 - Annual PJ'!$A$29:$A$46,0),MATCH($P74,'Table 4 - Annual PJ'!$DJ$9:$IV$9,0))</f>
        <v>0</v>
      </c>
      <c r="R74" s="135">
        <f>INDEX('Table 4 - Annual PJ'!$DJ$29:$IV$50,MATCH(R$48,'Table 4 - Annual PJ'!$A$29:$A$46,0),MATCH($P74,'Table 4 - Annual PJ'!$DJ$9:$IV$9,0))</f>
        <v>0.29625998129999997</v>
      </c>
      <c r="S74" s="135">
        <f>INDEX('Table 4 - Annual PJ'!$DJ$29:$IV$50,MATCH(S$48,'Table 4 - Annual PJ'!$A$29:$A$46,0),MATCH($P74,'Table 4 - Annual PJ'!$DJ$9:$IV$9,0))</f>
        <v>0.99506354008999998</v>
      </c>
      <c r="T74" s="135">
        <f>INDEX('Table 4 - Annual PJ'!$DJ$29:$IV$50,MATCH(T$48,'Table 4 - Annual PJ'!$A$29:$A$46,0),MATCH($P74,'Table 4 - Annual PJ'!$DJ$9:$IV$9,0))</f>
        <v>2.7066713341500002</v>
      </c>
      <c r="U74" s="135">
        <f>INDEX('Table 4 - Annual PJ'!$DJ$29:$IV$50,MATCH(U$48,'Table 4 - Annual PJ'!$A$29:$A$46,0),MATCH($P74,'Table 4 - Annual PJ'!$DJ$9:$IV$9,0))</f>
        <v>19.9059898572992</v>
      </c>
      <c r="V74" s="135">
        <f>INDEX('Table 4 - Annual PJ'!$DJ$29:$IV$50,MATCH(V$48,'Table 4 - Annual PJ'!$A$29:$A$46,0),MATCH($P74,'Table 4 - Annual PJ'!$DJ$9:$IV$9,0))</f>
        <v>5.6810587555256502</v>
      </c>
      <c r="W74" s="135">
        <f>INDEX('Table 4 - Annual PJ'!$DJ$29:$IV$50,MATCH(W$48,'Table 4 - Annual PJ'!$A$29:$A$46,0),MATCH($P74,'Table 4 - Annual PJ'!$DJ$9:$IV$9,0))</f>
        <v>7.9130791342673641</v>
      </c>
      <c r="X74" s="144">
        <f>INDEX('Table 4 - Annual PJ'!$DJ$29:$IV$50,MATCH(X$48,'Table 4 - Annual PJ'!$A$29:$A$46,0),MATCH($P74,'Table 4 - Annual PJ'!$DJ$9:$IV$9,0))</f>
        <v>11.7585135678983</v>
      </c>
    </row>
    <row r="75" spans="16:24" ht="15" x14ac:dyDescent="0.25">
      <c r="P75" s="123">
        <v>2018</v>
      </c>
      <c r="Q75" s="135">
        <f>INDEX('Table 4 - Annual PJ'!$DJ$29:$IV$50,MATCH(Q$48,'Table 4 - Annual PJ'!$A$29:$A$46,0),MATCH($P75,'Table 4 - Annual PJ'!$DJ$9:$IV$9,0))</f>
        <v>0</v>
      </c>
      <c r="R75" s="135">
        <f>INDEX('Table 4 - Annual PJ'!$DJ$29:$IV$50,MATCH(R$48,'Table 4 - Annual PJ'!$A$29:$A$46,0),MATCH($P75,'Table 4 - Annual PJ'!$DJ$9:$IV$9,0))</f>
        <v>0.29362028810000002</v>
      </c>
      <c r="S75" s="135">
        <f>INDEX('Table 4 - Annual PJ'!$DJ$29:$IV$50,MATCH(S$48,'Table 4 - Annual PJ'!$A$29:$A$46,0),MATCH($P75,'Table 4 - Annual PJ'!$DJ$9:$IV$9,0))</f>
        <v>0.74628194102000001</v>
      </c>
      <c r="T75" s="135">
        <f>INDEX('Table 4 - Annual PJ'!$DJ$29:$IV$50,MATCH(T$48,'Table 4 - Annual PJ'!$A$29:$A$46,0),MATCH($P75,'Table 4 - Annual PJ'!$DJ$9:$IV$9,0))</f>
        <v>1.9823833370399999</v>
      </c>
      <c r="U75" s="135">
        <f>INDEX('Table 4 - Annual PJ'!$DJ$29:$IV$50,MATCH(U$48,'Table 4 - Annual PJ'!$A$29:$A$46,0),MATCH($P75,'Table 4 - Annual PJ'!$DJ$9:$IV$9,0))</f>
        <v>21.449497794763801</v>
      </c>
      <c r="V75" s="135">
        <f>INDEX('Table 4 - Annual PJ'!$DJ$29:$IV$50,MATCH(V$48,'Table 4 - Annual PJ'!$A$29:$A$46,0),MATCH($P75,'Table 4 - Annual PJ'!$DJ$9:$IV$9,0))</f>
        <v>10.076766345854301</v>
      </c>
      <c r="W75" s="135">
        <f>INDEX('Table 4 - Annual PJ'!$DJ$29:$IV$50,MATCH(W$48,'Table 4 - Annual PJ'!$A$29:$A$46,0),MATCH($P75,'Table 4 - Annual PJ'!$DJ$9:$IV$9,0))</f>
        <v>7.5605209479150304</v>
      </c>
      <c r="X75" s="144">
        <f>INDEX('Table 4 - Annual PJ'!$DJ$29:$IV$50,MATCH(X$48,'Table 4 - Annual PJ'!$A$29:$A$46,0),MATCH($P75,'Table 4 - Annual PJ'!$DJ$9:$IV$9,0))</f>
        <v>11.405938813190501</v>
      </c>
    </row>
    <row r="76" spans="16:24" ht="15.75" thickBot="1" x14ac:dyDescent="0.3">
      <c r="P76" s="134">
        <v>2019</v>
      </c>
      <c r="Q76" s="136">
        <f>INDEX('Table 4 - Annual PJ'!$DJ$29:$IV$50,MATCH(Q$48,'Table 4 - Annual PJ'!$A$29:$A$46,0),MATCH($P76,'Table 4 - Annual PJ'!$DJ$9:$IV$9,0))</f>
        <v>0</v>
      </c>
      <c r="R76" s="136">
        <f>INDEX('Table 4 - Annual PJ'!$DJ$29:$IV$50,MATCH(R$48,'Table 4 - Annual PJ'!$A$29:$A$46,0),MATCH($P76,'Table 4 - Annual PJ'!$DJ$9:$IV$9,0))</f>
        <v>0.239930804502649</v>
      </c>
      <c r="S76" s="136">
        <f>INDEX('Table 4 - Annual PJ'!$DJ$29:$IV$50,MATCH(S$48,'Table 4 - Annual PJ'!$A$29:$A$46,0),MATCH($P76,'Table 4 - Annual PJ'!$DJ$9:$IV$9,0))</f>
        <v>0.81229429520660101</v>
      </c>
      <c r="T76" s="136">
        <f>INDEX('Table 4 - Annual PJ'!$DJ$29:$IV$50,MATCH(T$48,'Table 4 - Annual PJ'!$A$29:$A$46,0),MATCH($P76,'Table 4 - Annual PJ'!$DJ$9:$IV$9,0))</f>
        <v>1.95019713846898</v>
      </c>
      <c r="U76" s="136">
        <f>INDEX('Table 4 - Annual PJ'!$DJ$29:$IV$50,MATCH(U$48,'Table 4 - Annual PJ'!$A$29:$A$46,0),MATCH($P76,'Table 4 - Annual PJ'!$DJ$9:$IV$9,0))</f>
        <v>22.020491435637599</v>
      </c>
      <c r="V76" s="136">
        <f>INDEX('Table 4 - Annual PJ'!$DJ$29:$IV$50,MATCH(V$48,'Table 4 - Annual PJ'!$A$29:$A$46,0),MATCH($P76,'Table 4 - Annual PJ'!$DJ$9:$IV$9,0))</f>
        <v>16.3630010103643</v>
      </c>
      <c r="W76" s="136">
        <f>INDEX('Table 4 - Annual PJ'!$DJ$29:$IV$50,MATCH(W$48,'Table 4 - Annual PJ'!$A$29:$A$46,0),MATCH($P76,'Table 4 - Annual PJ'!$DJ$9:$IV$9,0))</f>
        <v>8.4167161181750512</v>
      </c>
      <c r="X76" s="145">
        <f>INDEX('Table 4 - Annual PJ'!$DJ$29:$IV$50,MATCH(X$48,'Table 4 - Annual PJ'!$A$29:$A$46,0),MATCH($P76,'Table 4 - Annual PJ'!$DJ$9:$IV$9,0))</f>
        <v>10.264578238157</v>
      </c>
    </row>
    <row r="78" spans="16:24" ht="15" thickBot="1" x14ac:dyDescent="0.25"/>
    <row r="79" spans="16:24" x14ac:dyDescent="0.2">
      <c r="P79" s="130"/>
      <c r="Q79" s="131" t="s">
        <v>10</v>
      </c>
      <c r="R79" s="132" t="s">
        <v>9</v>
      </c>
    </row>
    <row r="80" spans="16:24" ht="15" x14ac:dyDescent="0.25">
      <c r="P80" s="123">
        <v>1992</v>
      </c>
      <c r="Q80" s="135">
        <f>INDEX('Table 4 - Annual PJ'!$DI$17:$IV$25,MATCH(Q$79,'Table 4 - Annual PJ'!$A$17:$A$25,0),MATCH(Charts!$P80,'Table 4 - Annual PJ'!$DI$9:$IV$9,0))</f>
        <v>24.1462939958592</v>
      </c>
      <c r="R80" s="144">
        <f>INDEX('Table 4 - Annual PJ'!$DI$17:$IV$25,MATCH(R$79,'Table 4 - Annual PJ'!$A$17:$A$25,0),MATCH(Charts!$P80,'Table 4 - Annual PJ'!$DI$9:$IV$9,0))</f>
        <v>2.0113196736E-2</v>
      </c>
    </row>
    <row r="81" spans="16:18" ht="15" x14ac:dyDescent="0.25">
      <c r="P81" s="123">
        <v>1993</v>
      </c>
      <c r="Q81" s="135">
        <f>INDEX('Table 4 - Annual PJ'!$DI$17:$IV$25,MATCH(Q$79,'Table 4 - Annual PJ'!$A$17:$A$25,0),MATCH(Charts!$P81,'Table 4 - Annual PJ'!$DI$9:$IV$9,0))</f>
        <v>24.7080761026413</v>
      </c>
      <c r="R81" s="144">
        <f>INDEX('Table 4 - Annual PJ'!$DI$17:$IV$25,MATCH(R$79,'Table 4 - Annual PJ'!$A$17:$A$25,0),MATCH(Charts!$P81,'Table 4 - Annual PJ'!$DI$9:$IV$9,0))</f>
        <v>1.515461488E-2</v>
      </c>
    </row>
    <row r="82" spans="16:18" ht="15" x14ac:dyDescent="0.25">
      <c r="P82" s="123">
        <v>1994</v>
      </c>
      <c r="Q82" s="135">
        <f>INDEX('Table 4 - Annual PJ'!$DI$17:$IV$25,MATCH(Q$79,'Table 4 - Annual PJ'!$A$17:$A$25,0),MATCH(Charts!$P82,'Table 4 - Annual PJ'!$DI$9:$IV$9,0))</f>
        <v>32.737875650919101</v>
      </c>
      <c r="R82" s="144">
        <f>INDEX('Table 4 - Annual PJ'!$DI$17:$IV$25,MATCH(R$79,'Table 4 - Annual PJ'!$A$17:$A$25,0),MATCH(Charts!$P82,'Table 4 - Annual PJ'!$DI$9:$IV$9,0))</f>
        <v>1.3454702508800001E-2</v>
      </c>
    </row>
    <row r="83" spans="16:18" ht="15" x14ac:dyDescent="0.25">
      <c r="P83" s="123">
        <v>1995</v>
      </c>
      <c r="Q83" s="135">
        <f>INDEX('Table 4 - Annual PJ'!$DI$17:$IV$25,MATCH(Q$79,'Table 4 - Annual PJ'!$A$17:$A$25,0),MATCH(Charts!$P83,'Table 4 - Annual PJ'!$DI$9:$IV$9,0))</f>
        <v>42.707364713416602</v>
      </c>
      <c r="R83" s="144">
        <f>INDEX('Table 4 - Annual PJ'!$DI$17:$IV$25,MATCH(R$79,'Table 4 - Annual PJ'!$A$17:$A$25,0),MATCH(Charts!$P83,'Table 4 - Annual PJ'!$DI$9:$IV$9,0))</f>
        <v>3.2340782399999999E-3</v>
      </c>
    </row>
    <row r="84" spans="16:18" ht="15" x14ac:dyDescent="0.25">
      <c r="P84" s="123">
        <v>1996</v>
      </c>
      <c r="Q84" s="135">
        <f>INDEX('Table 4 - Annual PJ'!$DI$17:$IV$25,MATCH(Q$79,'Table 4 - Annual PJ'!$A$17:$A$25,0),MATCH(Charts!$P84,'Table 4 - Annual PJ'!$DI$9:$IV$9,0))</f>
        <v>50.897662504002597</v>
      </c>
      <c r="R84" s="144">
        <f>INDEX('Table 4 - Annual PJ'!$DI$17:$IV$25,MATCH(R$79,'Table 4 - Annual PJ'!$A$17:$A$25,0),MATCH(Charts!$P84,'Table 4 - Annual PJ'!$DI$9:$IV$9,0))</f>
        <v>1.9541121291000003E-3</v>
      </c>
    </row>
    <row r="85" spans="16:18" ht="15" x14ac:dyDescent="0.25">
      <c r="P85" s="123">
        <v>1997</v>
      </c>
      <c r="Q85" s="135">
        <f>INDEX('Table 4 - Annual PJ'!$DI$17:$IV$25,MATCH(Q$79,'Table 4 - Annual PJ'!$A$17:$A$25,0),MATCH(Charts!$P85,'Table 4 - Annual PJ'!$DI$9:$IV$9,0))</f>
        <v>40.202842424090449</v>
      </c>
      <c r="R85" s="144">
        <f>INDEX('Table 4 - Annual PJ'!$DI$17:$IV$25,MATCH(R$79,'Table 4 - Annual PJ'!$A$17:$A$25,0),MATCH(Charts!$P85,'Table 4 - Annual PJ'!$DI$9:$IV$9,0))</f>
        <v>5.0289925309999995E-4</v>
      </c>
    </row>
    <row r="86" spans="16:18" ht="15" x14ac:dyDescent="0.25">
      <c r="P86" s="123">
        <v>1998</v>
      </c>
      <c r="Q86" s="135">
        <f>INDEX('Table 4 - Annual PJ'!$DI$17:$IV$25,MATCH(Q$79,'Table 4 - Annual PJ'!$A$17:$A$25,0),MATCH(Charts!$P86,'Table 4 - Annual PJ'!$DI$9:$IV$9,0))</f>
        <v>33.326672475430144</v>
      </c>
      <c r="R86" s="144">
        <f>INDEX('Table 4 - Annual PJ'!$DI$17:$IV$25,MATCH(R$79,'Table 4 - Annual PJ'!$A$17:$A$25,0),MATCH(Charts!$P86,'Table 4 - Annual PJ'!$DI$9:$IV$9,0))</f>
        <v>2.0681070671999999E-3</v>
      </c>
    </row>
    <row r="87" spans="16:18" ht="15" x14ac:dyDescent="0.25">
      <c r="P87" s="123">
        <v>1999</v>
      </c>
      <c r="Q87" s="135">
        <f>INDEX('Table 4 - Annual PJ'!$DI$17:$IV$25,MATCH(Q$79,'Table 4 - Annual PJ'!$A$17:$A$25,0),MATCH(Charts!$P87,'Table 4 - Annual PJ'!$DI$9:$IV$9,0))</f>
        <v>50.618046440000001</v>
      </c>
      <c r="R87" s="144">
        <f>INDEX('Table 4 - Annual PJ'!$DI$17:$IV$25,MATCH(R$79,'Table 4 - Annual PJ'!$A$17:$A$25,0),MATCH(Charts!$P87,'Table 4 - Annual PJ'!$DI$9:$IV$9,0))</f>
        <v>5.0870125000000005E-4</v>
      </c>
    </row>
    <row r="88" spans="16:18" ht="15" x14ac:dyDescent="0.25">
      <c r="P88" s="123">
        <v>2000</v>
      </c>
      <c r="Q88" s="135">
        <f>INDEX('Table 4 - Annual PJ'!$DI$17:$IV$25,MATCH(Q$79,'Table 4 - Annual PJ'!$A$17:$A$25,0),MATCH(Charts!$P88,'Table 4 - Annual PJ'!$DI$9:$IV$9,0))</f>
        <v>48.484375581199998</v>
      </c>
      <c r="R88" s="144">
        <f>INDEX('Table 4 - Annual PJ'!$DI$17:$IV$25,MATCH(R$79,'Table 4 - Annual PJ'!$A$17:$A$25,0),MATCH(Charts!$P88,'Table 4 - Annual PJ'!$DI$9:$IV$9,0))</f>
        <v>0.48405702051999999</v>
      </c>
    </row>
    <row r="89" spans="16:18" ht="15" x14ac:dyDescent="0.25">
      <c r="P89" s="123">
        <v>2001</v>
      </c>
      <c r="Q89" s="135">
        <f>INDEX('Table 4 - Annual PJ'!$DI$17:$IV$25,MATCH(Q$79,'Table 4 - Annual PJ'!$A$17:$A$25,0),MATCH(Charts!$P89,'Table 4 - Annual PJ'!$DI$9:$IV$9,0))</f>
        <v>56.854357039999996</v>
      </c>
      <c r="R89" s="144">
        <f>INDEX('Table 4 - Annual PJ'!$DI$17:$IV$25,MATCH(R$79,'Table 4 - Annual PJ'!$A$17:$A$25,0),MATCH(Charts!$P89,'Table 4 - Annual PJ'!$DI$9:$IV$9,0))</f>
        <v>0.90543752971999991</v>
      </c>
    </row>
    <row r="90" spans="16:18" ht="15" x14ac:dyDescent="0.25">
      <c r="P90" s="123">
        <v>2002</v>
      </c>
      <c r="Q90" s="135">
        <f>INDEX('Table 4 - Annual PJ'!$DI$17:$IV$25,MATCH(Q$79,'Table 4 - Annual PJ'!$A$17:$A$25,0),MATCH(Charts!$P90,'Table 4 - Annual PJ'!$DI$9:$IV$9,0))</f>
        <v>61.022006229600002</v>
      </c>
      <c r="R90" s="144">
        <f>INDEX('Table 4 - Annual PJ'!$DI$17:$IV$25,MATCH(R$79,'Table 4 - Annual PJ'!$A$17:$A$25,0),MATCH(Charts!$P90,'Table 4 - Annual PJ'!$DI$9:$IV$9,0))</f>
        <v>2.2833714247199999</v>
      </c>
    </row>
    <row r="91" spans="16:18" ht="15" x14ac:dyDescent="0.25">
      <c r="P91" s="123">
        <v>2003</v>
      </c>
      <c r="Q91" s="135">
        <f>INDEX('Table 4 - Annual PJ'!$DI$17:$IV$25,MATCH(Q$79,'Table 4 - Annual PJ'!$A$17:$A$25,0),MATCH(Charts!$P91,'Table 4 - Annual PJ'!$DI$9:$IV$9,0))</f>
        <v>69.462344207200005</v>
      </c>
      <c r="R91" s="144">
        <f>INDEX('Table 4 - Annual PJ'!$DI$17:$IV$25,MATCH(R$79,'Table 4 - Annual PJ'!$A$17:$A$25,0),MATCH(Charts!$P91,'Table 4 - Annual PJ'!$DI$9:$IV$9,0))</f>
        <v>10.133655738889999</v>
      </c>
    </row>
    <row r="92" spans="16:18" ht="15" x14ac:dyDescent="0.25">
      <c r="P92" s="123">
        <v>2004</v>
      </c>
      <c r="Q92" s="135">
        <f>INDEX('Table 4 - Annual PJ'!$DI$17:$IV$25,MATCH(Q$79,'Table 4 - Annual PJ'!$A$17:$A$25,0),MATCH(Charts!$P92,'Table 4 - Annual PJ'!$DI$9:$IV$9,0))</f>
        <v>60.131756943744797</v>
      </c>
      <c r="R92" s="144">
        <f>INDEX('Table 4 - Annual PJ'!$DI$17:$IV$25,MATCH(R$79,'Table 4 - Annual PJ'!$A$17:$A$25,0),MATCH(Charts!$P92,'Table 4 - Annual PJ'!$DI$9:$IV$9,0))</f>
        <v>20.055882948638402</v>
      </c>
    </row>
    <row r="93" spans="16:18" ht="15" x14ac:dyDescent="0.25">
      <c r="P93" s="123">
        <v>2005</v>
      </c>
      <c r="Q93" s="135">
        <f>INDEX('Table 4 - Annual PJ'!$DI$17:$IV$25,MATCH(Q$79,'Table 4 - Annual PJ'!$A$17:$A$25,0),MATCH(Charts!$P93,'Table 4 - Annual PJ'!$DI$9:$IV$9,0))</f>
        <v>73.451484757420005</v>
      </c>
      <c r="R93" s="144">
        <f>INDEX('Table 4 - Annual PJ'!$DI$17:$IV$25,MATCH(R$79,'Table 4 - Annual PJ'!$A$17:$A$25,0),MATCH(Charts!$P93,'Table 4 - Annual PJ'!$DI$9:$IV$9,0))</f>
        <v>24.749788778759999</v>
      </c>
    </row>
    <row r="94" spans="16:18" ht="15" x14ac:dyDescent="0.25">
      <c r="P94" s="123">
        <v>2006</v>
      </c>
      <c r="Q94" s="135">
        <f>INDEX('Table 4 - Annual PJ'!$DI$17:$IV$25,MATCH(Q$79,'Table 4 - Annual PJ'!$A$17:$A$25,0),MATCH(Charts!$P94,'Table 4 - Annual PJ'!$DI$9:$IV$9,0))</f>
        <v>85.237387596918055</v>
      </c>
      <c r="R94" s="144">
        <f>INDEX('Table 4 - Annual PJ'!$DI$17:$IV$25,MATCH(R$79,'Table 4 - Annual PJ'!$A$17:$A$25,0),MATCH(Charts!$P94,'Table 4 - Annual PJ'!$DI$9:$IV$9,0))</f>
        <v>28.071493801278798</v>
      </c>
    </row>
    <row r="95" spans="16:18" ht="15" x14ac:dyDescent="0.25">
      <c r="P95" s="123">
        <v>2007</v>
      </c>
      <c r="Q95" s="135">
        <f>INDEX('Table 4 - Annual PJ'!$DI$17:$IV$25,MATCH(Q$79,'Table 4 - Annual PJ'!$A$17:$A$25,0),MATCH(Charts!$P95,'Table 4 - Annual PJ'!$DI$9:$IV$9,0))</f>
        <v>63.671627580721697</v>
      </c>
      <c r="R95" s="144">
        <f>INDEX('Table 4 - Annual PJ'!$DI$17:$IV$25,MATCH(R$79,'Table 4 - Annual PJ'!$A$17:$A$25,0),MATCH(Charts!$P95,'Table 4 - Annual PJ'!$DI$9:$IV$9,0))</f>
        <v>16.85160605515</v>
      </c>
    </row>
    <row r="96" spans="16:18" ht="15" x14ac:dyDescent="0.25">
      <c r="P96" s="123">
        <v>2008</v>
      </c>
      <c r="Q96" s="135">
        <f>INDEX('Table 4 - Annual PJ'!$DI$17:$IV$25,MATCH(Q$79,'Table 4 - Annual PJ'!$A$17:$A$25,0),MATCH(Charts!$P96,'Table 4 - Annual PJ'!$DI$9:$IV$9,0))</f>
        <v>78.50976902886093</v>
      </c>
      <c r="R96" s="144">
        <f>INDEX('Table 4 - Annual PJ'!$DI$17:$IV$25,MATCH(R$79,'Table 4 - Annual PJ'!$A$17:$A$25,0),MATCH(Charts!$P96,'Table 4 - Annual PJ'!$DI$9:$IV$9,0))</f>
        <v>13.847570023303701</v>
      </c>
    </row>
    <row r="97" spans="16:18" ht="15" x14ac:dyDescent="0.25">
      <c r="P97" s="123">
        <v>2009</v>
      </c>
      <c r="Q97" s="135">
        <f>INDEX('Table 4 - Annual PJ'!$DI$17:$IV$25,MATCH(Q$79,'Table 4 - Annual PJ'!$A$17:$A$25,0),MATCH(Charts!$P97,'Table 4 - Annual PJ'!$DI$9:$IV$9,0))</f>
        <v>66.912215411600002</v>
      </c>
      <c r="R97" s="144">
        <f>INDEX('Table 4 - Annual PJ'!$DI$17:$IV$25,MATCH(R$79,'Table 4 - Annual PJ'!$A$17:$A$25,0),MATCH(Charts!$P97,'Table 4 - Annual PJ'!$DI$9:$IV$9,0))</f>
        <v>15.567887455028901</v>
      </c>
    </row>
    <row r="98" spans="16:18" ht="15" x14ac:dyDescent="0.25">
      <c r="P98" s="123">
        <v>2010</v>
      </c>
      <c r="Q98" s="135">
        <f>INDEX('Table 4 - Annual PJ'!$DI$17:$IV$25,MATCH(Q$79,'Table 4 - Annual PJ'!$A$17:$A$25,0),MATCH(Charts!$P98,'Table 4 - Annual PJ'!$DI$9:$IV$9,0))</f>
        <v>75.262835180300002</v>
      </c>
      <c r="R98" s="144">
        <f>INDEX('Table 4 - Annual PJ'!$DI$17:$IV$25,MATCH(R$79,'Table 4 - Annual PJ'!$A$17:$A$25,0),MATCH(Charts!$P98,'Table 4 - Annual PJ'!$DI$9:$IV$9,0))</f>
        <v>5.7443755896230995</v>
      </c>
    </row>
    <row r="99" spans="16:18" ht="15" x14ac:dyDescent="0.25">
      <c r="P99" s="123">
        <v>2011</v>
      </c>
      <c r="Q99" s="135">
        <f>INDEX('Table 4 - Annual PJ'!$DI$17:$IV$25,MATCH(Q$79,'Table 4 - Annual PJ'!$A$17:$A$25,0),MATCH(Charts!$P99,'Table 4 - Annual PJ'!$DI$9:$IV$9,0))</f>
        <v>67.576131783499989</v>
      </c>
      <c r="R99" s="144">
        <f>INDEX('Table 4 - Annual PJ'!$DI$17:$IV$25,MATCH(R$79,'Table 4 - Annual PJ'!$A$17:$A$25,0),MATCH(Charts!$P99,'Table 4 - Annual PJ'!$DI$9:$IV$9,0))</f>
        <v>3.8119697398889998</v>
      </c>
    </row>
    <row r="100" spans="16:18" ht="15" x14ac:dyDescent="0.25">
      <c r="P100" s="123">
        <v>2012</v>
      </c>
      <c r="Q100" s="135">
        <f>INDEX('Table 4 - Annual PJ'!$DI$17:$IV$25,MATCH(Q$79,'Table 4 - Annual PJ'!$A$17:$A$25,0),MATCH(Charts!$P100,'Table 4 - Annual PJ'!$DI$9:$IV$9,0))</f>
        <v>69.505022065199995</v>
      </c>
      <c r="R100" s="144">
        <f>INDEX('Table 4 - Annual PJ'!$DI$17:$IV$25,MATCH(R$79,'Table 4 - Annual PJ'!$A$17:$A$25,0),MATCH(Charts!$P100,'Table 4 - Annual PJ'!$DI$9:$IV$9,0))</f>
        <v>4.28950554719E-2</v>
      </c>
    </row>
    <row r="101" spans="16:18" ht="15" x14ac:dyDescent="0.25">
      <c r="P101" s="123">
        <v>2013</v>
      </c>
      <c r="Q101" s="135">
        <f>INDEX('Table 4 - Annual PJ'!$DI$17:$IV$25,MATCH(Q$79,'Table 4 - Annual PJ'!$A$17:$A$25,0),MATCH(Charts!$P101,'Table 4 - Annual PJ'!$DI$9:$IV$9,0))</f>
        <v>66.234924264</v>
      </c>
      <c r="R101" s="144">
        <f>INDEX('Table 4 - Annual PJ'!$DI$17:$IV$25,MATCH(R$79,'Table 4 - Annual PJ'!$A$17:$A$25,0),MATCH(Charts!$P101,'Table 4 - Annual PJ'!$DI$9:$IV$9,0))</f>
        <v>13.658699966659999</v>
      </c>
    </row>
    <row r="102" spans="16:18" ht="15" x14ac:dyDescent="0.25">
      <c r="P102" s="123">
        <v>2014</v>
      </c>
      <c r="Q102" s="135">
        <f>INDEX('Table 4 - Annual PJ'!$DI$17:$IV$25,MATCH(Q$79,'Table 4 - Annual PJ'!$A$17:$A$25,0),MATCH(Charts!$P102,'Table 4 - Annual PJ'!$DI$9:$IV$9,0))</f>
        <v>54.8814950732</v>
      </c>
      <c r="R102" s="144">
        <f>INDEX('Table 4 - Annual PJ'!$DI$17:$IV$25,MATCH(R$79,'Table 4 - Annual PJ'!$A$17:$A$25,0),MATCH(Charts!$P102,'Table 4 - Annual PJ'!$DI$9:$IV$9,0))</f>
        <v>9.3964418861643999</v>
      </c>
    </row>
    <row r="103" spans="16:18" ht="15" x14ac:dyDescent="0.25">
      <c r="P103" s="123">
        <v>2015</v>
      </c>
      <c r="Q103" s="135">
        <f>INDEX('Table 4 - Annual PJ'!$DI$17:$IV$25,MATCH(Q$79,'Table 4 - Annual PJ'!$A$17:$A$25,0),MATCH(Charts!$P103,'Table 4 - Annual PJ'!$DI$9:$IV$9,0))</f>
        <v>43.047994347699998</v>
      </c>
      <c r="R103" s="144">
        <f>INDEX('Table 4 - Annual PJ'!$DI$17:$IV$25,MATCH(R$79,'Table 4 - Annual PJ'!$A$17:$A$25,0),MATCH(Charts!$P103,'Table 4 - Annual PJ'!$DI$9:$IV$9,0))</f>
        <v>9.5341759398600008</v>
      </c>
    </row>
    <row r="104" spans="16:18" ht="15" x14ac:dyDescent="0.25">
      <c r="P104" s="123">
        <v>2016</v>
      </c>
      <c r="Q104" s="135">
        <f>INDEX('Table 4 - Annual PJ'!$DI$17:$IV$25,MATCH(Q$79,'Table 4 - Annual PJ'!$A$17:$A$25,0),MATCH(Charts!$P104,'Table 4 - Annual PJ'!$DI$9:$IV$9,0))</f>
        <v>37.841288934600001</v>
      </c>
      <c r="R104" s="144">
        <f>INDEX('Table 4 - Annual PJ'!$DI$17:$IV$25,MATCH(R$79,'Table 4 - Annual PJ'!$A$17:$A$25,0),MATCH(Charts!$P104,'Table 4 - Annual PJ'!$DI$9:$IV$9,0))</f>
        <v>10.0701204647275</v>
      </c>
    </row>
    <row r="105" spans="16:18" ht="15" x14ac:dyDescent="0.25">
      <c r="P105" s="123">
        <v>2017</v>
      </c>
      <c r="Q105" s="135">
        <f>INDEX('Table 4 - Annual PJ'!$DI$17:$IV$25,MATCH(Q$79,'Table 4 - Annual PJ'!$A$17:$A$25,0),MATCH(Charts!$P105,'Table 4 - Annual PJ'!$DI$9:$IV$9,0))</f>
        <v>36.690316589400005</v>
      </c>
      <c r="R105" s="144">
        <f>INDEX('Table 4 - Annual PJ'!$DI$17:$IV$25,MATCH(R$79,'Table 4 - Annual PJ'!$A$17:$A$25,0),MATCH(Charts!$P105,'Table 4 - Annual PJ'!$DI$9:$IV$9,0))</f>
        <v>10.3563465034118</v>
      </c>
    </row>
    <row r="106" spans="16:18" ht="15" x14ac:dyDescent="0.25">
      <c r="P106" s="123">
        <v>2018</v>
      </c>
      <c r="Q106" s="135">
        <f>INDEX('Table 4 - Annual PJ'!$DI$17:$IV$25,MATCH(Q$79,'Table 4 - Annual PJ'!$A$17:$A$25,0),MATCH(Charts!$P106,'Table 4 - Annual PJ'!$DI$9:$IV$9,0))</f>
        <v>38.524329582199996</v>
      </c>
      <c r="R106" s="144">
        <f>INDEX('Table 4 - Annual PJ'!$DI$17:$IV$25,MATCH(R$79,'Table 4 - Annual PJ'!$A$17:$A$25,0),MATCH(Charts!$P106,'Table 4 - Annual PJ'!$DI$9:$IV$9,0))</f>
        <v>13.3178826865965</v>
      </c>
    </row>
    <row r="107" spans="16:18" ht="15.75" thickBot="1" x14ac:dyDescent="0.3">
      <c r="P107" s="134">
        <v>2019</v>
      </c>
      <c r="Q107" s="136">
        <f>INDEX('Table 4 - Annual PJ'!$DI$17:$IV$25,MATCH(Q$79,'Table 4 - Annual PJ'!$A$17:$A$25,0),MATCH(Charts!$P107,'Table 4 - Annual PJ'!$DI$9:$IV$9,0))</f>
        <v>43.923908850519425</v>
      </c>
      <c r="R107" s="145">
        <f>INDEX('Table 4 - Annual PJ'!$DI$17:$IV$25,MATCH(R$79,'Table 4 - Annual PJ'!$A$17:$A$25,0),MATCH(Charts!$P107,'Table 4 - Annual PJ'!$DI$9:$IV$9,0))</f>
        <v>24.157394087376623</v>
      </c>
    </row>
  </sheetData>
  <sortState ref="P4:S10">
    <sortCondition ref="R4:R10"/>
  </sortState>
  <hyperlinks>
    <hyperlink ref="U1" location="Contents!A1" display="Return to contents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'Table 4 - Annual PJ'!$DJ$9:$EM$9</xm:f>
          </x14:formula1>
          <xm:sqref>Q1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DV83"/>
  <sheetViews>
    <sheetView zoomScale="85" zoomScaleNormal="85" workbookViewId="0">
      <pane xSplit="1" ySplit="9" topLeftCell="B10" activePane="bottomRight" state="frozen"/>
      <selection activeCell="A7" sqref="A7"/>
      <selection pane="topRight" activeCell="A7" sqref="A7"/>
      <selection pane="bottomLeft" activeCell="A7" sqref="A7"/>
      <selection pane="bottomRight" activeCell="DZ33" sqref="DZ33"/>
    </sheetView>
  </sheetViews>
  <sheetFormatPr defaultColWidth="8.625" defaultRowHeight="15" outlineLevelRow="2" x14ac:dyDescent="0.25"/>
  <cols>
    <col min="1" max="1" width="74" style="21" customWidth="1"/>
    <col min="2" max="2" width="9.75" style="21" bestFit="1" customWidth="1"/>
    <col min="3" max="5" width="9.5" style="21" bestFit="1" customWidth="1"/>
    <col min="6" max="6" width="9.75" style="21" bestFit="1" customWidth="1"/>
    <col min="7" max="9" width="9.5" style="21" bestFit="1" customWidth="1"/>
    <col min="10" max="10" width="9.75" style="21" bestFit="1" customWidth="1"/>
    <col min="11" max="13" width="9.5" style="21" bestFit="1" customWidth="1"/>
    <col min="14" max="14" width="9.75" style="21" bestFit="1" customWidth="1"/>
    <col min="15" max="17" width="9.5" style="21" bestFit="1" customWidth="1"/>
    <col min="18" max="18" width="9.75" style="21" bestFit="1" customWidth="1"/>
    <col min="19" max="19" width="9.5" style="21" bestFit="1" customWidth="1"/>
    <col min="20" max="20" width="10.625" style="21" bestFit="1" customWidth="1"/>
    <col min="21" max="21" width="9.5" style="21" bestFit="1" customWidth="1"/>
    <col min="22" max="22" width="9.75" style="21" bestFit="1" customWidth="1"/>
    <col min="23" max="25" width="9.5" style="21" bestFit="1" customWidth="1"/>
    <col min="26" max="26" width="9.75" style="21" bestFit="1" customWidth="1"/>
    <col min="27" max="29" width="9.5" style="21" bestFit="1" customWidth="1"/>
    <col min="30" max="30" width="9.75" style="21" bestFit="1" customWidth="1"/>
    <col min="31" max="31" width="10.625" style="21" bestFit="1" customWidth="1"/>
    <col min="32" max="32" width="9.5" style="21" bestFit="1" customWidth="1"/>
    <col min="33" max="33" width="10.625" style="21" bestFit="1" customWidth="1"/>
    <col min="34" max="34" width="9.75" style="21" bestFit="1" customWidth="1"/>
    <col min="35" max="37" width="9.5" style="21" bestFit="1" customWidth="1"/>
    <col min="38" max="38" width="9.75" style="21" bestFit="1" customWidth="1"/>
    <col min="39" max="41" width="9.5" style="21" bestFit="1" customWidth="1"/>
    <col min="42" max="42" width="9.75" style="21" bestFit="1" customWidth="1"/>
    <col min="43" max="43" width="10.625" style="21" bestFit="1" customWidth="1"/>
    <col min="44" max="45" width="9.5" style="21" bestFit="1" customWidth="1"/>
    <col min="46" max="46" width="9.75" style="21" bestFit="1" customWidth="1"/>
    <col min="47" max="47" width="9.5" style="21" bestFit="1" customWidth="1"/>
    <col min="48" max="48" width="10.625" style="21" bestFit="1" customWidth="1"/>
    <col min="49" max="49" width="9.5" style="21" bestFit="1" customWidth="1"/>
    <col min="50" max="50" width="9.75" style="21" bestFit="1" customWidth="1"/>
    <col min="51" max="51" width="10.625" style="21" bestFit="1" customWidth="1"/>
    <col min="52" max="52" width="9.5" style="21" bestFit="1" customWidth="1"/>
    <col min="53" max="53" width="10.625" style="21" bestFit="1" customWidth="1"/>
    <col min="54" max="54" width="9.75" style="21" bestFit="1" customWidth="1"/>
    <col min="55" max="56" width="10.625" style="21" bestFit="1" customWidth="1"/>
    <col min="57" max="80" width="10.625" style="27" bestFit="1" customWidth="1"/>
    <col min="81" max="81" width="11.5" style="27" bestFit="1" customWidth="1"/>
    <col min="82" max="84" width="10.625" style="27" bestFit="1" customWidth="1"/>
    <col min="85" max="85" width="9.5" style="27" bestFit="1" customWidth="1"/>
    <col min="86" max="91" width="10.625" style="27" bestFit="1" customWidth="1"/>
    <col min="92" max="92" width="9.375" style="20" customWidth="1"/>
    <col min="93" max="93" width="9.25" style="20" bestFit="1" customWidth="1"/>
    <col min="94" max="94" width="10.125" style="20" customWidth="1"/>
    <col min="95" max="95" width="9.25" style="20" bestFit="1" customWidth="1"/>
    <col min="96" max="96" width="10.5" style="20" customWidth="1"/>
    <col min="97" max="97" width="9.25" style="20" customWidth="1"/>
    <col min="98" max="99" width="9.25" style="20" bestFit="1" customWidth="1"/>
    <col min="100" max="100" width="9.375" style="20" customWidth="1"/>
    <col min="101" max="103" width="9.25" style="20" bestFit="1" customWidth="1"/>
    <col min="104" max="104" width="8.625" style="20"/>
    <col min="105" max="107" width="9.25" style="20" bestFit="1" customWidth="1"/>
    <col min="108" max="108" width="8.625" style="20"/>
    <col min="109" max="109" width="9.25" style="20" bestFit="1" customWidth="1"/>
    <col min="110" max="110" width="8.625" style="20"/>
    <col min="111" max="111" width="9.25" style="20" bestFit="1" customWidth="1"/>
    <col min="112" max="112" width="8.625" style="20"/>
    <col min="113" max="113" width="9.25" style="20" bestFit="1" customWidth="1"/>
    <col min="114" max="125" width="8.625" style="20"/>
    <col min="126" max="126" width="11.625" style="20" customWidth="1"/>
    <col min="127" max="16384" width="8.625" style="20"/>
  </cols>
  <sheetData>
    <row r="1" spans="1:126" x14ac:dyDescent="0.25">
      <c r="A1" s="19"/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19"/>
      <c r="AL1" s="19"/>
      <c r="AM1" s="19"/>
      <c r="AN1" s="19"/>
      <c r="AO1" s="19"/>
      <c r="AP1" s="19"/>
      <c r="AQ1" s="19"/>
      <c r="AR1" s="19"/>
      <c r="AS1" s="19"/>
      <c r="AT1" s="19"/>
      <c r="AU1" s="19"/>
      <c r="AV1" s="19"/>
      <c r="AW1" s="19"/>
      <c r="AX1" s="19"/>
      <c r="AY1" s="19"/>
      <c r="AZ1" s="19"/>
      <c r="BA1" s="19"/>
      <c r="BB1" s="19"/>
      <c r="BC1" s="19"/>
      <c r="BD1" s="19"/>
      <c r="BE1" s="20"/>
      <c r="BF1" s="20"/>
      <c r="BG1" s="20"/>
      <c r="BH1" s="20"/>
      <c r="BI1" s="20"/>
      <c r="BJ1" s="20"/>
      <c r="BK1" s="20"/>
      <c r="BL1" s="20"/>
      <c r="BM1" s="20"/>
      <c r="BN1" s="20"/>
      <c r="BO1" s="20"/>
      <c r="BP1" s="20"/>
      <c r="BQ1" s="20"/>
      <c r="BR1" s="20"/>
      <c r="BS1" s="20"/>
      <c r="BT1" s="20"/>
      <c r="BU1" s="20"/>
      <c r="BV1" s="20"/>
      <c r="BW1" s="20"/>
      <c r="BX1" s="20"/>
      <c r="BY1" s="20"/>
      <c r="BZ1" s="20"/>
      <c r="CA1" s="20"/>
      <c r="CB1" s="20"/>
      <c r="CC1" s="20"/>
      <c r="CD1" s="20"/>
      <c r="CE1" s="20"/>
      <c r="CF1" s="20"/>
      <c r="CG1" s="20"/>
      <c r="CH1" s="20"/>
      <c r="CI1" s="20"/>
      <c r="CJ1" s="20"/>
      <c r="CK1" s="20"/>
      <c r="CL1" s="20"/>
      <c r="CM1" s="20"/>
    </row>
    <row r="2" spans="1:126" x14ac:dyDescent="0.25">
      <c r="BE2" s="20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20"/>
      <c r="BT2" s="20"/>
      <c r="BU2" s="20"/>
      <c r="BV2" s="20"/>
      <c r="BW2" s="20"/>
      <c r="BX2" s="20"/>
      <c r="BY2" s="20"/>
      <c r="BZ2" s="20"/>
      <c r="CA2" s="20"/>
      <c r="CB2" s="20"/>
      <c r="CC2" s="20"/>
      <c r="CD2" s="20"/>
      <c r="CE2" s="20"/>
      <c r="CF2" s="20"/>
      <c r="CG2" s="20"/>
      <c r="CH2" s="20"/>
      <c r="CI2" s="20"/>
      <c r="CJ2" s="20"/>
      <c r="CK2" s="20"/>
      <c r="CL2" s="20"/>
      <c r="CM2" s="20"/>
    </row>
    <row r="3" spans="1:126" x14ac:dyDescent="0.25">
      <c r="BE3" s="20"/>
      <c r="BF3" s="20"/>
      <c r="BG3" s="20"/>
      <c r="BH3" s="20"/>
      <c r="BI3" s="20"/>
      <c r="BJ3" s="20"/>
      <c r="BK3" s="20"/>
      <c r="BL3" s="20"/>
      <c r="BM3" s="20"/>
      <c r="BN3" s="20"/>
      <c r="BO3" s="20"/>
      <c r="BP3" s="20"/>
      <c r="BQ3" s="20"/>
      <c r="BR3" s="20"/>
      <c r="BS3" s="20"/>
      <c r="BT3" s="20"/>
      <c r="BU3" s="20"/>
      <c r="BV3" s="20"/>
      <c r="BW3" s="20"/>
      <c r="BX3" s="20"/>
      <c r="BY3" s="20"/>
      <c r="BZ3" s="20"/>
      <c r="CA3" s="20"/>
      <c r="CB3" s="20"/>
      <c r="CC3" s="20"/>
      <c r="CD3" s="20"/>
      <c r="CE3" s="20"/>
      <c r="CF3" s="20"/>
      <c r="CG3" s="20"/>
      <c r="CH3" s="20"/>
      <c r="CI3" s="20"/>
      <c r="CJ3" s="20"/>
      <c r="CK3" s="20"/>
      <c r="CL3" s="20"/>
      <c r="CM3" s="20"/>
    </row>
    <row r="4" spans="1:126" x14ac:dyDescent="0.25">
      <c r="BE4" s="20"/>
      <c r="BF4" s="20"/>
      <c r="BG4" s="20"/>
      <c r="BH4" s="20"/>
      <c r="BI4" s="20"/>
      <c r="BJ4" s="20"/>
      <c r="BK4" s="20"/>
      <c r="BL4" s="20"/>
      <c r="BM4" s="20"/>
      <c r="BN4" s="20"/>
      <c r="BO4" s="20"/>
      <c r="BP4" s="20"/>
      <c r="BQ4" s="20"/>
      <c r="BR4" s="20"/>
      <c r="BS4" s="20"/>
      <c r="BT4" s="20"/>
      <c r="BU4" s="20"/>
      <c r="BV4" s="20"/>
      <c r="BW4" s="20"/>
      <c r="BX4" s="20"/>
      <c r="BY4" s="20"/>
      <c r="BZ4" s="20"/>
      <c r="CA4" s="20"/>
      <c r="CB4" s="20"/>
      <c r="CC4" s="20"/>
      <c r="CD4" s="20"/>
      <c r="CE4" s="20"/>
      <c r="CF4" s="20"/>
      <c r="CG4" s="20"/>
      <c r="CH4" s="20"/>
      <c r="CI4" s="20"/>
      <c r="CJ4" s="20"/>
      <c r="CK4" s="20"/>
      <c r="CL4" s="20"/>
      <c r="CM4" s="20"/>
    </row>
    <row r="5" spans="1:126" x14ac:dyDescent="0.25">
      <c r="BE5" s="20"/>
      <c r="BF5" s="20"/>
      <c r="BG5" s="20"/>
      <c r="BH5" s="20"/>
      <c r="BI5" s="20"/>
      <c r="BJ5" s="20"/>
      <c r="BK5" s="20"/>
      <c r="BL5" s="20"/>
      <c r="BM5" s="20"/>
      <c r="BN5" s="20"/>
      <c r="BO5" s="20"/>
      <c r="BP5" s="20"/>
      <c r="BQ5" s="20"/>
      <c r="BR5" s="20"/>
      <c r="BS5" s="20"/>
      <c r="BT5" s="20"/>
      <c r="BU5" s="20"/>
      <c r="BV5" s="20"/>
      <c r="BW5" s="20"/>
      <c r="BX5" s="20"/>
      <c r="BY5" s="20"/>
      <c r="BZ5" s="20"/>
      <c r="CA5" s="20"/>
      <c r="CB5" s="20"/>
      <c r="CC5" s="20"/>
      <c r="CD5" s="20"/>
      <c r="CE5" s="20"/>
      <c r="CF5" s="20"/>
      <c r="CG5" s="20"/>
      <c r="CH5" s="20"/>
      <c r="CI5" s="20"/>
      <c r="CJ5" s="20"/>
      <c r="CK5" s="20"/>
      <c r="CL5" s="20"/>
      <c r="CM5" s="20"/>
    </row>
    <row r="6" spans="1:126" x14ac:dyDescent="0.25">
      <c r="BE6" s="20"/>
      <c r="BF6" s="20"/>
      <c r="BG6" s="20"/>
      <c r="BH6" s="20"/>
      <c r="BI6" s="20"/>
      <c r="BJ6" s="20"/>
      <c r="BK6" s="20"/>
      <c r="BL6" s="20"/>
      <c r="BM6" s="20"/>
      <c r="BN6" s="20"/>
      <c r="BO6" s="20"/>
      <c r="BP6" s="20"/>
      <c r="BQ6" s="20"/>
      <c r="BR6" s="20"/>
      <c r="BS6" s="20"/>
      <c r="BT6" s="20"/>
      <c r="BU6" s="20"/>
      <c r="BV6" s="20"/>
      <c r="BW6" s="20"/>
      <c r="BX6" s="20"/>
      <c r="BY6" s="20"/>
      <c r="BZ6" s="20"/>
      <c r="CA6" s="20"/>
      <c r="CB6" s="20"/>
      <c r="CC6" s="20"/>
      <c r="CD6" s="20"/>
      <c r="CE6" s="20"/>
      <c r="CF6" s="20"/>
      <c r="CG6" s="20"/>
      <c r="CH6" s="20"/>
      <c r="CI6" s="20"/>
      <c r="CJ6" s="20"/>
      <c r="CK6" s="20"/>
      <c r="CL6" s="20"/>
      <c r="CM6" s="20"/>
    </row>
    <row r="7" spans="1:126" ht="21" x14ac:dyDescent="0.35">
      <c r="A7" s="58" t="s">
        <v>87</v>
      </c>
      <c r="B7" s="22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22"/>
      <c r="BD7" s="22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</row>
    <row r="8" spans="1:126" x14ac:dyDescent="0.25"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20"/>
      <c r="CH8" s="20"/>
      <c r="CI8" s="20"/>
      <c r="CJ8" s="20"/>
      <c r="CK8" s="20"/>
      <c r="CL8" s="20"/>
      <c r="CM8" s="20"/>
    </row>
    <row r="9" spans="1:126" ht="14.25" customHeight="1" x14ac:dyDescent="0.25">
      <c r="A9" s="23" t="s">
        <v>18</v>
      </c>
      <c r="B9" s="18">
        <v>32568</v>
      </c>
      <c r="C9" s="18">
        <v>32660</v>
      </c>
      <c r="D9" s="18">
        <v>32752</v>
      </c>
      <c r="E9" s="18">
        <v>32843</v>
      </c>
      <c r="F9" s="18">
        <v>32933</v>
      </c>
      <c r="G9" s="18">
        <v>33025</v>
      </c>
      <c r="H9" s="18">
        <v>33117</v>
      </c>
      <c r="I9" s="18">
        <v>33208</v>
      </c>
      <c r="J9" s="18">
        <v>33298</v>
      </c>
      <c r="K9" s="18">
        <v>33390</v>
      </c>
      <c r="L9" s="18">
        <v>33482</v>
      </c>
      <c r="M9" s="18">
        <v>33573</v>
      </c>
      <c r="N9" s="18">
        <v>33664</v>
      </c>
      <c r="O9" s="18">
        <v>33756</v>
      </c>
      <c r="P9" s="18">
        <v>33848</v>
      </c>
      <c r="Q9" s="18">
        <v>33939</v>
      </c>
      <c r="R9" s="18">
        <v>34029</v>
      </c>
      <c r="S9" s="18">
        <v>34121</v>
      </c>
      <c r="T9" s="18">
        <v>34213</v>
      </c>
      <c r="U9" s="18">
        <v>34304</v>
      </c>
      <c r="V9" s="18">
        <v>34394</v>
      </c>
      <c r="W9" s="18">
        <v>34486</v>
      </c>
      <c r="X9" s="18">
        <v>34578</v>
      </c>
      <c r="Y9" s="18">
        <v>34669</v>
      </c>
      <c r="Z9" s="18">
        <v>34759</v>
      </c>
      <c r="AA9" s="18">
        <v>34851</v>
      </c>
      <c r="AB9" s="18">
        <v>34943</v>
      </c>
      <c r="AC9" s="18">
        <v>35034</v>
      </c>
      <c r="AD9" s="18">
        <v>35125</v>
      </c>
      <c r="AE9" s="18">
        <v>35217</v>
      </c>
      <c r="AF9" s="18">
        <v>35309</v>
      </c>
      <c r="AG9" s="18">
        <v>35400</v>
      </c>
      <c r="AH9" s="18">
        <v>35490</v>
      </c>
      <c r="AI9" s="18">
        <v>35582</v>
      </c>
      <c r="AJ9" s="18">
        <v>35674</v>
      </c>
      <c r="AK9" s="18">
        <v>35765</v>
      </c>
      <c r="AL9" s="18">
        <v>35855</v>
      </c>
      <c r="AM9" s="18">
        <v>35947</v>
      </c>
      <c r="AN9" s="18">
        <v>36039</v>
      </c>
      <c r="AO9" s="18">
        <v>36130</v>
      </c>
      <c r="AP9" s="18">
        <v>36220</v>
      </c>
      <c r="AQ9" s="18">
        <v>36312</v>
      </c>
      <c r="AR9" s="18">
        <v>36404</v>
      </c>
      <c r="AS9" s="18">
        <v>36495</v>
      </c>
      <c r="AT9" s="18">
        <v>36586</v>
      </c>
      <c r="AU9" s="18">
        <v>36678</v>
      </c>
      <c r="AV9" s="18">
        <v>36770</v>
      </c>
      <c r="AW9" s="18">
        <v>36861</v>
      </c>
      <c r="AX9" s="18">
        <v>36951</v>
      </c>
      <c r="AY9" s="18">
        <v>37043</v>
      </c>
      <c r="AZ9" s="18">
        <v>37135</v>
      </c>
      <c r="BA9" s="18">
        <v>37226</v>
      </c>
      <c r="BB9" s="18">
        <v>37316</v>
      </c>
      <c r="BC9" s="18">
        <v>37408</v>
      </c>
      <c r="BD9" s="18">
        <v>37500</v>
      </c>
      <c r="BE9" s="18">
        <v>37591</v>
      </c>
      <c r="BF9" s="18">
        <v>37681</v>
      </c>
      <c r="BG9" s="18">
        <v>37773</v>
      </c>
      <c r="BH9" s="18">
        <v>37865</v>
      </c>
      <c r="BI9" s="18">
        <v>37956</v>
      </c>
      <c r="BJ9" s="18">
        <v>38047</v>
      </c>
      <c r="BK9" s="18">
        <v>38139</v>
      </c>
      <c r="BL9" s="18">
        <v>38231</v>
      </c>
      <c r="BM9" s="18">
        <v>38322</v>
      </c>
      <c r="BN9" s="18">
        <v>38412</v>
      </c>
      <c r="BO9" s="18">
        <v>38504</v>
      </c>
      <c r="BP9" s="18">
        <v>38596</v>
      </c>
      <c r="BQ9" s="18">
        <v>38687</v>
      </c>
      <c r="BR9" s="18">
        <v>38777</v>
      </c>
      <c r="BS9" s="18">
        <v>38869</v>
      </c>
      <c r="BT9" s="18">
        <v>38961</v>
      </c>
      <c r="BU9" s="18">
        <v>39052</v>
      </c>
      <c r="BV9" s="18">
        <v>39142</v>
      </c>
      <c r="BW9" s="18">
        <v>39234</v>
      </c>
      <c r="BX9" s="18">
        <v>39326</v>
      </c>
      <c r="BY9" s="18">
        <v>39417</v>
      </c>
      <c r="BZ9" s="18">
        <v>39508</v>
      </c>
      <c r="CA9" s="18">
        <v>39600</v>
      </c>
      <c r="CB9" s="18">
        <v>39692</v>
      </c>
      <c r="CC9" s="18">
        <v>39783</v>
      </c>
      <c r="CD9" s="18">
        <v>39873</v>
      </c>
      <c r="CE9" s="18">
        <v>39965</v>
      </c>
      <c r="CF9" s="18">
        <v>40057</v>
      </c>
      <c r="CG9" s="18">
        <v>40148</v>
      </c>
      <c r="CH9" s="18">
        <v>40238</v>
      </c>
      <c r="CI9" s="18">
        <v>40330</v>
      </c>
      <c r="CJ9" s="18">
        <v>40422</v>
      </c>
      <c r="CK9" s="18">
        <v>40513</v>
      </c>
      <c r="CL9" s="18">
        <v>40603</v>
      </c>
      <c r="CM9" s="18">
        <v>40695</v>
      </c>
      <c r="CN9" s="18">
        <v>40787</v>
      </c>
      <c r="CO9" s="18">
        <v>40878</v>
      </c>
      <c r="CP9" s="18">
        <v>40969</v>
      </c>
      <c r="CQ9" s="18">
        <v>41061</v>
      </c>
      <c r="CR9" s="18">
        <v>41153</v>
      </c>
      <c r="CS9" s="18">
        <v>41244</v>
      </c>
      <c r="CT9" s="18">
        <v>41334</v>
      </c>
      <c r="CU9" s="18">
        <v>41426</v>
      </c>
      <c r="CV9" s="18">
        <v>41518</v>
      </c>
      <c r="CW9" s="18">
        <v>41609</v>
      </c>
      <c r="CX9" s="18">
        <v>41699</v>
      </c>
      <c r="CY9" s="18">
        <v>41791</v>
      </c>
      <c r="CZ9" s="18">
        <v>41883</v>
      </c>
      <c r="DA9" s="18">
        <v>41974</v>
      </c>
      <c r="DB9" s="18">
        <v>42064</v>
      </c>
      <c r="DC9" s="18">
        <v>42156</v>
      </c>
      <c r="DD9" s="18">
        <v>42248</v>
      </c>
      <c r="DE9" s="18">
        <v>42339</v>
      </c>
      <c r="DF9" s="18">
        <v>42430</v>
      </c>
      <c r="DG9" s="18">
        <v>42522</v>
      </c>
      <c r="DH9" s="18">
        <v>42614</v>
      </c>
      <c r="DI9" s="18">
        <v>42705</v>
      </c>
      <c r="DJ9" s="18">
        <v>42795</v>
      </c>
      <c r="DK9" s="18">
        <v>42887</v>
      </c>
      <c r="DL9" s="18">
        <v>42979</v>
      </c>
      <c r="DM9" s="18">
        <v>43070</v>
      </c>
      <c r="DN9" s="18">
        <v>43160</v>
      </c>
      <c r="DO9" s="18">
        <v>43252</v>
      </c>
      <c r="DP9" s="18">
        <v>43344</v>
      </c>
      <c r="DQ9" s="18">
        <v>43435</v>
      </c>
      <c r="DR9" s="18">
        <v>43525</v>
      </c>
      <c r="DS9" s="18">
        <v>43617</v>
      </c>
      <c r="DT9" s="18">
        <v>43709</v>
      </c>
      <c r="DU9" s="18">
        <v>43800</v>
      </c>
      <c r="DV9" s="18">
        <v>43891</v>
      </c>
    </row>
    <row r="10" spans="1:126" ht="14.25" customHeight="1" x14ac:dyDescent="0.25">
      <c r="A10" s="25" t="s">
        <v>20</v>
      </c>
      <c r="B10" s="28">
        <f>B12+B17-B22-B27</f>
        <v>395084.48142396571</v>
      </c>
      <c r="C10" s="28">
        <f t="shared" ref="C10:BN10" si="0">C12+C17-C22-C27</f>
        <v>606143.87459242553</v>
      </c>
      <c r="D10" s="28">
        <f t="shared" si="0"/>
        <v>629274.17424841342</v>
      </c>
      <c r="E10" s="28">
        <f t="shared" si="0"/>
        <v>597414.89773519547</v>
      </c>
      <c r="F10" s="28">
        <f t="shared" si="0"/>
        <v>659871.09254507232</v>
      </c>
      <c r="G10" s="28">
        <f t="shared" si="0"/>
        <v>517625.16485826176</v>
      </c>
      <c r="H10" s="28">
        <f t="shared" si="0"/>
        <v>587450.00163683412</v>
      </c>
      <c r="I10" s="28">
        <f t="shared" si="0"/>
        <v>478504.78695983195</v>
      </c>
      <c r="J10" s="28">
        <f t="shared" si="0"/>
        <v>475591.31857634953</v>
      </c>
      <c r="K10" s="28">
        <f t="shared" si="0"/>
        <v>514066.31063908839</v>
      </c>
      <c r="L10" s="28">
        <f t="shared" si="0"/>
        <v>562943.21705588384</v>
      </c>
      <c r="M10" s="28">
        <f t="shared" si="0"/>
        <v>527591.99872867938</v>
      </c>
      <c r="N10" s="28">
        <f t="shared" si="0"/>
        <v>656240.65063355665</v>
      </c>
      <c r="O10" s="28">
        <f t="shared" si="0"/>
        <v>212250.7477641711</v>
      </c>
      <c r="P10" s="28">
        <f t="shared" si="0"/>
        <v>708772.69831668353</v>
      </c>
      <c r="Q10" s="28">
        <f t="shared" si="0"/>
        <v>258175.08615031489</v>
      </c>
      <c r="R10" s="28">
        <f t="shared" si="0"/>
        <v>587609.82080115972</v>
      </c>
      <c r="S10" s="28">
        <f t="shared" si="0"/>
        <v>549243.83990639821</v>
      </c>
      <c r="T10" s="28">
        <f t="shared" si="0"/>
        <v>833478.37732097087</v>
      </c>
      <c r="U10" s="28">
        <f t="shared" si="0"/>
        <v>588192.55415328941</v>
      </c>
      <c r="V10" s="28">
        <f t="shared" si="0"/>
        <v>791629.72965504229</v>
      </c>
      <c r="W10" s="28">
        <f t="shared" si="0"/>
        <v>336642.03981671075</v>
      </c>
      <c r="X10" s="28">
        <f t="shared" si="0"/>
        <v>799495.14295694488</v>
      </c>
      <c r="Y10" s="28">
        <f t="shared" si="0"/>
        <v>443831.03928402968</v>
      </c>
      <c r="Z10" s="28">
        <f t="shared" si="0"/>
        <v>684157.04811165622</v>
      </c>
      <c r="AA10" s="28">
        <f t="shared" si="0"/>
        <v>660835.29088821704</v>
      </c>
      <c r="AB10" s="28">
        <f t="shared" si="0"/>
        <v>418901.87346744677</v>
      </c>
      <c r="AC10" s="28">
        <f t="shared" si="0"/>
        <v>373806.85333267949</v>
      </c>
      <c r="AD10" s="28">
        <f t="shared" si="0"/>
        <v>426339.42998086731</v>
      </c>
      <c r="AE10" s="28">
        <f t="shared" si="0"/>
        <v>568990.9930549009</v>
      </c>
      <c r="AF10" s="28">
        <f t="shared" si="0"/>
        <v>88578.430317839375</v>
      </c>
      <c r="AG10" s="28">
        <f t="shared" si="0"/>
        <v>679300.88720639306</v>
      </c>
      <c r="AH10" s="28">
        <f t="shared" si="0"/>
        <v>378054.48226118489</v>
      </c>
      <c r="AI10" s="28">
        <f t="shared" si="0"/>
        <v>808984.46363474429</v>
      </c>
      <c r="AJ10" s="28">
        <f t="shared" si="0"/>
        <v>477966.91924795217</v>
      </c>
      <c r="AK10" s="28">
        <f t="shared" si="0"/>
        <v>572347.06357611855</v>
      </c>
      <c r="AL10" s="28">
        <f t="shared" si="0"/>
        <v>393110.94532181672</v>
      </c>
      <c r="AM10" s="28">
        <f t="shared" si="0"/>
        <v>842708.00541979005</v>
      </c>
      <c r="AN10" s="28">
        <f t="shared" si="0"/>
        <v>453743.78846411977</v>
      </c>
      <c r="AO10" s="28">
        <f t="shared" si="0"/>
        <v>439205.68253245717</v>
      </c>
      <c r="AP10" s="28">
        <f t="shared" si="0"/>
        <v>514900.33738336578</v>
      </c>
      <c r="AQ10" s="28">
        <f t="shared" si="0"/>
        <v>682520.05182015745</v>
      </c>
      <c r="AR10" s="28">
        <f t="shared" si="0"/>
        <v>617710.27929269942</v>
      </c>
      <c r="AS10" s="28">
        <f t="shared" si="0"/>
        <v>526457.70988296706</v>
      </c>
      <c r="AT10" s="28">
        <f t="shared" si="0"/>
        <v>286966.99717515346</v>
      </c>
      <c r="AU10" s="28">
        <f t="shared" si="0"/>
        <v>522139.14347212645</v>
      </c>
      <c r="AV10" s="28">
        <f t="shared" si="0"/>
        <v>798472.23556823144</v>
      </c>
      <c r="AW10" s="28">
        <f t="shared" si="0"/>
        <v>486384.43267805804</v>
      </c>
      <c r="AX10" s="28">
        <f t="shared" si="0"/>
        <v>450441.79286360735</v>
      </c>
      <c r="AY10" s="28">
        <f t="shared" si="0"/>
        <v>789191.97047208529</v>
      </c>
      <c r="AZ10" s="28">
        <f t="shared" si="0"/>
        <v>514839.37106919859</v>
      </c>
      <c r="BA10" s="28">
        <f t="shared" si="0"/>
        <v>957776.59865054092</v>
      </c>
      <c r="BB10" s="28">
        <f t="shared" si="0"/>
        <v>95245.824625068053</v>
      </c>
      <c r="BC10" s="28">
        <f t="shared" si="0"/>
        <v>537422.42795785656</v>
      </c>
      <c r="BD10" s="28">
        <f t="shared" si="0"/>
        <v>647270.28013661073</v>
      </c>
      <c r="BE10" s="28">
        <f t="shared" si="0"/>
        <v>859050.15991977497</v>
      </c>
      <c r="BF10" s="28">
        <f t="shared" si="0"/>
        <v>926128.04511849908</v>
      </c>
      <c r="BG10" s="28">
        <f t="shared" si="0"/>
        <v>900781.91335189273</v>
      </c>
      <c r="BH10" s="28">
        <f t="shared" si="0"/>
        <v>886310.45705881668</v>
      </c>
      <c r="BI10" s="28">
        <f t="shared" si="0"/>
        <v>903698.67131265369</v>
      </c>
      <c r="BJ10" s="28">
        <f t="shared" si="0"/>
        <v>488101.85449234024</v>
      </c>
      <c r="BK10" s="28">
        <f t="shared" si="0"/>
        <v>1536932.5183940937</v>
      </c>
      <c r="BL10" s="28">
        <f t="shared" si="0"/>
        <v>955010.64128196705</v>
      </c>
      <c r="BM10" s="28">
        <f t="shared" si="0"/>
        <v>1032241.8070604997</v>
      </c>
      <c r="BN10" s="28">
        <f t="shared" si="0"/>
        <v>863270.47674112464</v>
      </c>
      <c r="BO10" s="28">
        <f t="shared" ref="BO10:CM10" si="1">BO12+BO17-BO22-BO27</f>
        <v>1104502.401628593</v>
      </c>
      <c r="BP10" s="28">
        <f t="shared" si="1"/>
        <v>1097474.2376014802</v>
      </c>
      <c r="BQ10" s="28">
        <f t="shared" si="1"/>
        <v>1220672.992803921</v>
      </c>
      <c r="BR10" s="28">
        <f t="shared" si="1"/>
        <v>966213.84099524014</v>
      </c>
      <c r="BS10" s="28">
        <f t="shared" si="1"/>
        <v>979498.04957732314</v>
      </c>
      <c r="BT10" s="28">
        <f t="shared" si="1"/>
        <v>677246.7965290409</v>
      </c>
      <c r="BU10" s="28">
        <f t="shared" si="1"/>
        <v>1242738.6640905393</v>
      </c>
      <c r="BV10" s="28">
        <f t="shared" si="1"/>
        <v>914713.4060909386</v>
      </c>
      <c r="BW10" s="28">
        <f t="shared" si="1"/>
        <v>988285.35704547958</v>
      </c>
      <c r="BX10" s="28">
        <f t="shared" si="1"/>
        <v>829395.17661378125</v>
      </c>
      <c r="BY10" s="28">
        <f t="shared" si="1"/>
        <v>583707.51405031048</v>
      </c>
      <c r="BZ10" s="28">
        <f t="shared" si="1"/>
        <v>981692.91755466862</v>
      </c>
      <c r="CA10" s="28">
        <f t="shared" si="1"/>
        <v>1070972.4912176125</v>
      </c>
      <c r="CB10" s="28">
        <f t="shared" si="1"/>
        <v>998570.9499892497</v>
      </c>
      <c r="CC10" s="28">
        <f t="shared" si="1"/>
        <v>882931.46333166002</v>
      </c>
      <c r="CD10" s="28">
        <f t="shared" si="1"/>
        <v>532201.04202680127</v>
      </c>
      <c r="CE10" s="28">
        <f t="shared" si="1"/>
        <v>932655.58946300007</v>
      </c>
      <c r="CF10" s="28">
        <f t="shared" si="1"/>
        <v>756209.49499999988</v>
      </c>
      <c r="CG10" s="28">
        <f t="shared" si="1"/>
        <v>728281.5120000001</v>
      </c>
      <c r="CH10" s="28">
        <f t="shared" si="1"/>
        <v>680676.39999999991</v>
      </c>
      <c r="CI10" s="28">
        <f t="shared" si="1"/>
        <v>813594.23499999987</v>
      </c>
      <c r="CJ10" s="28">
        <f t="shared" si="1"/>
        <v>552199.69199999981</v>
      </c>
      <c r="CK10" s="28">
        <f t="shared" si="1"/>
        <v>610512.41000000015</v>
      </c>
      <c r="CL10" s="28">
        <f t="shared" si="1"/>
        <v>581727.58000000007</v>
      </c>
      <c r="CM10" s="28">
        <f t="shared" si="1"/>
        <v>563629.81300000008</v>
      </c>
      <c r="CN10" s="28">
        <f t="shared" ref="CN10:CS10" si="2">CN12+CN17-CN22-CN27</f>
        <v>861938.42999999993</v>
      </c>
      <c r="CO10" s="28">
        <f t="shared" si="2"/>
        <v>837501.06400000001</v>
      </c>
      <c r="CP10" s="28">
        <f t="shared" si="2"/>
        <v>729526.07499999995</v>
      </c>
      <c r="CQ10" s="28">
        <f t="shared" si="2"/>
        <v>1009413.4009999998</v>
      </c>
      <c r="CR10" s="28">
        <f t="shared" si="2"/>
        <v>783020.32100000023</v>
      </c>
      <c r="CS10" s="28">
        <f t="shared" si="2"/>
        <v>732749.76100000017</v>
      </c>
      <c r="CT10" s="28">
        <f t="shared" ref="CT10:CU10" si="3">CT12+CT17-CT22-CT27</f>
        <v>670422.48</v>
      </c>
      <c r="CU10" s="28">
        <f t="shared" si="3"/>
        <v>887433.07999999984</v>
      </c>
      <c r="CV10" s="28">
        <f t="shared" ref="CV10:DA10" si="4">CV12+CV17-CV22-CV27</f>
        <v>853034.16000000015</v>
      </c>
      <c r="CW10" s="28">
        <f t="shared" si="4"/>
        <v>630959.14999999991</v>
      </c>
      <c r="CX10" s="28">
        <f t="shared" si="4"/>
        <v>682479.06</v>
      </c>
      <c r="CY10" s="28">
        <f t="shared" si="4"/>
        <v>699298.59600000014</v>
      </c>
      <c r="CZ10" s="28">
        <f t="shared" si="4"/>
        <v>609701</v>
      </c>
      <c r="DA10" s="28">
        <f t="shared" si="4"/>
        <v>884922</v>
      </c>
      <c r="DB10" s="28">
        <f t="shared" ref="DB10:DD10" si="5">DB12+DB17-DB22-DB27</f>
        <v>819404.3</v>
      </c>
      <c r="DC10" s="28">
        <f t="shared" si="5"/>
        <v>621388.745</v>
      </c>
      <c r="DD10" s="28">
        <f t="shared" si="5"/>
        <v>604344.87100000004</v>
      </c>
      <c r="DE10" s="28">
        <f t="shared" ref="DE10:DK10" si="6">DE12+DE17-DE22-DE27</f>
        <v>785952.64</v>
      </c>
      <c r="DF10" s="28">
        <f t="shared" si="6"/>
        <v>662333.58499999996</v>
      </c>
      <c r="DG10" s="28">
        <f t="shared" si="6"/>
        <v>582093.4</v>
      </c>
      <c r="DH10" s="28">
        <f t="shared" si="6"/>
        <v>544609.13</v>
      </c>
      <c r="DI10" s="28">
        <f t="shared" si="6"/>
        <v>603824</v>
      </c>
      <c r="DJ10" s="28">
        <f t="shared" si="6"/>
        <v>607385.30000000005</v>
      </c>
      <c r="DK10" s="28">
        <f t="shared" si="6"/>
        <v>507757.26199999999</v>
      </c>
      <c r="DL10" s="28">
        <f t="shared" ref="DL10:DM10" si="7">DL12+DL17-DL22-DL27</f>
        <v>571685.5</v>
      </c>
      <c r="DM10" s="28">
        <f t="shared" si="7"/>
        <v>721498.37800000003</v>
      </c>
      <c r="DN10" s="28">
        <f t="shared" ref="DN10:DO10" si="8">DN12+DN17-DN22-DN27</f>
        <v>513558.30000000005</v>
      </c>
      <c r="DO10" s="28">
        <f t="shared" si="8"/>
        <v>516834.82000000007</v>
      </c>
      <c r="DP10" s="28">
        <f t="shared" ref="DP10:DQ10" si="9">DP12+DP17-DP22-DP27</f>
        <v>618037.48499999999</v>
      </c>
      <c r="DQ10" s="28">
        <f t="shared" si="9"/>
        <v>730771.8</v>
      </c>
      <c r="DR10" s="28">
        <f>DR12+DR17-DR22-DR27</f>
        <v>772147.29900000012</v>
      </c>
      <c r="DS10" s="28">
        <f>DS12+DS17-DS22-DS27</f>
        <v>562009.39500000002</v>
      </c>
      <c r="DT10" s="28">
        <f>DT12+DT17-DT22-DT27</f>
        <v>615456.49199999997</v>
      </c>
      <c r="DU10" s="28">
        <f>DU12+DU17-DU22-DU27</f>
        <v>744710.06499999994</v>
      </c>
      <c r="DV10" s="28">
        <f>DV12+DV17-DV22-DV27</f>
        <v>633993.44400000002</v>
      </c>
    </row>
    <row r="11" spans="1:126" ht="14.25" customHeight="1" outlineLevel="1" x14ac:dyDescent="0.25">
      <c r="A11" s="23"/>
      <c r="B11" s="23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4"/>
      <c r="BF11" s="24"/>
      <c r="BG11" s="24"/>
      <c r="BH11" s="24"/>
      <c r="BI11" s="24"/>
      <c r="BJ11" s="24"/>
      <c r="BK11" s="24"/>
      <c r="BL11" s="24"/>
      <c r="BM11" s="24"/>
      <c r="BN11" s="24"/>
      <c r="BO11" s="24"/>
      <c r="BP11" s="24"/>
      <c r="BQ11" s="24"/>
      <c r="BR11" s="24"/>
      <c r="BS11" s="24"/>
      <c r="BT11" s="24"/>
      <c r="BU11" s="24"/>
      <c r="BV11" s="24"/>
      <c r="BW11" s="24"/>
      <c r="BX11" s="24"/>
      <c r="BY11" s="24"/>
      <c r="BZ11" s="24"/>
      <c r="CA11" s="24"/>
      <c r="CB11" s="24"/>
      <c r="CC11" s="24"/>
      <c r="CD11" s="24"/>
      <c r="CE11" s="24"/>
      <c r="CF11" s="24"/>
      <c r="CG11" s="24"/>
      <c r="CH11" s="24"/>
      <c r="CI11" s="24"/>
      <c r="CJ11" s="24"/>
      <c r="CK11" s="24"/>
      <c r="CL11" s="24"/>
      <c r="CM11" s="24"/>
      <c r="CN11" s="24"/>
      <c r="CO11" s="24"/>
      <c r="CP11" s="24"/>
      <c r="CQ11" s="24"/>
      <c r="CR11" s="24"/>
      <c r="CS11" s="24"/>
      <c r="CT11" s="24"/>
      <c r="CU11" s="24"/>
      <c r="CV11" s="24"/>
      <c r="CW11" s="24"/>
      <c r="CX11" s="24"/>
      <c r="CY11" s="24"/>
      <c r="CZ11" s="24"/>
      <c r="DA11" s="24"/>
      <c r="DB11" s="24"/>
      <c r="DC11" s="24"/>
      <c r="DD11" s="24"/>
      <c r="DE11" s="24"/>
      <c r="DF11" s="24"/>
      <c r="DG11" s="24"/>
      <c r="DH11" s="24"/>
      <c r="DI11" s="24"/>
      <c r="DJ11" s="24"/>
    </row>
    <row r="12" spans="1:126" ht="14.25" customHeight="1" outlineLevel="1" x14ac:dyDescent="0.25">
      <c r="A12" s="61" t="s">
        <v>4</v>
      </c>
      <c r="B12" s="24">
        <f>SUM(B13:B15)</f>
        <v>562312.7324239657</v>
      </c>
      <c r="C12" s="24">
        <f t="shared" ref="C12:BN12" si="10">SUM(C13:C15)</f>
        <v>721994.89859242563</v>
      </c>
      <c r="D12" s="24">
        <f t="shared" si="10"/>
        <v>719156.41124841338</v>
      </c>
      <c r="E12" s="24">
        <f t="shared" si="10"/>
        <v>709551.95773519552</v>
      </c>
      <c r="F12" s="24">
        <f t="shared" si="10"/>
        <v>784170.08254507231</v>
      </c>
      <c r="G12" s="24">
        <f t="shared" si="10"/>
        <v>568521.70485826174</v>
      </c>
      <c r="H12" s="24">
        <f t="shared" si="10"/>
        <v>646571.58563683415</v>
      </c>
      <c r="I12" s="24">
        <f t="shared" si="10"/>
        <v>579296.62695983192</v>
      </c>
      <c r="J12" s="24">
        <f t="shared" si="10"/>
        <v>595738.75857634947</v>
      </c>
      <c r="K12" s="24">
        <f t="shared" si="10"/>
        <v>649566.92063908838</v>
      </c>
      <c r="L12" s="24">
        <f t="shared" si="10"/>
        <v>742854.39705588389</v>
      </c>
      <c r="M12" s="24">
        <f t="shared" si="10"/>
        <v>700864.92372867942</v>
      </c>
      <c r="N12" s="24">
        <f t="shared" si="10"/>
        <v>877795.02463355672</v>
      </c>
      <c r="O12" s="24">
        <f t="shared" si="10"/>
        <v>674083.05982926209</v>
      </c>
      <c r="P12" s="24">
        <f t="shared" si="10"/>
        <v>749178.43288613844</v>
      </c>
      <c r="Q12" s="24">
        <f t="shared" si="10"/>
        <v>717002.48265104194</v>
      </c>
      <c r="R12" s="24">
        <f t="shared" si="10"/>
        <v>597695.18443752348</v>
      </c>
      <c r="S12" s="24">
        <f t="shared" si="10"/>
        <v>793963.53081548901</v>
      </c>
      <c r="T12" s="24">
        <f t="shared" si="10"/>
        <v>1097734.4035027893</v>
      </c>
      <c r="U12" s="24">
        <f t="shared" si="10"/>
        <v>847414.8812441983</v>
      </c>
      <c r="V12" s="24">
        <f t="shared" si="10"/>
        <v>676793.05707104236</v>
      </c>
      <c r="W12" s="24">
        <f t="shared" si="10"/>
        <v>895489.19572434667</v>
      </c>
      <c r="X12" s="24">
        <f t="shared" si="10"/>
        <v>679442.80412348988</v>
      </c>
      <c r="Y12" s="24">
        <f t="shared" si="10"/>
        <v>781509.94308112049</v>
      </c>
      <c r="Z12" s="24">
        <f t="shared" si="10"/>
        <v>948077.76754256524</v>
      </c>
      <c r="AA12" s="24">
        <f t="shared" si="10"/>
        <v>923854.80123912613</v>
      </c>
      <c r="AB12" s="24">
        <f t="shared" si="10"/>
        <v>843536.92956017412</v>
      </c>
      <c r="AC12" s="24">
        <f t="shared" si="10"/>
        <v>861351.5016581344</v>
      </c>
      <c r="AD12" s="24">
        <f t="shared" si="10"/>
        <v>761705.98094086733</v>
      </c>
      <c r="AE12" s="24">
        <f t="shared" si="10"/>
        <v>1006370.8413239917</v>
      </c>
      <c r="AF12" s="24">
        <f t="shared" si="10"/>
        <v>756134.83486329438</v>
      </c>
      <c r="AG12" s="24">
        <f t="shared" si="10"/>
        <v>1086340.3428718478</v>
      </c>
      <c r="AH12" s="24">
        <f t="shared" si="10"/>
        <v>880542.32565027568</v>
      </c>
      <c r="AI12" s="24">
        <f t="shared" si="10"/>
        <v>995430.77348928968</v>
      </c>
      <c r="AJ12" s="24">
        <f t="shared" si="10"/>
        <v>846115.24279704329</v>
      </c>
      <c r="AK12" s="24">
        <f t="shared" si="10"/>
        <v>845323.72806339117</v>
      </c>
      <c r="AL12" s="24">
        <f t="shared" si="10"/>
        <v>756954.10191454366</v>
      </c>
      <c r="AM12" s="24">
        <f t="shared" si="10"/>
        <v>970215.74046342599</v>
      </c>
      <c r="AN12" s="24">
        <f t="shared" si="10"/>
        <v>704482.25810775603</v>
      </c>
      <c r="AO12" s="24">
        <f t="shared" si="10"/>
        <v>694717.89951427525</v>
      </c>
      <c r="AP12" s="24">
        <f t="shared" si="10"/>
        <v>738454.57441219082</v>
      </c>
      <c r="AQ12" s="24">
        <f t="shared" si="10"/>
        <v>1022830.6837492035</v>
      </c>
      <c r="AR12" s="24">
        <f t="shared" si="10"/>
        <v>860386.9821751829</v>
      </c>
      <c r="AS12" s="24">
        <f t="shared" si="10"/>
        <v>884057.75966342271</v>
      </c>
      <c r="AT12" s="24">
        <f t="shared" si="10"/>
        <v>614124.61269621761</v>
      </c>
      <c r="AU12" s="24">
        <f t="shared" si="10"/>
        <v>898949.52665837936</v>
      </c>
      <c r="AV12" s="24">
        <f t="shared" si="10"/>
        <v>1046934.3060161254</v>
      </c>
      <c r="AW12" s="24">
        <f t="shared" si="10"/>
        <v>897408.55462927755</v>
      </c>
      <c r="AX12" s="24">
        <f t="shared" si="10"/>
        <v>875696.41832923924</v>
      </c>
      <c r="AY12" s="24">
        <f t="shared" si="10"/>
        <v>1053069.9963412653</v>
      </c>
      <c r="AZ12" s="24">
        <f t="shared" si="10"/>
        <v>954038.6518674246</v>
      </c>
      <c r="BA12" s="24">
        <f t="shared" si="10"/>
        <v>1028590.933462071</v>
      </c>
      <c r="BB12" s="24">
        <f t="shared" si="10"/>
        <v>708717.83463839605</v>
      </c>
      <c r="BC12" s="24">
        <f t="shared" si="10"/>
        <v>1308267.5867781786</v>
      </c>
      <c r="BD12" s="24">
        <f t="shared" si="10"/>
        <v>1238137.4565257307</v>
      </c>
      <c r="BE12" s="24">
        <f t="shared" si="10"/>
        <v>1203816.1220576935</v>
      </c>
      <c r="BF12" s="24">
        <f t="shared" si="10"/>
        <v>1147347.081153695</v>
      </c>
      <c r="BG12" s="24">
        <f t="shared" si="10"/>
        <v>1397440.7815442535</v>
      </c>
      <c r="BH12" s="24">
        <f t="shared" si="10"/>
        <v>1412256.5629547697</v>
      </c>
      <c r="BI12" s="24">
        <f t="shared" si="10"/>
        <v>1222846.5743472818</v>
      </c>
      <c r="BJ12" s="24">
        <f t="shared" si="10"/>
        <v>1039199.1223626921</v>
      </c>
      <c r="BK12" s="24">
        <f t="shared" si="10"/>
        <v>1352629.8335050587</v>
      </c>
      <c r="BL12" s="24">
        <f t="shared" si="10"/>
        <v>1406192.6987447131</v>
      </c>
      <c r="BM12" s="24">
        <f t="shared" si="10"/>
        <v>1357372.3453875354</v>
      </c>
      <c r="BN12" s="24">
        <f t="shared" si="10"/>
        <v>1222787.1339243217</v>
      </c>
      <c r="BO12" s="24">
        <f t="shared" ref="BO12:CM12" si="11">SUM(BO13:BO15)</f>
        <v>1353963.5532440341</v>
      </c>
      <c r="BP12" s="24">
        <f t="shared" si="11"/>
        <v>1151442.8917455073</v>
      </c>
      <c r="BQ12" s="24">
        <f t="shared" si="11"/>
        <v>1538967.421086136</v>
      </c>
      <c r="BR12" s="24">
        <f t="shared" si="11"/>
        <v>1164683.3147077195</v>
      </c>
      <c r="BS12" s="24">
        <f t="shared" si="11"/>
        <v>1516378.0773765529</v>
      </c>
      <c r="BT12" s="24">
        <f t="shared" si="11"/>
        <v>1265764.744549823</v>
      </c>
      <c r="BU12" s="24">
        <f t="shared" si="11"/>
        <v>1726704.8633659042</v>
      </c>
      <c r="BV12" s="24">
        <f t="shared" si="11"/>
        <v>1440999.0106623967</v>
      </c>
      <c r="BW12" s="24">
        <f t="shared" si="11"/>
        <v>1148298.5249419522</v>
      </c>
      <c r="BX12" s="24">
        <f t="shared" si="11"/>
        <v>1096539.6088647433</v>
      </c>
      <c r="BY12" s="24">
        <f t="shared" si="11"/>
        <v>1148941.8555309076</v>
      </c>
      <c r="BZ12" s="24">
        <f t="shared" si="11"/>
        <v>1283039.1386808017</v>
      </c>
      <c r="CA12" s="24">
        <f>SUM(CA13:CA15)</f>
        <v>1387021.4607090636</v>
      </c>
      <c r="CB12" s="24">
        <f t="shared" si="11"/>
        <v>1165923.7293710446</v>
      </c>
      <c r="CC12" s="24">
        <f t="shared" si="11"/>
        <v>995622.67123909004</v>
      </c>
      <c r="CD12" s="24">
        <f t="shared" si="11"/>
        <v>1237362.9170000001</v>
      </c>
      <c r="CE12" s="24">
        <f t="shared" si="11"/>
        <v>1261047.76</v>
      </c>
      <c r="CF12" s="24">
        <f t="shared" si="11"/>
        <v>1194053.4099999999</v>
      </c>
      <c r="CG12" s="24">
        <f t="shared" si="11"/>
        <v>820761.68</v>
      </c>
      <c r="CH12" s="24">
        <f t="shared" si="11"/>
        <v>1304979</v>
      </c>
      <c r="CI12" s="24">
        <f t="shared" si="11"/>
        <v>1505190.95</v>
      </c>
      <c r="CJ12" s="24">
        <f t="shared" si="11"/>
        <v>1316022.3999999999</v>
      </c>
      <c r="CK12" s="24">
        <f t="shared" si="11"/>
        <v>1215716.81</v>
      </c>
      <c r="CL12" s="24">
        <f t="shared" si="11"/>
        <v>1155156</v>
      </c>
      <c r="CM12" s="24">
        <f t="shared" si="11"/>
        <v>1243888</v>
      </c>
      <c r="CN12" s="24">
        <f t="shared" ref="CN12:CS12" si="12">SUM(CN13:CN15)</f>
        <v>1211486</v>
      </c>
      <c r="CO12" s="24">
        <f t="shared" si="12"/>
        <v>1348453</v>
      </c>
      <c r="CP12" s="24">
        <f t="shared" si="12"/>
        <v>1409477.8399999999</v>
      </c>
      <c r="CQ12" s="24">
        <f t="shared" si="12"/>
        <v>1150327.3199999998</v>
      </c>
      <c r="CR12" s="24">
        <f t="shared" si="12"/>
        <v>1197186.1400000001</v>
      </c>
      <c r="CS12" s="24">
        <f t="shared" si="12"/>
        <v>1165180.58</v>
      </c>
      <c r="CT12" s="24">
        <f t="shared" ref="CT12:CU12" si="13">SUM(CT13:CT15)</f>
        <v>1224279.48</v>
      </c>
      <c r="CU12" s="24">
        <f t="shared" si="13"/>
        <v>1198033.8799999999</v>
      </c>
      <c r="CV12" s="24">
        <f t="shared" ref="CV12:CW12" si="14">SUM(CV13:CV15)</f>
        <v>1030811.16</v>
      </c>
      <c r="CW12" s="24">
        <f t="shared" si="14"/>
        <v>1172338.46</v>
      </c>
      <c r="CX12" s="24">
        <f t="shared" ref="CX12:CY12" si="15">SUM(CX13:CX15)</f>
        <v>1082209.06</v>
      </c>
      <c r="CY12" s="24">
        <f t="shared" si="15"/>
        <v>1016924.16</v>
      </c>
      <c r="CZ12" s="24">
        <f t="shared" ref="CZ12:DB12" si="16">SUM(CZ13:CZ15)</f>
        <v>897653</v>
      </c>
      <c r="DA12" s="24">
        <f t="shared" si="16"/>
        <v>987661</v>
      </c>
      <c r="DB12" s="24">
        <f t="shared" si="16"/>
        <v>1008897</v>
      </c>
      <c r="DC12" s="24">
        <f t="shared" ref="DC12:DD12" si="17">SUM(DC13:DC15)</f>
        <v>858380</v>
      </c>
      <c r="DD12" s="24">
        <f t="shared" si="17"/>
        <v>763398</v>
      </c>
      <c r="DE12" s="24">
        <f t="shared" ref="DE12:DI12" si="18">SUM(DE13:DE15)</f>
        <v>759973</v>
      </c>
      <c r="DF12" s="24">
        <f t="shared" si="18"/>
        <v>754183</v>
      </c>
      <c r="DG12" s="24">
        <f t="shared" si="18"/>
        <v>666346</v>
      </c>
      <c r="DH12" s="24">
        <f t="shared" si="18"/>
        <v>712640</v>
      </c>
      <c r="DI12" s="24">
        <f t="shared" si="18"/>
        <v>733453</v>
      </c>
      <c r="DJ12" s="24">
        <f t="shared" ref="DJ12:DK12" si="19">SUM(DJ13:DJ15)</f>
        <v>601569</v>
      </c>
      <c r="DK12" s="24">
        <f t="shared" si="19"/>
        <v>808819</v>
      </c>
      <c r="DL12" s="24">
        <f t="shared" ref="DL12:DM12" si="20">SUM(DL13:DL15)</f>
        <v>710813</v>
      </c>
      <c r="DM12" s="24">
        <f t="shared" si="20"/>
        <v>797362</v>
      </c>
      <c r="DN12" s="24">
        <f t="shared" ref="DN12:DO12" si="21">SUM(DN13:DN15)</f>
        <v>819151</v>
      </c>
      <c r="DO12" s="24">
        <f t="shared" si="21"/>
        <v>783911</v>
      </c>
      <c r="DP12" s="24">
        <f t="shared" ref="DP12:DQ12" si="22">SUM(DP13:DP15)</f>
        <v>797464</v>
      </c>
      <c r="DQ12" s="24">
        <f t="shared" si="22"/>
        <v>838073</v>
      </c>
      <c r="DR12" s="24">
        <f t="shared" ref="DR12:DS12" si="23">SUM(DR13:DR15)</f>
        <v>796359</v>
      </c>
      <c r="DS12" s="24">
        <f t="shared" si="23"/>
        <v>744884</v>
      </c>
      <c r="DT12" s="24">
        <f t="shared" ref="DT12:DU12" si="24">SUM(DT13:DT15)</f>
        <v>715348</v>
      </c>
      <c r="DU12" s="24">
        <f t="shared" si="24"/>
        <v>782635</v>
      </c>
      <c r="DV12" s="24">
        <f t="shared" ref="DV12" si="25">SUM(DV13:DV15)</f>
        <v>798730</v>
      </c>
    </row>
    <row r="13" spans="1:126" outlineLevel="2" x14ac:dyDescent="0.25">
      <c r="A13" s="29" t="s">
        <v>5</v>
      </c>
      <c r="B13" s="27">
        <v>105016.514868848</v>
      </c>
      <c r="C13" s="27">
        <v>234722.43834185301</v>
      </c>
      <c r="D13" s="27">
        <v>247730.52628633301</v>
      </c>
      <c r="E13" s="27">
        <v>185545.52050296601</v>
      </c>
      <c r="F13" s="27">
        <v>224879.22948395999</v>
      </c>
      <c r="G13" s="27">
        <v>116538.704202953</v>
      </c>
      <c r="H13" s="27">
        <v>130544.54255456</v>
      </c>
      <c r="I13" s="27">
        <v>191010.523758528</v>
      </c>
      <c r="J13" s="27">
        <v>160604.75355480699</v>
      </c>
      <c r="K13" s="27">
        <v>167107.83813086399</v>
      </c>
      <c r="L13" s="27">
        <v>213991.05025526701</v>
      </c>
      <c r="M13" s="27">
        <v>197296.358059063</v>
      </c>
      <c r="N13" s="27">
        <v>255351.74249982799</v>
      </c>
      <c r="O13" s="27">
        <v>239266.209251144</v>
      </c>
      <c r="P13" s="27">
        <v>229796.533851952</v>
      </c>
      <c r="Q13" s="27">
        <v>216735.51439707499</v>
      </c>
      <c r="R13" s="27">
        <v>145489.67695485099</v>
      </c>
      <c r="S13" s="27">
        <v>326292.560313205</v>
      </c>
      <c r="T13" s="27">
        <v>373944.69807427202</v>
      </c>
      <c r="U13" s="27">
        <v>375411.06465767301</v>
      </c>
      <c r="V13" s="27">
        <v>273202.99405968498</v>
      </c>
      <c r="W13" s="27">
        <v>411153.10961305199</v>
      </c>
      <c r="X13" s="27">
        <v>225405.42847522101</v>
      </c>
      <c r="Y13" s="27">
        <v>355605.467852042</v>
      </c>
      <c r="Z13" s="27">
        <v>449461.873470577</v>
      </c>
      <c r="AA13" s="27">
        <v>403579.628922317</v>
      </c>
      <c r="AB13" s="27">
        <v>398463.628893802</v>
      </c>
      <c r="AC13" s="27">
        <v>450497.868713303</v>
      </c>
      <c r="AD13" s="27">
        <v>388359.26181005902</v>
      </c>
      <c r="AE13" s="27">
        <v>545668.46601016202</v>
      </c>
      <c r="AF13" s="27">
        <v>316858.431731358</v>
      </c>
      <c r="AG13" s="27">
        <v>612040.84044842201</v>
      </c>
      <c r="AH13" s="27">
        <v>419093.39334108197</v>
      </c>
      <c r="AI13" s="27">
        <v>358269.80476733501</v>
      </c>
      <c r="AJ13" s="27">
        <v>235028.64078585699</v>
      </c>
      <c r="AK13" s="27">
        <v>391131.16110572597</v>
      </c>
      <c r="AL13" s="27">
        <v>278442.36712187098</v>
      </c>
      <c r="AM13" s="27">
        <v>422504.50777255301</v>
      </c>
      <c r="AN13" s="27">
        <v>215967.788267822</v>
      </c>
      <c r="AO13" s="27">
        <v>258035.33683775499</v>
      </c>
      <c r="AP13" s="27">
        <v>336257.56798170198</v>
      </c>
      <c r="AQ13" s="27">
        <v>513298.73835041298</v>
      </c>
      <c r="AR13" s="27">
        <v>342113.76976331201</v>
      </c>
      <c r="AS13" s="27">
        <v>435537.92390457302</v>
      </c>
      <c r="AT13" s="27">
        <v>228687.937816716</v>
      </c>
      <c r="AU13" s="27">
        <v>430410.52232635999</v>
      </c>
      <c r="AV13" s="27">
        <v>557630.60322200903</v>
      </c>
      <c r="AW13" s="27">
        <v>478486.93663491501</v>
      </c>
      <c r="AX13" s="27">
        <v>423779.73206079699</v>
      </c>
      <c r="AY13" s="27">
        <v>548943.25804486999</v>
      </c>
      <c r="AZ13" s="27">
        <v>405525.10348180903</v>
      </c>
      <c r="BA13" s="27">
        <v>518522.90641252301</v>
      </c>
      <c r="BB13" s="27">
        <v>435606.50328716601</v>
      </c>
      <c r="BC13" s="27">
        <v>692614.43462543096</v>
      </c>
      <c r="BD13" s="27">
        <v>601926.08368214499</v>
      </c>
      <c r="BE13" s="27">
        <v>538758.97840525804</v>
      </c>
      <c r="BF13" s="27">
        <v>590136.42731460498</v>
      </c>
      <c r="BG13" s="27">
        <v>661163.749825518</v>
      </c>
      <c r="BH13" s="27">
        <v>545221.84193563601</v>
      </c>
      <c r="BI13" s="27">
        <v>554477.98092424101</v>
      </c>
      <c r="BJ13" s="27">
        <v>502675.72491433902</v>
      </c>
      <c r="BK13" s="27">
        <v>611708.51531454304</v>
      </c>
      <c r="BL13" s="27">
        <v>714479.29436853598</v>
      </c>
      <c r="BM13" s="27">
        <v>697749.46540258103</v>
      </c>
      <c r="BN13" s="27">
        <v>518928.624630376</v>
      </c>
      <c r="BO13" s="27">
        <v>662587.40508075501</v>
      </c>
      <c r="BP13" s="27">
        <v>538412.47544363898</v>
      </c>
      <c r="BQ13" s="27">
        <v>823475.49484523002</v>
      </c>
      <c r="BR13" s="27">
        <v>514345.88990371203</v>
      </c>
      <c r="BS13" s="27">
        <v>833493.83926130401</v>
      </c>
      <c r="BT13" s="27">
        <v>538801.47970847599</v>
      </c>
      <c r="BU13" s="27">
        <v>882007.79112650699</v>
      </c>
      <c r="BV13" s="27">
        <v>693927.93934943096</v>
      </c>
      <c r="BW13" s="27">
        <v>427206.26364640798</v>
      </c>
      <c r="BX13" s="27">
        <v>467072.327244432</v>
      </c>
      <c r="BY13" s="27">
        <v>430594.469759728</v>
      </c>
      <c r="BZ13" s="27">
        <v>647230.69585764199</v>
      </c>
      <c r="CA13" s="27">
        <v>687290.450812191</v>
      </c>
      <c r="CB13" s="27">
        <v>640602.71133947303</v>
      </c>
      <c r="CC13" s="27">
        <v>418221.14199069398</v>
      </c>
      <c r="CD13" s="27">
        <v>519340</v>
      </c>
      <c r="CE13" s="27">
        <v>627839</v>
      </c>
      <c r="CF13" s="27">
        <v>622886.76</v>
      </c>
      <c r="CG13" s="27">
        <v>315420.33</v>
      </c>
      <c r="CH13" s="27">
        <v>665594</v>
      </c>
      <c r="CI13" s="27">
        <v>645083</v>
      </c>
      <c r="CJ13" s="27">
        <v>727067</v>
      </c>
      <c r="CK13" s="27">
        <v>571023.41</v>
      </c>
      <c r="CL13" s="27">
        <v>464169</v>
      </c>
      <c r="CM13" s="27">
        <v>649366</v>
      </c>
      <c r="CN13" s="27">
        <v>586577</v>
      </c>
      <c r="CO13" s="27">
        <v>643912</v>
      </c>
      <c r="CP13" s="27">
        <v>635960.84</v>
      </c>
      <c r="CQ13" s="27">
        <v>579829.31999999995</v>
      </c>
      <c r="CR13" s="27">
        <v>557411.14</v>
      </c>
      <c r="CS13" s="27">
        <v>506141.58</v>
      </c>
      <c r="CT13" s="27">
        <v>544150.88</v>
      </c>
      <c r="CU13" s="27">
        <v>637189.57999999996</v>
      </c>
      <c r="CV13" s="27">
        <v>546357.66</v>
      </c>
      <c r="CW13" s="27">
        <v>551559.36</v>
      </c>
      <c r="CX13" s="27">
        <v>553075.06000000006</v>
      </c>
      <c r="CY13" s="27">
        <v>546862.16</v>
      </c>
      <c r="CZ13" s="27">
        <v>428244</v>
      </c>
      <c r="DA13" s="27">
        <v>407700</v>
      </c>
      <c r="DB13" s="27">
        <v>474305</v>
      </c>
      <c r="DC13" s="27">
        <v>378705</v>
      </c>
      <c r="DD13" s="27">
        <v>282723</v>
      </c>
      <c r="DE13" s="27">
        <v>265153</v>
      </c>
      <c r="DF13" s="27">
        <v>329566</v>
      </c>
      <c r="DG13" s="27">
        <v>295901</v>
      </c>
      <c r="DH13" s="27">
        <v>316094</v>
      </c>
      <c r="DI13" s="27">
        <v>263827</v>
      </c>
      <c r="DJ13" s="27">
        <v>178887</v>
      </c>
      <c r="DK13" s="27">
        <v>381395</v>
      </c>
      <c r="DL13" s="27">
        <v>341449</v>
      </c>
      <c r="DM13" s="27">
        <v>310395</v>
      </c>
      <c r="DN13" s="27">
        <v>306682</v>
      </c>
      <c r="DO13" s="27">
        <v>337308</v>
      </c>
      <c r="DP13" s="27">
        <v>363394</v>
      </c>
      <c r="DQ13" s="27">
        <v>319383</v>
      </c>
      <c r="DR13" s="27">
        <v>308751</v>
      </c>
      <c r="DS13" s="27">
        <v>344340</v>
      </c>
      <c r="DT13" s="27">
        <v>364839</v>
      </c>
      <c r="DU13" s="27">
        <v>278510</v>
      </c>
      <c r="DV13" s="27">
        <v>314767</v>
      </c>
    </row>
    <row r="14" spans="1:126" outlineLevel="2" x14ac:dyDescent="0.25">
      <c r="A14" s="29" t="s">
        <v>6</v>
      </c>
      <c r="B14" s="27">
        <v>418952.20827146102</v>
      </c>
      <c r="C14" s="27">
        <v>433337.42420359002</v>
      </c>
      <c r="D14" s="27">
        <v>435159.422763401</v>
      </c>
      <c r="E14" s="27">
        <v>493262.94476154802</v>
      </c>
      <c r="F14" s="27">
        <v>515897.041350518</v>
      </c>
      <c r="G14" s="27">
        <v>411126.93316398398</v>
      </c>
      <c r="H14" s="27">
        <v>476492.50916045101</v>
      </c>
      <c r="I14" s="27">
        <v>352781.51632504602</v>
      </c>
      <c r="J14" s="27">
        <v>396227.75504442398</v>
      </c>
      <c r="K14" s="27">
        <v>425606.18375481502</v>
      </c>
      <c r="L14" s="27">
        <v>486983.15206888103</v>
      </c>
      <c r="M14" s="27">
        <v>470731.90913187998</v>
      </c>
      <c r="N14" s="27">
        <v>576559.82368389994</v>
      </c>
      <c r="O14" s="27">
        <v>379740.73564590601</v>
      </c>
      <c r="P14" s="27">
        <v>476166.49604442302</v>
      </c>
      <c r="Q14" s="27">
        <v>464775.94462577102</v>
      </c>
      <c r="R14" s="27">
        <v>409010.36916993599</v>
      </c>
      <c r="S14" s="27">
        <v>414662.41305097</v>
      </c>
      <c r="T14" s="27">
        <v>677950.99118805502</v>
      </c>
      <c r="U14" s="27">
        <v>430433.22659103799</v>
      </c>
      <c r="V14" s="27">
        <v>342950.08565768402</v>
      </c>
      <c r="W14" s="27">
        <v>410286.88350690698</v>
      </c>
      <c r="X14" s="27">
        <v>390729.84729133802</v>
      </c>
      <c r="Y14" s="27">
        <v>372360.18354406999</v>
      </c>
      <c r="Z14" s="27">
        <v>434808.14993462298</v>
      </c>
      <c r="AA14" s="27">
        <v>457149.86394561903</v>
      </c>
      <c r="AB14" s="27">
        <v>380830.04196597799</v>
      </c>
      <c r="AC14" s="27">
        <v>359147.94415378099</v>
      </c>
      <c r="AD14" s="27">
        <v>302415.83529919601</v>
      </c>
      <c r="AE14" s="27">
        <v>382965.31526945101</v>
      </c>
      <c r="AF14" s="27">
        <v>376273.78312550701</v>
      </c>
      <c r="AG14" s="27">
        <v>409696.06630584598</v>
      </c>
      <c r="AH14" s="27">
        <v>407197.044140507</v>
      </c>
      <c r="AI14" s="27">
        <v>574437.69790563104</v>
      </c>
      <c r="AJ14" s="27">
        <v>562574.10810083698</v>
      </c>
      <c r="AK14" s="27">
        <v>406338.77985302499</v>
      </c>
      <c r="AL14" s="27">
        <v>422944.09752940398</v>
      </c>
      <c r="AM14" s="27">
        <v>488845.26906078198</v>
      </c>
      <c r="AN14" s="27">
        <v>442587.97872813698</v>
      </c>
      <c r="AO14" s="27">
        <v>390247.654681677</v>
      </c>
      <c r="AP14" s="27">
        <v>342717.88867103599</v>
      </c>
      <c r="AQ14" s="27">
        <v>447421.73362825997</v>
      </c>
      <c r="AR14" s="27">
        <v>474019.194732095</v>
      </c>
      <c r="AS14" s="27">
        <v>402446.18296860898</v>
      </c>
      <c r="AT14" s="27">
        <v>324746.17292790301</v>
      </c>
      <c r="AU14" s="27">
        <v>405638.22365805297</v>
      </c>
      <c r="AV14" s="27">
        <v>446571.69914973603</v>
      </c>
      <c r="AW14" s="27">
        <v>372628.90426430799</v>
      </c>
      <c r="AX14" s="27">
        <v>394272.395999945</v>
      </c>
      <c r="AY14" s="27">
        <v>447083.91528410697</v>
      </c>
      <c r="AZ14" s="27">
        <v>506595.68394208798</v>
      </c>
      <c r="BA14" s="27">
        <v>463729.00477386097</v>
      </c>
      <c r="BB14" s="27">
        <v>216439.08718610799</v>
      </c>
      <c r="BC14" s="27">
        <v>557880.79488685494</v>
      </c>
      <c r="BD14" s="27">
        <v>594233.12423816696</v>
      </c>
      <c r="BE14" s="27">
        <v>603240.99368886906</v>
      </c>
      <c r="BF14" s="27">
        <v>486676.89214628702</v>
      </c>
      <c r="BG14" s="27">
        <v>669760.40362736897</v>
      </c>
      <c r="BH14" s="27">
        <v>822312.32105659205</v>
      </c>
      <c r="BI14" s="27">
        <v>597805.38316975196</v>
      </c>
      <c r="BJ14" s="27">
        <v>470297.816398344</v>
      </c>
      <c r="BK14" s="27">
        <v>681684.22430235799</v>
      </c>
      <c r="BL14" s="27">
        <v>644966.90735753695</v>
      </c>
      <c r="BM14" s="27">
        <v>592404.05194176105</v>
      </c>
      <c r="BN14" s="27">
        <v>636677.76663133805</v>
      </c>
      <c r="BO14" s="27">
        <v>625503.04836557095</v>
      </c>
      <c r="BP14" s="27">
        <v>569348.13299026503</v>
      </c>
      <c r="BQ14" s="27">
        <v>645783.05201282504</v>
      </c>
      <c r="BR14" s="27">
        <v>580886.49209490698</v>
      </c>
      <c r="BS14" s="27">
        <v>619704.51055054402</v>
      </c>
      <c r="BT14" s="27">
        <v>679032.99902250699</v>
      </c>
      <c r="BU14" s="27">
        <v>773891.99833204201</v>
      </c>
      <c r="BV14" s="27">
        <v>677769.85600801103</v>
      </c>
      <c r="BW14" s="27">
        <v>652364.29797915195</v>
      </c>
      <c r="BX14" s="27">
        <v>580458.99158722698</v>
      </c>
      <c r="BY14" s="27">
        <v>645236.85442561097</v>
      </c>
      <c r="BZ14" s="27">
        <v>562456.540308745</v>
      </c>
      <c r="CA14" s="27">
        <v>636621.14025340998</v>
      </c>
      <c r="CB14" s="27">
        <v>478941.40955908498</v>
      </c>
      <c r="CC14" s="27">
        <v>506750.90987875999</v>
      </c>
      <c r="CD14" s="27">
        <v>640364.55700000003</v>
      </c>
      <c r="CE14" s="27">
        <v>584511</v>
      </c>
      <c r="CF14" s="27">
        <v>526056</v>
      </c>
      <c r="CG14" s="27">
        <v>417104</v>
      </c>
      <c r="CH14" s="27">
        <v>550715</v>
      </c>
      <c r="CI14" s="27">
        <v>799228.95</v>
      </c>
      <c r="CJ14" s="27">
        <v>533431.4</v>
      </c>
      <c r="CK14" s="27">
        <v>554832.4</v>
      </c>
      <c r="CL14" s="27">
        <v>600320</v>
      </c>
      <c r="CM14" s="27">
        <v>523308</v>
      </c>
      <c r="CN14" s="27">
        <v>565366</v>
      </c>
      <c r="CO14" s="27">
        <v>605821</v>
      </c>
      <c r="CP14" s="27">
        <v>678119</v>
      </c>
      <c r="CQ14" s="27">
        <v>496298</v>
      </c>
      <c r="CR14" s="27">
        <v>582564</v>
      </c>
      <c r="CS14" s="27">
        <v>559929</v>
      </c>
      <c r="CT14" s="27">
        <v>593261.6</v>
      </c>
      <c r="CU14" s="27">
        <v>495657.3</v>
      </c>
      <c r="CV14" s="27">
        <v>435390.5</v>
      </c>
      <c r="CW14" s="27">
        <v>531491.1</v>
      </c>
      <c r="CX14" s="27">
        <v>435678</v>
      </c>
      <c r="CY14" s="27">
        <v>401652</v>
      </c>
      <c r="CZ14" s="27">
        <v>419594</v>
      </c>
      <c r="DA14" s="27">
        <v>474950</v>
      </c>
      <c r="DB14" s="27">
        <v>441379</v>
      </c>
      <c r="DC14" s="27">
        <v>416915</v>
      </c>
      <c r="DD14" s="27">
        <v>416133</v>
      </c>
      <c r="DE14" s="27">
        <v>391249</v>
      </c>
      <c r="DF14" s="27">
        <v>336163</v>
      </c>
      <c r="DG14" s="27">
        <v>304106</v>
      </c>
      <c r="DH14" s="27">
        <v>337450</v>
      </c>
      <c r="DI14" s="27">
        <v>370480</v>
      </c>
      <c r="DJ14" s="27">
        <v>337033</v>
      </c>
      <c r="DK14" s="27">
        <v>355283</v>
      </c>
      <c r="DL14" s="27">
        <v>305990</v>
      </c>
      <c r="DM14" s="27">
        <v>388644</v>
      </c>
      <c r="DN14" s="27">
        <v>428780</v>
      </c>
      <c r="DO14" s="27">
        <v>378610</v>
      </c>
      <c r="DP14" s="27">
        <v>378341</v>
      </c>
      <c r="DQ14" s="27">
        <v>418723</v>
      </c>
      <c r="DR14" s="27">
        <v>407135</v>
      </c>
      <c r="DS14" s="27">
        <v>339176</v>
      </c>
      <c r="DT14" s="27">
        <v>299780</v>
      </c>
      <c r="DU14" s="27">
        <v>408865</v>
      </c>
      <c r="DV14" s="27">
        <v>397381</v>
      </c>
    </row>
    <row r="15" spans="1:126" outlineLevel="2" x14ac:dyDescent="0.25">
      <c r="A15" s="29" t="s">
        <v>7</v>
      </c>
      <c r="B15" s="27">
        <v>38344.009283656698</v>
      </c>
      <c r="C15" s="27">
        <v>53935.036046982597</v>
      </c>
      <c r="D15" s="27">
        <v>36266.462198679299</v>
      </c>
      <c r="E15" s="27">
        <v>30743.492470681402</v>
      </c>
      <c r="F15" s="27">
        <v>43393.811710594302</v>
      </c>
      <c r="G15" s="27">
        <v>40856.067491324698</v>
      </c>
      <c r="H15" s="27">
        <v>39534.533921823197</v>
      </c>
      <c r="I15" s="27">
        <v>35504.586876257898</v>
      </c>
      <c r="J15" s="27">
        <v>38906.249977118401</v>
      </c>
      <c r="K15" s="27">
        <v>56852.898753409398</v>
      </c>
      <c r="L15" s="27">
        <v>41880.194731735901</v>
      </c>
      <c r="M15" s="27">
        <v>32836.656537736402</v>
      </c>
      <c r="N15" s="27">
        <v>45883.458449828802</v>
      </c>
      <c r="O15" s="27">
        <v>55076.114932212004</v>
      </c>
      <c r="P15" s="27">
        <v>43215.402989763403</v>
      </c>
      <c r="Q15" s="27">
        <v>35491.023628195901</v>
      </c>
      <c r="R15" s="27">
        <v>43195.138312736497</v>
      </c>
      <c r="S15" s="27">
        <v>53008.5574513139</v>
      </c>
      <c r="T15" s="27">
        <v>45838.714240462403</v>
      </c>
      <c r="U15" s="27">
        <v>41570.5899954872</v>
      </c>
      <c r="V15" s="27">
        <v>60639.977353673297</v>
      </c>
      <c r="W15" s="27">
        <v>74049.202604387596</v>
      </c>
      <c r="X15" s="27">
        <v>63307.528356930801</v>
      </c>
      <c r="Y15" s="27">
        <v>53544.2916850084</v>
      </c>
      <c r="Z15" s="27">
        <v>63807.744137365196</v>
      </c>
      <c r="AA15" s="27">
        <v>63125.308371190098</v>
      </c>
      <c r="AB15" s="27">
        <v>64243.258700394203</v>
      </c>
      <c r="AC15" s="27">
        <v>51705.688791050401</v>
      </c>
      <c r="AD15" s="27">
        <v>70930.8838316123</v>
      </c>
      <c r="AE15" s="27">
        <v>77737.060044378595</v>
      </c>
      <c r="AF15" s="27">
        <v>63002.620006429403</v>
      </c>
      <c r="AG15" s="27">
        <v>64603.436117579702</v>
      </c>
      <c r="AH15" s="27">
        <v>54251.888168686797</v>
      </c>
      <c r="AI15" s="27">
        <v>62723.270816323602</v>
      </c>
      <c r="AJ15" s="27">
        <v>48512.493910349302</v>
      </c>
      <c r="AK15" s="27">
        <v>47853.787104640302</v>
      </c>
      <c r="AL15" s="27">
        <v>55567.637263268698</v>
      </c>
      <c r="AM15" s="27">
        <v>58865.963630090999</v>
      </c>
      <c r="AN15" s="27">
        <v>45926.491111797099</v>
      </c>
      <c r="AO15" s="27">
        <v>46434.907994843197</v>
      </c>
      <c r="AP15" s="27">
        <v>59479.1177594529</v>
      </c>
      <c r="AQ15" s="27">
        <v>62110.211770530397</v>
      </c>
      <c r="AR15" s="27">
        <v>44254.017679776</v>
      </c>
      <c r="AS15" s="27">
        <v>46073.652790240703</v>
      </c>
      <c r="AT15" s="27">
        <v>60690.501951598599</v>
      </c>
      <c r="AU15" s="27">
        <v>62900.780673966401</v>
      </c>
      <c r="AV15" s="27">
        <v>42732.003644380398</v>
      </c>
      <c r="AW15" s="27">
        <v>46292.713730054602</v>
      </c>
      <c r="AX15" s="27">
        <v>57644.2902684972</v>
      </c>
      <c r="AY15" s="27">
        <v>57042.823012288398</v>
      </c>
      <c r="AZ15" s="27">
        <v>41917.864443527498</v>
      </c>
      <c r="BA15" s="27">
        <v>46339.022275686999</v>
      </c>
      <c r="BB15" s="27">
        <v>56672.244165122</v>
      </c>
      <c r="BC15" s="27">
        <v>57772.357265892701</v>
      </c>
      <c r="BD15" s="27">
        <v>41978.248605418798</v>
      </c>
      <c r="BE15" s="27">
        <v>61816.149963566597</v>
      </c>
      <c r="BF15" s="27">
        <v>70533.761692803004</v>
      </c>
      <c r="BG15" s="27">
        <v>66516.628091366394</v>
      </c>
      <c r="BH15" s="27">
        <v>44722.399962541698</v>
      </c>
      <c r="BI15" s="27">
        <v>70563.210253288897</v>
      </c>
      <c r="BJ15" s="27">
        <v>66225.581050009103</v>
      </c>
      <c r="BK15" s="27">
        <v>59237.093888157498</v>
      </c>
      <c r="BL15" s="27">
        <v>46746.497018640097</v>
      </c>
      <c r="BM15" s="27">
        <v>67218.828043193294</v>
      </c>
      <c r="BN15" s="27">
        <v>67180.742662607794</v>
      </c>
      <c r="BO15" s="27">
        <v>65873.099797708303</v>
      </c>
      <c r="BP15" s="27">
        <v>43682.283311603103</v>
      </c>
      <c r="BQ15" s="27">
        <v>69708.874228080895</v>
      </c>
      <c r="BR15" s="27">
        <v>69450.932709100394</v>
      </c>
      <c r="BS15" s="27">
        <v>63179.727564704801</v>
      </c>
      <c r="BT15" s="27">
        <v>47930.265818839798</v>
      </c>
      <c r="BU15" s="27">
        <v>70805.073907355007</v>
      </c>
      <c r="BV15" s="27">
        <v>69301.215304954603</v>
      </c>
      <c r="BW15" s="27">
        <v>68727.963316392401</v>
      </c>
      <c r="BX15" s="27">
        <v>49008.290033084399</v>
      </c>
      <c r="BY15" s="27">
        <v>73110.531345568597</v>
      </c>
      <c r="BZ15" s="27">
        <v>73351.902514414804</v>
      </c>
      <c r="CA15" s="27">
        <v>63109.869643462698</v>
      </c>
      <c r="CB15" s="27">
        <v>46379.608472486398</v>
      </c>
      <c r="CC15" s="27">
        <v>70650.619369636101</v>
      </c>
      <c r="CD15" s="27">
        <v>77658.36</v>
      </c>
      <c r="CE15" s="27">
        <v>48697.760000000002</v>
      </c>
      <c r="CF15" s="27">
        <v>45110.65</v>
      </c>
      <c r="CG15" s="27">
        <v>88237.35</v>
      </c>
      <c r="CH15" s="27">
        <v>88670</v>
      </c>
      <c r="CI15" s="27">
        <v>60879</v>
      </c>
      <c r="CJ15" s="27">
        <v>55524</v>
      </c>
      <c r="CK15" s="27">
        <v>89861</v>
      </c>
      <c r="CL15" s="27">
        <v>90667</v>
      </c>
      <c r="CM15" s="27">
        <v>71214</v>
      </c>
      <c r="CN15" s="27">
        <v>59543</v>
      </c>
      <c r="CO15" s="27">
        <v>98720</v>
      </c>
      <c r="CP15" s="27">
        <v>95398</v>
      </c>
      <c r="CQ15" s="27">
        <v>74200</v>
      </c>
      <c r="CR15" s="27">
        <v>57211</v>
      </c>
      <c r="CS15" s="27">
        <v>99110</v>
      </c>
      <c r="CT15" s="27">
        <v>86867</v>
      </c>
      <c r="CU15" s="27">
        <v>65187</v>
      </c>
      <c r="CV15" s="27">
        <v>49063</v>
      </c>
      <c r="CW15" s="27">
        <v>89288</v>
      </c>
      <c r="CX15" s="27">
        <v>93456</v>
      </c>
      <c r="CY15" s="27">
        <v>68410</v>
      </c>
      <c r="CZ15" s="27">
        <v>49815</v>
      </c>
      <c r="DA15" s="27">
        <v>105011</v>
      </c>
      <c r="DB15" s="27">
        <v>93213</v>
      </c>
      <c r="DC15" s="27">
        <v>62760</v>
      </c>
      <c r="DD15" s="27">
        <v>64542</v>
      </c>
      <c r="DE15" s="27">
        <v>103571</v>
      </c>
      <c r="DF15" s="27">
        <v>88454</v>
      </c>
      <c r="DG15" s="27">
        <v>66339</v>
      </c>
      <c r="DH15" s="27">
        <v>59096</v>
      </c>
      <c r="DI15" s="27">
        <v>99146</v>
      </c>
      <c r="DJ15" s="27">
        <v>85649</v>
      </c>
      <c r="DK15" s="27">
        <v>72141</v>
      </c>
      <c r="DL15" s="27">
        <v>63374</v>
      </c>
      <c r="DM15" s="27">
        <v>98323</v>
      </c>
      <c r="DN15" s="27">
        <v>83689</v>
      </c>
      <c r="DO15" s="27">
        <v>67993</v>
      </c>
      <c r="DP15" s="27">
        <v>55729</v>
      </c>
      <c r="DQ15" s="27">
        <v>99967</v>
      </c>
      <c r="DR15" s="27">
        <v>80473</v>
      </c>
      <c r="DS15" s="27">
        <v>61368</v>
      </c>
      <c r="DT15" s="27">
        <v>50729</v>
      </c>
      <c r="DU15" s="27">
        <v>95260</v>
      </c>
      <c r="DV15" s="27">
        <v>86582</v>
      </c>
    </row>
    <row r="16" spans="1:126" outlineLevel="1" x14ac:dyDescent="0.25">
      <c r="A16" s="19"/>
      <c r="BE16" s="21"/>
      <c r="BF16" s="21"/>
      <c r="BG16" s="21"/>
      <c r="BH16" s="21"/>
      <c r="BI16" s="21"/>
      <c r="BJ16" s="21"/>
      <c r="BK16" s="21"/>
      <c r="BL16" s="21"/>
      <c r="BM16" s="21"/>
      <c r="BN16" s="21"/>
      <c r="BO16" s="21"/>
      <c r="BP16" s="21"/>
      <c r="BQ16" s="21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21"/>
      <c r="DC16" s="21"/>
      <c r="DD16" s="21"/>
      <c r="DE16" s="21"/>
      <c r="DF16" s="21"/>
      <c r="DG16" s="21"/>
      <c r="DH16" s="21"/>
      <c r="DI16" s="21"/>
      <c r="DJ16" s="21"/>
    </row>
    <row r="17" spans="1:126" outlineLevel="1" x14ac:dyDescent="0.25">
      <c r="A17" s="61" t="s">
        <v>9</v>
      </c>
      <c r="B17" s="24">
        <f>SUM(B18:B20)</f>
        <v>133.25</v>
      </c>
      <c r="C17" s="24">
        <f t="shared" ref="C17:BN17" si="26">SUM(C18:C20)</f>
        <v>185.27600000000001</v>
      </c>
      <c r="D17" s="24">
        <f t="shared" si="26"/>
        <v>88.762999999999991</v>
      </c>
      <c r="E17" s="24">
        <f t="shared" si="26"/>
        <v>222.1</v>
      </c>
      <c r="F17" s="24">
        <f t="shared" si="26"/>
        <v>130.47</v>
      </c>
      <c r="G17" s="24">
        <f t="shared" si="26"/>
        <v>118</v>
      </c>
      <c r="H17" s="24">
        <f t="shared" si="26"/>
        <v>75.416000000000011</v>
      </c>
      <c r="I17" s="24">
        <f t="shared" si="26"/>
        <v>284.15999999999997</v>
      </c>
      <c r="J17" s="24">
        <f t="shared" si="26"/>
        <v>139.56</v>
      </c>
      <c r="K17" s="24">
        <f t="shared" si="26"/>
        <v>122.11999999999999</v>
      </c>
      <c r="L17" s="24">
        <f t="shared" si="26"/>
        <v>255.82</v>
      </c>
      <c r="M17" s="24">
        <f t="shared" si="26"/>
        <v>76.075000000000003</v>
      </c>
      <c r="N17" s="24">
        <f t="shared" si="26"/>
        <v>99.545999999999992</v>
      </c>
      <c r="O17" s="24">
        <f t="shared" si="26"/>
        <v>301.03500000000003</v>
      </c>
      <c r="P17" s="24">
        <f t="shared" si="26"/>
        <v>165.376</v>
      </c>
      <c r="Q17" s="24">
        <f t="shared" si="26"/>
        <v>133.465</v>
      </c>
      <c r="R17" s="24">
        <f t="shared" si="26"/>
        <v>180</v>
      </c>
      <c r="S17" s="24">
        <f t="shared" si="26"/>
        <v>136.94999999999999</v>
      </c>
      <c r="T17" s="24">
        <f t="shared" si="26"/>
        <v>94.792000000000002</v>
      </c>
      <c r="U17" s="24">
        <f t="shared" si="26"/>
        <v>84.081999999999994</v>
      </c>
      <c r="V17" s="24">
        <f t="shared" si="26"/>
        <v>80</v>
      </c>
      <c r="W17" s="24">
        <f t="shared" si="26"/>
        <v>126.648</v>
      </c>
      <c r="X17" s="24">
        <f t="shared" si="26"/>
        <v>97.134</v>
      </c>
      <c r="Y17" s="24">
        <f t="shared" si="26"/>
        <v>132</v>
      </c>
      <c r="Z17" s="24">
        <f t="shared" si="26"/>
        <v>80</v>
      </c>
      <c r="AA17" s="24">
        <f t="shared" si="26"/>
        <v>6.6000000000000005</v>
      </c>
      <c r="AB17" s="24">
        <f t="shared" si="26"/>
        <v>18.904</v>
      </c>
      <c r="AC17" s="24">
        <f t="shared" si="26"/>
        <v>6.68</v>
      </c>
      <c r="AD17" s="24">
        <f t="shared" si="26"/>
        <v>0</v>
      </c>
      <c r="AE17" s="24">
        <f t="shared" si="26"/>
        <v>0</v>
      </c>
      <c r="AF17" s="24">
        <f t="shared" si="26"/>
        <v>40.020000000000003</v>
      </c>
      <c r="AG17" s="24">
        <f t="shared" si="26"/>
        <v>21.025000000000002</v>
      </c>
      <c r="AH17" s="24">
        <f t="shared" si="26"/>
        <v>0</v>
      </c>
      <c r="AI17" s="24">
        <f t="shared" si="26"/>
        <v>2E-3</v>
      </c>
      <c r="AJ17" s="24">
        <f t="shared" si="26"/>
        <v>7.9060000000000006</v>
      </c>
      <c r="AK17" s="24">
        <f t="shared" si="26"/>
        <v>8.17</v>
      </c>
      <c r="AL17" s="24">
        <f t="shared" si="26"/>
        <v>15.000999999999999</v>
      </c>
      <c r="AM17" s="24">
        <f t="shared" si="26"/>
        <v>19.177</v>
      </c>
      <c r="AN17" s="24">
        <f t="shared" si="26"/>
        <v>24.552</v>
      </c>
      <c r="AO17" s="24">
        <f t="shared" si="26"/>
        <v>31.582000000000001</v>
      </c>
      <c r="AP17" s="24">
        <f t="shared" si="26"/>
        <v>12.6</v>
      </c>
      <c r="AQ17" s="24">
        <f t="shared" si="26"/>
        <v>0</v>
      </c>
      <c r="AR17" s="24">
        <f t="shared" si="26"/>
        <v>0</v>
      </c>
      <c r="AS17" s="24">
        <f t="shared" si="26"/>
        <v>4.835</v>
      </c>
      <c r="AT17" s="24">
        <f t="shared" si="26"/>
        <v>0.5</v>
      </c>
      <c r="AU17" s="24">
        <f t="shared" si="26"/>
        <v>20.332999999999998</v>
      </c>
      <c r="AV17" s="24">
        <f t="shared" si="26"/>
        <v>8067.7879999999996</v>
      </c>
      <c r="AW17" s="24">
        <f t="shared" si="26"/>
        <v>8098</v>
      </c>
      <c r="AX17" s="24">
        <f t="shared" si="26"/>
        <v>2.5000000000000001E-2</v>
      </c>
      <c r="AY17" s="24">
        <f t="shared" si="26"/>
        <v>843.51300000000003</v>
      </c>
      <c r="AZ17" s="24">
        <f t="shared" si="26"/>
        <v>8417.36</v>
      </c>
      <c r="BA17" s="24">
        <f t="shared" si="26"/>
        <v>21300</v>
      </c>
      <c r="BB17" s="24">
        <f t="shared" si="26"/>
        <v>25192.26</v>
      </c>
      <c r="BC17" s="24">
        <f t="shared" si="26"/>
        <v>1.68</v>
      </c>
      <c r="BD17" s="24">
        <f t="shared" si="26"/>
        <v>25271.289000000001</v>
      </c>
      <c r="BE17" s="24">
        <f t="shared" si="26"/>
        <v>26106.163</v>
      </c>
      <c r="BF17" s="24">
        <f t="shared" si="26"/>
        <v>32522.95</v>
      </c>
      <c r="BG17" s="24">
        <f t="shared" si="26"/>
        <v>65587</v>
      </c>
      <c r="BH17" s="24">
        <f t="shared" si="26"/>
        <v>121861.90699999999</v>
      </c>
      <c r="BI17" s="24">
        <f t="shared" si="26"/>
        <v>201742.68400000001</v>
      </c>
      <c r="BJ17" s="24">
        <f t="shared" si="26"/>
        <v>169282.00200000001</v>
      </c>
      <c r="BK17" s="24">
        <f t="shared" si="26"/>
        <v>250780.99799999999</v>
      </c>
      <c r="BL17" s="24">
        <f t="shared" si="26"/>
        <v>219763.96</v>
      </c>
      <c r="BM17" s="24">
        <f t="shared" si="26"/>
        <v>236309.45</v>
      </c>
      <c r="BN17" s="24">
        <f t="shared" si="26"/>
        <v>239709.96</v>
      </c>
      <c r="BO17" s="24">
        <f t="shared" ref="BO17:CM17" si="27">SUM(BO18:BO20)</f>
        <v>212039.32</v>
      </c>
      <c r="BP17" s="24">
        <f t="shared" si="27"/>
        <v>332321.25</v>
      </c>
      <c r="BQ17" s="24">
        <f t="shared" si="27"/>
        <v>299809.49200000003</v>
      </c>
      <c r="BR17" s="24">
        <f t="shared" si="27"/>
        <v>293585</v>
      </c>
      <c r="BS17" s="24">
        <f t="shared" si="27"/>
        <v>299186.16800000001</v>
      </c>
      <c r="BT17" s="24">
        <f t="shared" si="27"/>
        <v>320220</v>
      </c>
      <c r="BU17" s="24">
        <f t="shared" si="27"/>
        <v>323095.685</v>
      </c>
      <c r="BV17" s="24">
        <f t="shared" si="27"/>
        <v>182242.71599999999</v>
      </c>
      <c r="BW17" s="24">
        <f t="shared" si="27"/>
        <v>241622.05499999999</v>
      </c>
      <c r="BX17" s="24">
        <f t="shared" si="27"/>
        <v>179579.80899999998</v>
      </c>
      <c r="BY17" s="24">
        <f t="shared" si="27"/>
        <v>117881.91</v>
      </c>
      <c r="BZ17" s="24">
        <f t="shared" si="27"/>
        <v>61967.439999999995</v>
      </c>
      <c r="CA17" s="24">
        <f>SUM(CA18:CA20)</f>
        <v>146859.32500000001</v>
      </c>
      <c r="CB17" s="24">
        <f t="shared" si="27"/>
        <v>211411.65100000001</v>
      </c>
      <c r="CC17" s="24">
        <f t="shared" si="27"/>
        <v>179059.72</v>
      </c>
      <c r="CD17" s="24">
        <f t="shared" si="27"/>
        <v>184952.78600000002</v>
      </c>
      <c r="CE17" s="24">
        <f t="shared" si="27"/>
        <v>182017.88099999999</v>
      </c>
      <c r="CF17" s="24">
        <f t="shared" si="27"/>
        <v>92660.084999999992</v>
      </c>
      <c r="CG17" s="24">
        <f t="shared" si="27"/>
        <v>242383.83199999999</v>
      </c>
      <c r="CH17" s="24">
        <f t="shared" si="27"/>
        <v>58019.4</v>
      </c>
      <c r="CI17" s="24">
        <f t="shared" si="27"/>
        <v>113911.285</v>
      </c>
      <c r="CJ17" s="24">
        <f t="shared" si="27"/>
        <v>78838.292000000001</v>
      </c>
      <c r="CK17" s="24">
        <f t="shared" si="27"/>
        <v>381.6</v>
      </c>
      <c r="CL17" s="24">
        <f t="shared" si="27"/>
        <v>31492.579999999998</v>
      </c>
      <c r="CM17" s="24">
        <f t="shared" si="27"/>
        <v>75670.812999999995</v>
      </c>
      <c r="CN17" s="24">
        <f t="shared" ref="CN17:CS17" si="28">SUM(CN18:CN20)</f>
        <v>31959.43</v>
      </c>
      <c r="CO17" s="24">
        <f t="shared" si="28"/>
        <v>32283.063999999998</v>
      </c>
      <c r="CP17" s="24">
        <f t="shared" si="28"/>
        <v>1151.2350000000001</v>
      </c>
      <c r="CQ17" s="24">
        <f t="shared" si="28"/>
        <v>208.08100000000002</v>
      </c>
      <c r="CR17" s="24">
        <f t="shared" si="28"/>
        <v>20.181000000000001</v>
      </c>
      <c r="CS17" s="24">
        <f t="shared" si="28"/>
        <v>0.18099999999999999</v>
      </c>
      <c r="CT17" s="24">
        <f t="shared" ref="CT17:CU17" si="29">SUM(CT18:CT20)</f>
        <v>20</v>
      </c>
      <c r="CU17" s="24">
        <f t="shared" si="29"/>
        <v>127436.2</v>
      </c>
      <c r="CV17" s="24">
        <f t="shared" ref="CV17:CW17" si="30">SUM(CV18:CV20)</f>
        <v>369021</v>
      </c>
      <c r="CW17" s="24">
        <f t="shared" si="30"/>
        <v>150308.69</v>
      </c>
      <c r="CX17" s="24">
        <f t="shared" ref="CX17:CY17" si="31">SUM(CX18:CX20)</f>
        <v>126000</v>
      </c>
      <c r="CY17" s="24">
        <f t="shared" si="31"/>
        <v>94567.436000000002</v>
      </c>
      <c r="CZ17" s="24">
        <f t="shared" ref="CZ17:DB17" si="32">SUM(CZ18:CZ20)</f>
        <v>94650</v>
      </c>
      <c r="DA17" s="24">
        <f t="shared" si="32"/>
        <v>156368</v>
      </c>
      <c r="DB17" s="24">
        <f t="shared" si="32"/>
        <v>118224.3</v>
      </c>
      <c r="DC17" s="24">
        <f t="shared" ref="DC17:DD17" si="33">SUM(DC18:DC20)</f>
        <v>110250.745</v>
      </c>
      <c r="DD17" s="24">
        <f t="shared" si="33"/>
        <v>82719.870999999999</v>
      </c>
      <c r="DE17" s="24">
        <f t="shared" ref="DE17:DJ17" si="34">SUM(DE18:DE20)</f>
        <v>122137.64</v>
      </c>
      <c r="DF17" s="24">
        <f t="shared" si="34"/>
        <v>147048.58499999999</v>
      </c>
      <c r="DG17" s="24">
        <f t="shared" si="34"/>
        <v>90912.4</v>
      </c>
      <c r="DH17" s="24">
        <f t="shared" si="34"/>
        <v>129578.13</v>
      </c>
      <c r="DI17" s="24">
        <f t="shared" si="34"/>
        <v>85454</v>
      </c>
      <c r="DJ17" s="24">
        <f t="shared" si="34"/>
        <v>106673.3</v>
      </c>
      <c r="DK17" s="24">
        <f t="shared" ref="DK17:DL17" si="35">SUM(DK18:DK20)</f>
        <v>97229.261999999988</v>
      </c>
      <c r="DL17" s="24">
        <f t="shared" si="35"/>
        <v>87334.5</v>
      </c>
      <c r="DM17" s="24">
        <f t="shared" ref="DM17:DN17" si="36">SUM(DM18:DM20)</f>
        <v>174899.378</v>
      </c>
      <c r="DN17" s="24">
        <f t="shared" si="36"/>
        <v>80311.3</v>
      </c>
      <c r="DO17" s="24">
        <f t="shared" ref="DO17:DP17" si="37">SUM(DO18:DO20)</f>
        <v>138765.82</v>
      </c>
      <c r="DP17" s="24">
        <f t="shared" si="37"/>
        <v>133862.48499999999</v>
      </c>
      <c r="DQ17" s="24">
        <f t="shared" ref="DQ17:DR17" si="38">SUM(DQ18:DQ20)</f>
        <v>248374.8</v>
      </c>
      <c r="DR17" s="24">
        <f t="shared" si="38"/>
        <v>291844.299</v>
      </c>
      <c r="DS17" s="24">
        <f t="shared" ref="DS17:DT17" si="39">SUM(DS18:DS20)</f>
        <v>389677.39499999996</v>
      </c>
      <c r="DT17" s="24">
        <f t="shared" si="39"/>
        <v>123842.492</v>
      </c>
      <c r="DU17" s="24">
        <f t="shared" ref="DU17:DV17" si="40">SUM(DU18:DU20)</f>
        <v>269278.065</v>
      </c>
      <c r="DV17" s="24">
        <f t="shared" si="40"/>
        <v>238915.44399999999</v>
      </c>
    </row>
    <row r="18" spans="1:126" outlineLevel="2" x14ac:dyDescent="0.25">
      <c r="A18" s="29" t="s">
        <v>5</v>
      </c>
      <c r="B18" s="27">
        <v>114</v>
      </c>
      <c r="C18" s="27">
        <v>165</v>
      </c>
      <c r="D18" s="27">
        <v>68.566999999999993</v>
      </c>
      <c r="E18" s="27">
        <v>222</v>
      </c>
      <c r="F18" s="27">
        <v>130.47</v>
      </c>
      <c r="G18" s="27">
        <v>100</v>
      </c>
      <c r="H18" s="27">
        <v>70</v>
      </c>
      <c r="I18" s="27">
        <v>283.14</v>
      </c>
      <c r="J18" s="27">
        <v>139.56</v>
      </c>
      <c r="K18" s="27">
        <v>120</v>
      </c>
      <c r="L18" s="27">
        <v>247</v>
      </c>
      <c r="M18" s="27">
        <v>75</v>
      </c>
      <c r="N18" s="27">
        <v>80</v>
      </c>
      <c r="O18" s="27">
        <v>253.81</v>
      </c>
      <c r="P18" s="27">
        <v>135</v>
      </c>
      <c r="Q18" s="27">
        <v>115</v>
      </c>
      <c r="R18" s="27">
        <v>180</v>
      </c>
      <c r="S18" s="27">
        <v>120</v>
      </c>
      <c r="T18" s="27">
        <v>89.4</v>
      </c>
      <c r="U18" s="27">
        <v>80</v>
      </c>
      <c r="V18" s="27">
        <v>80</v>
      </c>
      <c r="W18" s="27">
        <v>120.97799999999999</v>
      </c>
      <c r="X18" s="27">
        <v>96</v>
      </c>
      <c r="Y18" s="27">
        <v>120</v>
      </c>
      <c r="Z18" s="27">
        <v>80</v>
      </c>
      <c r="AA18" s="27">
        <v>0.2</v>
      </c>
      <c r="AB18" s="27">
        <v>0</v>
      </c>
      <c r="AC18" s="27">
        <v>6.6760000000000002</v>
      </c>
      <c r="AD18" s="27">
        <v>0</v>
      </c>
      <c r="AE18" s="27">
        <v>0</v>
      </c>
      <c r="AF18" s="27">
        <v>40.020000000000003</v>
      </c>
      <c r="AG18" s="27">
        <v>20.989000000000001</v>
      </c>
      <c r="AH18" s="27">
        <v>0</v>
      </c>
      <c r="AI18" s="27">
        <v>0</v>
      </c>
      <c r="AJ18" s="27">
        <v>7.9050000000000002</v>
      </c>
      <c r="AK18" s="27">
        <v>8.17</v>
      </c>
      <c r="AL18" s="27">
        <v>0</v>
      </c>
      <c r="AM18" s="27">
        <v>12.956</v>
      </c>
      <c r="AN18" s="27">
        <v>15.532</v>
      </c>
      <c r="AO18" s="27">
        <v>0</v>
      </c>
      <c r="AP18" s="27">
        <v>12.6</v>
      </c>
      <c r="AQ18" s="27">
        <v>0</v>
      </c>
      <c r="AR18" s="27">
        <v>0</v>
      </c>
      <c r="AS18" s="27">
        <v>0</v>
      </c>
      <c r="AT18" s="27">
        <v>0</v>
      </c>
      <c r="AU18" s="27">
        <v>20.332999999999998</v>
      </c>
      <c r="AV18" s="27">
        <v>8064.0079999999998</v>
      </c>
      <c r="AW18" s="27">
        <v>8086</v>
      </c>
      <c r="AX18" s="27">
        <v>2.5000000000000001E-2</v>
      </c>
      <c r="AY18" s="27">
        <v>1.1000000000000001</v>
      </c>
      <c r="AZ18" s="27">
        <v>8086</v>
      </c>
      <c r="BA18" s="27">
        <v>21300</v>
      </c>
      <c r="BB18" s="27">
        <v>25171</v>
      </c>
      <c r="BC18" s="27">
        <v>1.68</v>
      </c>
      <c r="BD18" s="27">
        <v>25271</v>
      </c>
      <c r="BE18" s="27">
        <v>26104</v>
      </c>
      <c r="BF18" s="27">
        <v>32522.95</v>
      </c>
      <c r="BG18" s="27">
        <v>30481</v>
      </c>
      <c r="BH18" s="27">
        <v>0</v>
      </c>
      <c r="BI18" s="27">
        <v>29249</v>
      </c>
      <c r="BJ18" s="27">
        <v>25902</v>
      </c>
      <c r="BK18" s="27">
        <v>18.917999999999999</v>
      </c>
      <c r="BL18" s="27">
        <v>28056</v>
      </c>
      <c r="BM18" s="27">
        <v>0</v>
      </c>
      <c r="BN18" s="27">
        <v>27486.880000000001</v>
      </c>
      <c r="BO18" s="27">
        <v>0.1</v>
      </c>
      <c r="BP18" s="27">
        <v>34352</v>
      </c>
      <c r="BQ18" s="27">
        <v>81</v>
      </c>
      <c r="BR18" s="27">
        <v>27506</v>
      </c>
      <c r="BS18" s="27">
        <v>90.168000000000006</v>
      </c>
      <c r="BT18" s="27">
        <v>26522</v>
      </c>
      <c r="BU18" s="27">
        <v>200.685</v>
      </c>
      <c r="BV18" s="27">
        <v>31510</v>
      </c>
      <c r="BW18" s="27">
        <v>27952.875</v>
      </c>
      <c r="BX18" s="27">
        <v>27169.805</v>
      </c>
      <c r="BY18" s="27">
        <v>25556.09</v>
      </c>
      <c r="BZ18" s="27">
        <v>487.1</v>
      </c>
      <c r="CA18" s="27">
        <v>27241.599999999999</v>
      </c>
      <c r="CB18" s="27">
        <v>31342</v>
      </c>
      <c r="CC18" s="27">
        <v>30808.720000000001</v>
      </c>
      <c r="CD18" s="27">
        <v>83.01</v>
      </c>
      <c r="CE18" s="27">
        <v>30871.881000000001</v>
      </c>
      <c r="CF18" s="27">
        <v>28.082999999999998</v>
      </c>
      <c r="CG18" s="27">
        <v>31976.831999999999</v>
      </c>
      <c r="CH18" s="27">
        <v>382.4</v>
      </c>
      <c r="CI18" s="27">
        <v>27511.005000000001</v>
      </c>
      <c r="CJ18" s="27">
        <v>23822.1</v>
      </c>
      <c r="CK18" s="27">
        <v>379.6</v>
      </c>
      <c r="CL18" s="27">
        <v>31492.28</v>
      </c>
      <c r="CM18" s="27">
        <v>500.81299999999999</v>
      </c>
      <c r="CN18" s="27">
        <v>874.23</v>
      </c>
      <c r="CO18" s="27">
        <v>802.06399999999996</v>
      </c>
      <c r="CP18" s="27">
        <v>1150.835</v>
      </c>
      <c r="CQ18" s="27">
        <v>188.08</v>
      </c>
      <c r="CR18" s="27">
        <v>0</v>
      </c>
      <c r="CS18" s="27">
        <v>0</v>
      </c>
      <c r="CT18" s="27">
        <v>0</v>
      </c>
      <c r="CU18" s="27">
        <v>30913.4</v>
      </c>
      <c r="CV18" s="27">
        <v>31201</v>
      </c>
      <c r="CW18" s="27">
        <v>308.69</v>
      </c>
      <c r="CX18" s="27">
        <v>0</v>
      </c>
      <c r="CY18" s="27">
        <v>47.436</v>
      </c>
      <c r="CZ18" s="27">
        <v>90</v>
      </c>
      <c r="DA18" s="27">
        <v>30328</v>
      </c>
      <c r="DB18" s="27">
        <v>30755</v>
      </c>
      <c r="DC18" s="27">
        <v>17.745000000000001</v>
      </c>
      <c r="DD18" s="27">
        <v>78.070999999999998</v>
      </c>
      <c r="DE18" s="27">
        <v>37.64</v>
      </c>
      <c r="DF18" s="27">
        <v>38051.584999999999</v>
      </c>
      <c r="DG18" s="27">
        <v>167</v>
      </c>
      <c r="DH18" s="27">
        <v>35906.93</v>
      </c>
      <c r="DI18" s="27">
        <v>132</v>
      </c>
      <c r="DJ18" s="27">
        <v>35864.699999999997</v>
      </c>
      <c r="DK18" s="27">
        <v>71.361999999999995</v>
      </c>
      <c r="DL18" s="27">
        <v>45.2</v>
      </c>
      <c r="DM18" s="27">
        <v>38056</v>
      </c>
      <c r="DN18" s="27">
        <v>0</v>
      </c>
      <c r="DO18" s="27">
        <v>37228.82</v>
      </c>
      <c r="DP18" s="27">
        <v>37897.084999999999</v>
      </c>
      <c r="DQ18" s="27">
        <v>63.58</v>
      </c>
      <c r="DR18" s="27">
        <v>37933.14</v>
      </c>
      <c r="DS18" s="27">
        <v>40.799999999999997</v>
      </c>
      <c r="DT18" s="27">
        <v>36272.46</v>
      </c>
      <c r="DU18" s="27">
        <v>37972.800000000003</v>
      </c>
      <c r="DV18" s="27">
        <v>102</v>
      </c>
    </row>
    <row r="19" spans="1:126" outlineLevel="2" x14ac:dyDescent="0.25">
      <c r="A19" s="29" t="s">
        <v>6</v>
      </c>
      <c r="B19" s="27">
        <v>19.25</v>
      </c>
      <c r="C19" s="27">
        <v>18.28</v>
      </c>
      <c r="D19" s="27">
        <v>18.2</v>
      </c>
      <c r="E19" s="27">
        <v>0.1</v>
      </c>
      <c r="F19" s="27">
        <v>0</v>
      </c>
      <c r="G19" s="27">
        <v>18</v>
      </c>
      <c r="H19" s="27">
        <v>2.4</v>
      </c>
      <c r="I19" s="27">
        <v>0</v>
      </c>
      <c r="J19" s="27">
        <v>0</v>
      </c>
      <c r="K19" s="27">
        <v>1.1000000000000001</v>
      </c>
      <c r="L19" s="27">
        <v>5.6</v>
      </c>
      <c r="M19" s="27">
        <v>0</v>
      </c>
      <c r="N19" s="27">
        <v>3.3</v>
      </c>
      <c r="O19" s="27">
        <v>1E-3</v>
      </c>
      <c r="P19" s="27">
        <v>1E-3</v>
      </c>
      <c r="Q19" s="27">
        <v>0</v>
      </c>
      <c r="R19" s="27">
        <v>0</v>
      </c>
      <c r="S19" s="27">
        <v>0</v>
      </c>
      <c r="T19" s="27">
        <v>3.35</v>
      </c>
      <c r="U19" s="27">
        <v>0</v>
      </c>
      <c r="V19" s="27">
        <v>0</v>
      </c>
      <c r="W19" s="27">
        <v>0</v>
      </c>
      <c r="X19" s="27">
        <v>0</v>
      </c>
      <c r="Y19" s="27">
        <v>12</v>
      </c>
      <c r="Z19" s="27">
        <v>0</v>
      </c>
      <c r="AA19" s="27">
        <v>0</v>
      </c>
      <c r="AB19" s="27">
        <v>6.8040000000000003</v>
      </c>
      <c r="AC19" s="27">
        <v>4.0000000000000001E-3</v>
      </c>
      <c r="AD19" s="27">
        <v>0</v>
      </c>
      <c r="AE19" s="27">
        <v>0</v>
      </c>
      <c r="AF19" s="27">
        <v>0</v>
      </c>
      <c r="AG19" s="27">
        <v>0</v>
      </c>
      <c r="AH19" s="27">
        <v>0</v>
      </c>
      <c r="AI19" s="27">
        <v>2E-3</v>
      </c>
      <c r="AJ19" s="27">
        <v>1E-3</v>
      </c>
      <c r="AK19" s="27">
        <v>0</v>
      </c>
      <c r="AL19" s="27">
        <v>1E-3</v>
      </c>
      <c r="AM19" s="27">
        <v>6.2210000000000001</v>
      </c>
      <c r="AN19" s="27">
        <v>9.02</v>
      </c>
      <c r="AO19" s="27">
        <v>13.502000000000001</v>
      </c>
      <c r="AP19" s="27">
        <v>0</v>
      </c>
      <c r="AQ19" s="27">
        <v>0</v>
      </c>
      <c r="AR19" s="27">
        <v>0</v>
      </c>
      <c r="AS19" s="27">
        <v>4.835</v>
      </c>
      <c r="AT19" s="27">
        <v>0.5</v>
      </c>
      <c r="AU19" s="27">
        <v>0</v>
      </c>
      <c r="AV19" s="27">
        <v>3.78</v>
      </c>
      <c r="AW19" s="27">
        <v>12</v>
      </c>
      <c r="AX19" s="27">
        <v>0</v>
      </c>
      <c r="AY19" s="27">
        <v>842.41300000000001</v>
      </c>
      <c r="AZ19" s="27">
        <v>331.36</v>
      </c>
      <c r="BA19" s="27">
        <v>0</v>
      </c>
      <c r="BB19" s="27">
        <v>21.26</v>
      </c>
      <c r="BC19" s="27">
        <v>0</v>
      </c>
      <c r="BD19" s="27">
        <v>0.28899999999999998</v>
      </c>
      <c r="BE19" s="27">
        <v>2.1629999999999998</v>
      </c>
      <c r="BF19" s="27">
        <v>0</v>
      </c>
      <c r="BG19" s="27">
        <v>35106</v>
      </c>
      <c r="BH19" s="27">
        <v>121842.62</v>
      </c>
      <c r="BI19" s="27">
        <v>172487.78400000001</v>
      </c>
      <c r="BJ19" s="27">
        <v>143380.00200000001</v>
      </c>
      <c r="BK19" s="27">
        <v>250762.08</v>
      </c>
      <c r="BL19" s="27">
        <v>191707.96</v>
      </c>
      <c r="BM19" s="27">
        <v>236306</v>
      </c>
      <c r="BN19" s="27">
        <v>212213.08</v>
      </c>
      <c r="BO19" s="27">
        <v>211999.22</v>
      </c>
      <c r="BP19" s="27">
        <v>297969.25</v>
      </c>
      <c r="BQ19" s="27">
        <v>299689.96000000002</v>
      </c>
      <c r="BR19" s="27">
        <v>266079</v>
      </c>
      <c r="BS19" s="27">
        <v>299096</v>
      </c>
      <c r="BT19" s="27">
        <v>293678</v>
      </c>
      <c r="BU19" s="27">
        <v>322895</v>
      </c>
      <c r="BV19" s="27">
        <v>150712.71599999999</v>
      </c>
      <c r="BW19" s="27">
        <v>213608.12</v>
      </c>
      <c r="BX19" s="27">
        <v>152410.00399999999</v>
      </c>
      <c r="BY19" s="27">
        <v>92325.82</v>
      </c>
      <c r="BZ19" s="27">
        <v>61480.34</v>
      </c>
      <c r="CA19" s="27">
        <v>119617.35</v>
      </c>
      <c r="CB19" s="27">
        <v>180069.65100000001</v>
      </c>
      <c r="CC19" s="27">
        <v>148251</v>
      </c>
      <c r="CD19" s="27">
        <v>184869.77600000001</v>
      </c>
      <c r="CE19" s="27">
        <v>151146</v>
      </c>
      <c r="CF19" s="27">
        <v>92632.001999999993</v>
      </c>
      <c r="CG19" s="27">
        <v>210407</v>
      </c>
      <c r="CH19" s="27">
        <v>57637</v>
      </c>
      <c r="CI19" s="27">
        <v>86400.28</v>
      </c>
      <c r="CJ19" s="27">
        <v>54912.917999999998</v>
      </c>
      <c r="CK19" s="27">
        <v>2</v>
      </c>
      <c r="CL19" s="27">
        <v>0.3</v>
      </c>
      <c r="CM19" s="27">
        <v>75170</v>
      </c>
      <c r="CN19" s="27">
        <v>31085.200000000001</v>
      </c>
      <c r="CO19" s="27">
        <v>31461</v>
      </c>
      <c r="CP19" s="27">
        <v>0.4</v>
      </c>
      <c r="CQ19" s="27">
        <v>1E-3</v>
      </c>
      <c r="CR19" s="27">
        <v>0</v>
      </c>
      <c r="CS19" s="27">
        <v>0</v>
      </c>
      <c r="CT19" s="27">
        <v>0</v>
      </c>
      <c r="CU19" s="27">
        <v>63718.1</v>
      </c>
      <c r="CV19" s="27">
        <v>243910</v>
      </c>
      <c r="CW19" s="27">
        <v>150000</v>
      </c>
      <c r="CX19" s="27">
        <v>126000</v>
      </c>
      <c r="CY19" s="27">
        <v>94500</v>
      </c>
      <c r="CZ19" s="27">
        <v>94500</v>
      </c>
      <c r="DA19" s="27">
        <v>126000</v>
      </c>
      <c r="DB19" s="27">
        <v>87469.3</v>
      </c>
      <c r="DC19" s="27">
        <v>110233</v>
      </c>
      <c r="DD19" s="27">
        <v>82621.8</v>
      </c>
      <c r="DE19" s="27">
        <v>122080</v>
      </c>
      <c r="DF19" s="27">
        <v>108997</v>
      </c>
      <c r="DG19" s="27">
        <v>90685.4</v>
      </c>
      <c r="DH19" s="27">
        <v>93631.2</v>
      </c>
      <c r="DI19" s="27">
        <v>85282</v>
      </c>
      <c r="DJ19" s="27">
        <v>70788.600000000006</v>
      </c>
      <c r="DK19" s="27">
        <v>97097.9</v>
      </c>
      <c r="DL19" s="27">
        <v>87249.3</v>
      </c>
      <c r="DM19" s="27">
        <v>136783</v>
      </c>
      <c r="DN19" s="27">
        <v>80311.3</v>
      </c>
      <c r="DO19" s="27">
        <v>101497</v>
      </c>
      <c r="DP19" s="27">
        <v>95885.4</v>
      </c>
      <c r="DQ19" s="27">
        <v>248289.29500000001</v>
      </c>
      <c r="DR19" s="27">
        <v>253911.15900000001</v>
      </c>
      <c r="DS19" s="27">
        <v>389576.59499999997</v>
      </c>
      <c r="DT19" s="27">
        <v>87470.032000000007</v>
      </c>
      <c r="DU19" s="27">
        <v>231265.26500000001</v>
      </c>
      <c r="DV19" s="27">
        <v>238776.94399999999</v>
      </c>
    </row>
    <row r="20" spans="1:126" outlineLevel="2" x14ac:dyDescent="0.25">
      <c r="A20" s="29" t="s">
        <v>7</v>
      </c>
      <c r="B20" s="27">
        <v>0</v>
      </c>
      <c r="C20" s="27">
        <v>1.996</v>
      </c>
      <c r="D20" s="27">
        <v>1.996</v>
      </c>
      <c r="E20" s="27">
        <v>0</v>
      </c>
      <c r="F20" s="27">
        <v>0</v>
      </c>
      <c r="G20" s="27">
        <v>0</v>
      </c>
      <c r="H20" s="27">
        <v>3.016</v>
      </c>
      <c r="I20" s="27">
        <v>1.02</v>
      </c>
      <c r="J20" s="27">
        <v>0</v>
      </c>
      <c r="K20" s="27">
        <v>1.02</v>
      </c>
      <c r="L20" s="27">
        <v>3.22</v>
      </c>
      <c r="M20" s="27">
        <v>1.075</v>
      </c>
      <c r="N20" s="27">
        <v>16.245999999999999</v>
      </c>
      <c r="O20" s="27">
        <v>47.223999999999997</v>
      </c>
      <c r="P20" s="27">
        <v>30.375</v>
      </c>
      <c r="Q20" s="27">
        <v>18.465</v>
      </c>
      <c r="R20" s="27">
        <v>0</v>
      </c>
      <c r="S20" s="27">
        <v>16.95</v>
      </c>
      <c r="T20" s="27">
        <v>2.0419999999999998</v>
      </c>
      <c r="U20" s="27">
        <v>4.0819999999999999</v>
      </c>
      <c r="V20" s="27">
        <v>0</v>
      </c>
      <c r="W20" s="27">
        <v>5.67</v>
      </c>
      <c r="X20" s="27">
        <v>1.1339999999999999</v>
      </c>
      <c r="Y20" s="27">
        <v>0</v>
      </c>
      <c r="Z20" s="27">
        <v>0</v>
      </c>
      <c r="AA20" s="27">
        <v>6.4</v>
      </c>
      <c r="AB20" s="27">
        <v>12.1</v>
      </c>
      <c r="AC20" s="27">
        <v>0</v>
      </c>
      <c r="AD20" s="27">
        <v>0</v>
      </c>
      <c r="AE20" s="27">
        <v>0</v>
      </c>
      <c r="AF20" s="27">
        <v>0</v>
      </c>
      <c r="AG20" s="27">
        <v>3.5999999999999997E-2</v>
      </c>
      <c r="AH20" s="27">
        <v>0</v>
      </c>
      <c r="AI20" s="27">
        <v>0</v>
      </c>
      <c r="AJ20" s="27">
        <v>0</v>
      </c>
      <c r="AK20" s="27">
        <v>0</v>
      </c>
      <c r="AL20" s="27">
        <v>15</v>
      </c>
      <c r="AM20" s="27">
        <v>0</v>
      </c>
      <c r="AN20" s="27">
        <v>0</v>
      </c>
      <c r="AO20" s="27">
        <v>18.079999999999998</v>
      </c>
      <c r="AP20" s="27">
        <v>0</v>
      </c>
      <c r="AQ20" s="27">
        <v>0</v>
      </c>
      <c r="AR20" s="27">
        <v>0</v>
      </c>
      <c r="AS20" s="27">
        <v>0</v>
      </c>
      <c r="AT20" s="27">
        <v>0</v>
      </c>
      <c r="AU20" s="27">
        <v>0</v>
      </c>
      <c r="AV20" s="27">
        <v>0</v>
      </c>
      <c r="AW20" s="27">
        <v>0</v>
      </c>
      <c r="AX20" s="27">
        <v>0</v>
      </c>
      <c r="AY20" s="27">
        <v>0</v>
      </c>
      <c r="AZ20" s="27">
        <v>0</v>
      </c>
      <c r="BA20" s="27">
        <v>0</v>
      </c>
      <c r="BB20" s="27">
        <v>0</v>
      </c>
      <c r="BC20" s="27">
        <v>0</v>
      </c>
      <c r="BD20" s="27">
        <v>0</v>
      </c>
      <c r="BE20" s="27">
        <v>0</v>
      </c>
      <c r="BF20" s="27">
        <v>0</v>
      </c>
      <c r="BG20" s="27">
        <v>0</v>
      </c>
      <c r="BH20" s="27">
        <v>19.286999999999999</v>
      </c>
      <c r="BI20" s="27">
        <v>5.9</v>
      </c>
      <c r="BJ20" s="27">
        <v>0</v>
      </c>
      <c r="BK20" s="27">
        <v>0</v>
      </c>
      <c r="BL20" s="27">
        <v>0</v>
      </c>
      <c r="BM20" s="27">
        <v>3.45</v>
      </c>
      <c r="BN20" s="27">
        <v>10</v>
      </c>
      <c r="BO20" s="27">
        <v>40</v>
      </c>
      <c r="BP20" s="27">
        <v>0</v>
      </c>
      <c r="BQ20" s="27">
        <v>38.531999999999996</v>
      </c>
      <c r="BR20" s="27">
        <v>0</v>
      </c>
      <c r="BS20" s="27">
        <v>0</v>
      </c>
      <c r="BT20" s="27">
        <v>20</v>
      </c>
      <c r="BU20" s="27">
        <v>0</v>
      </c>
      <c r="BV20" s="27">
        <v>20</v>
      </c>
      <c r="BW20" s="27">
        <v>61.06</v>
      </c>
      <c r="BX20" s="27">
        <v>0</v>
      </c>
      <c r="BY20" s="27">
        <v>0</v>
      </c>
      <c r="BZ20" s="27">
        <v>0</v>
      </c>
      <c r="CA20" s="27">
        <v>0.375</v>
      </c>
      <c r="CB20" s="27">
        <v>0</v>
      </c>
      <c r="CC20" s="27">
        <v>0</v>
      </c>
      <c r="CD20" s="27">
        <v>0</v>
      </c>
      <c r="CE20" s="27">
        <v>0</v>
      </c>
      <c r="CF20" s="27">
        <v>0</v>
      </c>
      <c r="CG20" s="27">
        <v>0</v>
      </c>
      <c r="CH20" s="27">
        <v>0</v>
      </c>
      <c r="CI20" s="27">
        <v>0</v>
      </c>
      <c r="CJ20" s="27">
        <v>103.274</v>
      </c>
      <c r="CK20" s="27">
        <v>0</v>
      </c>
      <c r="CL20" s="27">
        <v>0</v>
      </c>
      <c r="CM20" s="27">
        <v>0</v>
      </c>
      <c r="CN20" s="27">
        <v>0</v>
      </c>
      <c r="CO20" s="27">
        <v>20</v>
      </c>
      <c r="CP20" s="27">
        <v>0</v>
      </c>
      <c r="CQ20" s="27">
        <v>20</v>
      </c>
      <c r="CR20" s="27">
        <v>20.181000000000001</v>
      </c>
      <c r="CS20" s="27">
        <v>0.18099999999999999</v>
      </c>
      <c r="CT20" s="27">
        <v>20</v>
      </c>
      <c r="CU20" s="27">
        <v>32804.699999999997</v>
      </c>
      <c r="CV20" s="27">
        <v>93910</v>
      </c>
      <c r="CW20" s="27">
        <v>0</v>
      </c>
      <c r="CX20" s="27">
        <v>0</v>
      </c>
      <c r="CY20" s="27">
        <v>20</v>
      </c>
      <c r="CZ20" s="27">
        <v>60</v>
      </c>
      <c r="DA20" s="27">
        <v>40</v>
      </c>
      <c r="DB20" s="27">
        <v>0</v>
      </c>
      <c r="DC20" s="27">
        <v>0</v>
      </c>
      <c r="DD20" s="27">
        <v>20</v>
      </c>
      <c r="DE20" s="27">
        <v>20</v>
      </c>
      <c r="DF20" s="27">
        <v>0</v>
      </c>
      <c r="DG20" s="27">
        <v>60</v>
      </c>
      <c r="DH20" s="27">
        <v>40</v>
      </c>
      <c r="DI20" s="27">
        <v>40</v>
      </c>
      <c r="DJ20" s="27">
        <v>20</v>
      </c>
      <c r="DK20" s="27">
        <v>60</v>
      </c>
      <c r="DL20" s="27">
        <v>40</v>
      </c>
      <c r="DM20" s="27">
        <v>60.378</v>
      </c>
      <c r="DN20" s="27">
        <v>0</v>
      </c>
      <c r="DO20" s="27">
        <v>40</v>
      </c>
      <c r="DP20" s="27">
        <v>80</v>
      </c>
      <c r="DQ20" s="27">
        <v>21.925000000000001</v>
      </c>
      <c r="DR20" s="27">
        <v>0</v>
      </c>
      <c r="DS20" s="27">
        <v>60</v>
      </c>
      <c r="DT20" s="27">
        <v>100</v>
      </c>
      <c r="DU20" s="27">
        <v>40</v>
      </c>
      <c r="DV20" s="27">
        <v>36.5</v>
      </c>
    </row>
    <row r="21" spans="1:126" outlineLevel="1" x14ac:dyDescent="0.25">
      <c r="A21" s="19"/>
      <c r="BE21" s="21"/>
      <c r="BF21" s="21"/>
      <c r="BG21" s="21"/>
      <c r="BH21" s="21"/>
      <c r="BI21" s="21"/>
      <c r="BJ21" s="21"/>
      <c r="BK21" s="21"/>
      <c r="BL21" s="21"/>
      <c r="BM21" s="21"/>
      <c r="BN21" s="21"/>
      <c r="BO21" s="21"/>
      <c r="BP21" s="21"/>
      <c r="BQ21" s="21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</row>
    <row r="22" spans="1:126" outlineLevel="1" x14ac:dyDescent="0.25">
      <c r="A22" s="61" t="s">
        <v>10</v>
      </c>
      <c r="B22" s="24">
        <f>SUM(B23:B25)</f>
        <v>167361.50099999999</v>
      </c>
      <c r="C22" s="24">
        <f t="shared" ref="C22:BN22" si="41">SUM(C23:C25)</f>
        <v>116036.3</v>
      </c>
      <c r="D22" s="24">
        <f t="shared" si="41"/>
        <v>89971</v>
      </c>
      <c r="E22" s="24">
        <f t="shared" si="41"/>
        <v>112359.16</v>
      </c>
      <c r="F22" s="24">
        <f t="shared" si="41"/>
        <v>124429.46</v>
      </c>
      <c r="G22" s="24">
        <f t="shared" si="41"/>
        <v>51014.54</v>
      </c>
      <c r="H22" s="24">
        <f t="shared" si="41"/>
        <v>59197</v>
      </c>
      <c r="I22" s="24">
        <f t="shared" si="41"/>
        <v>101076</v>
      </c>
      <c r="J22" s="24">
        <f t="shared" si="41"/>
        <v>120287</v>
      </c>
      <c r="K22" s="24">
        <f t="shared" si="41"/>
        <v>135622.73000000001</v>
      </c>
      <c r="L22" s="24">
        <f t="shared" si="41"/>
        <v>180167</v>
      </c>
      <c r="M22" s="24">
        <f t="shared" si="41"/>
        <v>173349</v>
      </c>
      <c r="N22" s="24">
        <f t="shared" si="41"/>
        <v>221653.92</v>
      </c>
      <c r="O22" s="24">
        <f t="shared" si="41"/>
        <v>155960.64000000001</v>
      </c>
      <c r="P22" s="24">
        <f t="shared" si="41"/>
        <v>179770</v>
      </c>
      <c r="Q22" s="24">
        <f t="shared" si="41"/>
        <v>212351</v>
      </c>
      <c r="R22" s="24">
        <f t="shared" si="41"/>
        <v>96595</v>
      </c>
      <c r="S22" s="24">
        <f t="shared" si="41"/>
        <v>258199.05</v>
      </c>
      <c r="T22" s="24">
        <f t="shared" si="41"/>
        <v>200852</v>
      </c>
      <c r="U22" s="24">
        <f t="shared" si="41"/>
        <v>231998</v>
      </c>
      <c r="V22" s="24">
        <f t="shared" si="41"/>
        <v>213434</v>
      </c>
      <c r="W22" s="24">
        <f t="shared" si="41"/>
        <v>354145</v>
      </c>
      <c r="X22" s="24">
        <f t="shared" si="41"/>
        <v>170232</v>
      </c>
      <c r="Y22" s="24">
        <f t="shared" si="41"/>
        <v>305807</v>
      </c>
      <c r="Z22" s="24">
        <f t="shared" si="41"/>
        <v>438044</v>
      </c>
      <c r="AA22" s="24">
        <f t="shared" si="41"/>
        <v>211887</v>
      </c>
      <c r="AB22" s="24">
        <f t="shared" si="41"/>
        <v>405975</v>
      </c>
      <c r="AC22" s="24">
        <f t="shared" si="41"/>
        <v>277845</v>
      </c>
      <c r="AD22" s="24">
        <f t="shared" si="41"/>
        <v>366025</v>
      </c>
      <c r="AE22" s="24">
        <f t="shared" si="41"/>
        <v>519979</v>
      </c>
      <c r="AF22" s="24">
        <f t="shared" si="41"/>
        <v>284325</v>
      </c>
      <c r="AG22" s="24">
        <f t="shared" si="41"/>
        <v>419205</v>
      </c>
      <c r="AH22" s="24">
        <f t="shared" si="41"/>
        <v>447410</v>
      </c>
      <c r="AI22" s="24">
        <f t="shared" si="41"/>
        <v>154724</v>
      </c>
      <c r="AJ22" s="24">
        <f t="shared" si="41"/>
        <v>286457.09000000003</v>
      </c>
      <c r="AK22" s="24">
        <f t="shared" si="41"/>
        <v>354974.26</v>
      </c>
      <c r="AL22" s="24">
        <f t="shared" si="41"/>
        <v>260252.00599999999</v>
      </c>
      <c r="AM22" s="24">
        <f t="shared" si="41"/>
        <v>375045.06800000003</v>
      </c>
      <c r="AN22" s="24">
        <f t="shared" si="41"/>
        <v>173404</v>
      </c>
      <c r="AO22" s="24">
        <f t="shared" si="41"/>
        <v>293041.83800000005</v>
      </c>
      <c r="AP22" s="24">
        <f t="shared" si="41"/>
        <v>328463</v>
      </c>
      <c r="AQ22" s="24">
        <f t="shared" si="41"/>
        <v>454580</v>
      </c>
      <c r="AR22" s="24">
        <f t="shared" si="41"/>
        <v>318610</v>
      </c>
      <c r="AS22" s="24">
        <f t="shared" si="41"/>
        <v>352409</v>
      </c>
      <c r="AT22" s="24">
        <f t="shared" si="41"/>
        <v>318909.09999999998</v>
      </c>
      <c r="AU22" s="24">
        <f t="shared" si="41"/>
        <v>367057</v>
      </c>
      <c r="AV22" s="24">
        <f t="shared" si="41"/>
        <v>438871</v>
      </c>
      <c r="AW22" s="24">
        <f t="shared" si="41"/>
        <v>426409</v>
      </c>
      <c r="AX22" s="24">
        <f t="shared" si="41"/>
        <v>474208</v>
      </c>
      <c r="AY22" s="24">
        <f t="shared" si="41"/>
        <v>381475</v>
      </c>
      <c r="AZ22" s="24">
        <f t="shared" si="41"/>
        <v>343941</v>
      </c>
      <c r="BA22" s="24">
        <f t="shared" si="41"/>
        <v>510246</v>
      </c>
      <c r="BB22" s="24">
        <f t="shared" si="41"/>
        <v>362647.3</v>
      </c>
      <c r="BC22" s="24">
        <f t="shared" si="41"/>
        <v>589278.23</v>
      </c>
      <c r="BD22" s="24">
        <f t="shared" si="41"/>
        <v>512987</v>
      </c>
      <c r="BE22" s="24">
        <f t="shared" si="41"/>
        <v>466774.91</v>
      </c>
      <c r="BF22" s="24">
        <f t="shared" si="41"/>
        <v>551759.57999999996</v>
      </c>
      <c r="BG22" s="24">
        <f t="shared" si="41"/>
        <v>623272</v>
      </c>
      <c r="BH22" s="24">
        <f t="shared" si="41"/>
        <v>500587.94</v>
      </c>
      <c r="BI22" s="24">
        <f t="shared" si="41"/>
        <v>534445.52</v>
      </c>
      <c r="BJ22" s="24">
        <f t="shared" si="41"/>
        <v>381364</v>
      </c>
      <c r="BK22" s="24">
        <f t="shared" si="41"/>
        <v>461245.35</v>
      </c>
      <c r="BL22" s="24">
        <f t="shared" si="41"/>
        <v>540892</v>
      </c>
      <c r="BM22" s="24">
        <f t="shared" si="41"/>
        <v>524917.22</v>
      </c>
      <c r="BN22" s="24">
        <f t="shared" si="41"/>
        <v>472761.50599999999</v>
      </c>
      <c r="BO22" s="24">
        <f t="shared" ref="BO22:CM22" si="42">SUM(BO23:BO25)</f>
        <v>601855.79</v>
      </c>
      <c r="BP22" s="24">
        <f t="shared" si="42"/>
        <v>495461</v>
      </c>
      <c r="BQ22" s="24">
        <f t="shared" si="42"/>
        <v>760975</v>
      </c>
      <c r="BR22" s="24">
        <f t="shared" si="42"/>
        <v>498142</v>
      </c>
      <c r="BS22" s="24">
        <f t="shared" si="42"/>
        <v>829139</v>
      </c>
      <c r="BT22" s="24">
        <f t="shared" si="42"/>
        <v>524109.84</v>
      </c>
      <c r="BU22" s="24">
        <f t="shared" si="42"/>
        <v>868414</v>
      </c>
      <c r="BV22" s="24">
        <f t="shared" si="42"/>
        <v>701439</v>
      </c>
      <c r="BW22" s="24">
        <f t="shared" si="42"/>
        <v>424845</v>
      </c>
      <c r="BX22" s="24">
        <f t="shared" si="42"/>
        <v>459512</v>
      </c>
      <c r="BY22" s="24">
        <f t="shared" si="42"/>
        <v>427724</v>
      </c>
      <c r="BZ22" s="24">
        <f t="shared" si="42"/>
        <v>705121</v>
      </c>
      <c r="CA22" s="24">
        <f>SUM(CA23:CA25)</f>
        <v>735720</v>
      </c>
      <c r="CB22" s="24">
        <f t="shared" si="42"/>
        <v>689198.005</v>
      </c>
      <c r="CC22" s="24">
        <f t="shared" si="42"/>
        <v>431258.08</v>
      </c>
      <c r="CD22" s="24">
        <f t="shared" si="42"/>
        <v>523895</v>
      </c>
      <c r="CE22" s="24">
        <f t="shared" si="42"/>
        <v>728945</v>
      </c>
      <c r="CF22" s="24">
        <f t="shared" si="42"/>
        <v>504427</v>
      </c>
      <c r="CG22" s="24">
        <f t="shared" si="42"/>
        <v>406394</v>
      </c>
      <c r="CH22" s="24">
        <f t="shared" si="42"/>
        <v>569415</v>
      </c>
      <c r="CI22" s="24">
        <f t="shared" si="42"/>
        <v>587789</v>
      </c>
      <c r="CJ22" s="24">
        <f t="shared" si="42"/>
        <v>644638</v>
      </c>
      <c r="CK22" s="24">
        <f t="shared" si="42"/>
        <v>617347</v>
      </c>
      <c r="CL22" s="24">
        <f t="shared" si="42"/>
        <v>365112</v>
      </c>
      <c r="CM22" s="24">
        <f t="shared" si="42"/>
        <v>544719</v>
      </c>
      <c r="CN22" s="24">
        <f t="shared" ref="CN22:CS22" si="43">SUM(CN23:CN25)</f>
        <v>602976</v>
      </c>
      <c r="CO22" s="24">
        <f t="shared" si="43"/>
        <v>648035</v>
      </c>
      <c r="CP22" s="24">
        <f t="shared" si="43"/>
        <v>604844</v>
      </c>
      <c r="CQ22" s="24">
        <f t="shared" si="43"/>
        <v>605230</v>
      </c>
      <c r="CR22" s="24">
        <f t="shared" si="43"/>
        <v>434207</v>
      </c>
      <c r="CS22" s="24">
        <f t="shared" si="43"/>
        <v>557377</v>
      </c>
      <c r="CT22" s="24">
        <f t="shared" ref="CT22:CU22" si="44">SUM(CT23:CT25)</f>
        <v>443368</v>
      </c>
      <c r="CU22" s="24">
        <f t="shared" si="44"/>
        <v>563644</v>
      </c>
      <c r="CV22" s="24">
        <f t="shared" ref="CV22:CW22" si="45">SUM(CV23:CV25)</f>
        <v>546699</v>
      </c>
      <c r="CW22" s="24">
        <f t="shared" si="45"/>
        <v>541933</v>
      </c>
      <c r="CX22" s="24">
        <f t="shared" ref="CX22:CY22" si="46">SUM(CX23:CX25)</f>
        <v>485820</v>
      </c>
      <c r="CY22" s="24">
        <f t="shared" si="46"/>
        <v>486811</v>
      </c>
      <c r="CZ22" s="24">
        <f t="shared" ref="CZ22:DB22" si="47">SUM(CZ23:CZ25)</f>
        <v>393943</v>
      </c>
      <c r="DA22" s="24">
        <f t="shared" si="47"/>
        <v>374740</v>
      </c>
      <c r="DB22" s="24">
        <f t="shared" si="47"/>
        <v>392542</v>
      </c>
      <c r="DC22" s="24">
        <f t="shared" ref="DC22:DD22" si="48">SUM(DC23:DC25)</f>
        <v>477259</v>
      </c>
      <c r="DD22" s="24">
        <f t="shared" si="48"/>
        <v>170375</v>
      </c>
      <c r="DE22" s="24">
        <f t="shared" ref="DE22:DJ22" si="49">SUM(DE23:DE25)</f>
        <v>329425</v>
      </c>
      <c r="DF22" s="24">
        <f t="shared" si="49"/>
        <v>267707</v>
      </c>
      <c r="DG22" s="24">
        <f t="shared" si="49"/>
        <v>310407</v>
      </c>
      <c r="DH22" s="24">
        <f t="shared" si="49"/>
        <v>305052</v>
      </c>
      <c r="DI22" s="24">
        <f t="shared" si="49"/>
        <v>303967</v>
      </c>
      <c r="DJ22" s="24">
        <f t="shared" si="49"/>
        <v>156597</v>
      </c>
      <c r="DK22" s="24">
        <f t="shared" ref="DK22:DL22" si="50">SUM(DK23:DK25)</f>
        <v>416528</v>
      </c>
      <c r="DL22" s="24">
        <f t="shared" si="50"/>
        <v>231038</v>
      </c>
      <c r="DM22" s="24">
        <f t="shared" ref="DM22:DN22" si="51">SUM(DM23:DM25)</f>
        <v>381611</v>
      </c>
      <c r="DN22" s="24">
        <f t="shared" si="51"/>
        <v>235348</v>
      </c>
      <c r="DO22" s="24">
        <f t="shared" ref="DO22:DP22" si="52">SUM(DO23:DO25)</f>
        <v>414836</v>
      </c>
      <c r="DP22" s="24">
        <f t="shared" si="52"/>
        <v>309549</v>
      </c>
      <c r="DQ22" s="24">
        <f t="shared" ref="DQ22:DR22" si="53">SUM(DQ23:DQ25)</f>
        <v>318197</v>
      </c>
      <c r="DR22" s="24">
        <f t="shared" si="53"/>
        <v>411280</v>
      </c>
      <c r="DS22" s="24">
        <f t="shared" ref="DS22:DT22" si="54">SUM(DS23:DS25)</f>
        <v>318483</v>
      </c>
      <c r="DT22" s="24">
        <f t="shared" si="54"/>
        <v>371287</v>
      </c>
      <c r="DU22" s="24">
        <f t="shared" ref="DU22:DV22" si="55">SUM(DU23:DU25)</f>
        <v>348708</v>
      </c>
      <c r="DV22" s="24">
        <f t="shared" si="55"/>
        <v>289957</v>
      </c>
    </row>
    <row r="23" spans="1:126" outlineLevel="2" x14ac:dyDescent="0.25">
      <c r="A23" s="29" t="s">
        <v>5</v>
      </c>
      <c r="B23" s="27">
        <v>167361.50099999999</v>
      </c>
      <c r="C23" s="27">
        <v>116036.3</v>
      </c>
      <c r="D23" s="27">
        <v>89971</v>
      </c>
      <c r="E23" s="27">
        <v>112359</v>
      </c>
      <c r="F23" s="27">
        <v>124391</v>
      </c>
      <c r="G23" s="27">
        <v>50975</v>
      </c>
      <c r="H23" s="27">
        <v>59197</v>
      </c>
      <c r="I23" s="27">
        <v>101076</v>
      </c>
      <c r="J23" s="27">
        <v>120287</v>
      </c>
      <c r="K23" s="27">
        <v>135622.73000000001</v>
      </c>
      <c r="L23" s="27">
        <v>180167</v>
      </c>
      <c r="M23" s="27">
        <v>173349</v>
      </c>
      <c r="N23" s="27">
        <v>221653.92</v>
      </c>
      <c r="O23" s="27">
        <v>155960.64000000001</v>
      </c>
      <c r="P23" s="27">
        <v>179770</v>
      </c>
      <c r="Q23" s="27">
        <v>212351</v>
      </c>
      <c r="R23" s="27">
        <v>96595</v>
      </c>
      <c r="S23" s="27">
        <v>258199.05</v>
      </c>
      <c r="T23" s="27">
        <v>200852</v>
      </c>
      <c r="U23" s="27">
        <v>231998</v>
      </c>
      <c r="V23" s="27">
        <v>213434</v>
      </c>
      <c r="W23" s="27">
        <v>354145</v>
      </c>
      <c r="X23" s="27">
        <v>170232</v>
      </c>
      <c r="Y23" s="27">
        <v>305807</v>
      </c>
      <c r="Z23" s="27">
        <v>438044</v>
      </c>
      <c r="AA23" s="27">
        <v>211887</v>
      </c>
      <c r="AB23" s="27">
        <v>405975</v>
      </c>
      <c r="AC23" s="27">
        <v>277845</v>
      </c>
      <c r="AD23" s="27">
        <v>366025</v>
      </c>
      <c r="AE23" s="27">
        <v>519979</v>
      </c>
      <c r="AF23" s="27">
        <v>284325</v>
      </c>
      <c r="AG23" s="27">
        <v>419205</v>
      </c>
      <c r="AH23" s="27">
        <v>447410</v>
      </c>
      <c r="AI23" s="27">
        <v>154724</v>
      </c>
      <c r="AJ23" s="27">
        <v>286457.09000000003</v>
      </c>
      <c r="AK23" s="27">
        <v>354961</v>
      </c>
      <c r="AL23" s="27">
        <v>260252</v>
      </c>
      <c r="AM23" s="27">
        <v>375043</v>
      </c>
      <c r="AN23" s="27">
        <v>173404</v>
      </c>
      <c r="AO23" s="27">
        <v>293039.15000000002</v>
      </c>
      <c r="AP23" s="27">
        <v>328463</v>
      </c>
      <c r="AQ23" s="27">
        <v>454580</v>
      </c>
      <c r="AR23" s="27">
        <v>318610</v>
      </c>
      <c r="AS23" s="27">
        <v>352409</v>
      </c>
      <c r="AT23" s="27">
        <v>318909.09999999998</v>
      </c>
      <c r="AU23" s="27">
        <v>367057</v>
      </c>
      <c r="AV23" s="27">
        <v>438871</v>
      </c>
      <c r="AW23" s="27">
        <v>426409</v>
      </c>
      <c r="AX23" s="27">
        <v>474208</v>
      </c>
      <c r="AY23" s="27">
        <v>381475</v>
      </c>
      <c r="AZ23" s="27">
        <v>343941</v>
      </c>
      <c r="BA23" s="27">
        <v>510246</v>
      </c>
      <c r="BB23" s="27">
        <v>362647.3</v>
      </c>
      <c r="BC23" s="27">
        <v>589278.23</v>
      </c>
      <c r="BD23" s="27">
        <v>512987</v>
      </c>
      <c r="BE23" s="27">
        <v>466774.91</v>
      </c>
      <c r="BF23" s="27">
        <v>551759.57999999996</v>
      </c>
      <c r="BG23" s="27">
        <v>623272</v>
      </c>
      <c r="BH23" s="27">
        <v>500587.94</v>
      </c>
      <c r="BI23" s="27">
        <v>534445.52</v>
      </c>
      <c r="BJ23" s="27">
        <v>381364</v>
      </c>
      <c r="BK23" s="27">
        <v>461245.35</v>
      </c>
      <c r="BL23" s="27">
        <v>540892</v>
      </c>
      <c r="BM23" s="27">
        <v>524917.22</v>
      </c>
      <c r="BN23" s="27">
        <v>472761</v>
      </c>
      <c r="BO23" s="27">
        <v>601855.79</v>
      </c>
      <c r="BP23" s="27">
        <v>495461</v>
      </c>
      <c r="BQ23" s="27">
        <v>760975</v>
      </c>
      <c r="BR23" s="27">
        <v>498142</v>
      </c>
      <c r="BS23" s="27">
        <v>829127.71</v>
      </c>
      <c r="BT23" s="27">
        <v>524106</v>
      </c>
      <c r="BU23" s="27">
        <v>868414</v>
      </c>
      <c r="BV23" s="27">
        <v>701439</v>
      </c>
      <c r="BW23" s="27">
        <v>424845</v>
      </c>
      <c r="BX23" s="27">
        <v>459512</v>
      </c>
      <c r="BY23" s="27">
        <v>427724</v>
      </c>
      <c r="BZ23" s="27">
        <v>705121</v>
      </c>
      <c r="CA23" s="27">
        <v>735717</v>
      </c>
      <c r="CB23" s="27">
        <v>689198</v>
      </c>
      <c r="CC23" s="27">
        <v>431258</v>
      </c>
      <c r="CD23" s="27">
        <v>523895</v>
      </c>
      <c r="CE23" s="27">
        <v>655809</v>
      </c>
      <c r="CF23" s="27">
        <v>504427</v>
      </c>
      <c r="CG23" s="27">
        <v>406394</v>
      </c>
      <c r="CH23" s="27">
        <v>569415</v>
      </c>
      <c r="CI23" s="27">
        <v>587789</v>
      </c>
      <c r="CJ23" s="27">
        <v>644638</v>
      </c>
      <c r="CK23" s="27">
        <v>617347</v>
      </c>
      <c r="CL23" s="27">
        <v>365112</v>
      </c>
      <c r="CM23" s="27">
        <v>544719</v>
      </c>
      <c r="CN23" s="27">
        <v>594117</v>
      </c>
      <c r="CO23" s="27">
        <v>639072</v>
      </c>
      <c r="CP23" s="27">
        <v>604844</v>
      </c>
      <c r="CQ23" s="27">
        <v>605230</v>
      </c>
      <c r="CR23" s="27">
        <v>434207</v>
      </c>
      <c r="CS23" s="27">
        <v>557377</v>
      </c>
      <c r="CT23" s="27">
        <v>443368</v>
      </c>
      <c r="CU23" s="27">
        <v>563644</v>
      </c>
      <c r="CV23" s="27">
        <v>546699</v>
      </c>
      <c r="CW23" s="27">
        <v>541933</v>
      </c>
      <c r="CX23" s="27">
        <v>463823</v>
      </c>
      <c r="CY23" s="27">
        <v>486811</v>
      </c>
      <c r="CZ23" s="27">
        <v>393943</v>
      </c>
      <c r="DA23" s="27">
        <v>374740</v>
      </c>
      <c r="DB23" s="27">
        <v>349136</v>
      </c>
      <c r="DC23" s="27">
        <v>477259</v>
      </c>
      <c r="DD23" s="27">
        <v>170375</v>
      </c>
      <c r="DE23" s="27">
        <v>329425</v>
      </c>
      <c r="DF23" s="27">
        <v>267707</v>
      </c>
      <c r="DG23" s="27">
        <v>310407</v>
      </c>
      <c r="DH23" s="27">
        <v>305052</v>
      </c>
      <c r="DI23" s="27">
        <v>303967</v>
      </c>
      <c r="DJ23" s="27">
        <v>112755</v>
      </c>
      <c r="DK23" s="27">
        <v>416528</v>
      </c>
      <c r="DL23" s="27">
        <v>231038</v>
      </c>
      <c r="DM23" s="27">
        <v>381611</v>
      </c>
      <c r="DN23" s="27">
        <v>235348</v>
      </c>
      <c r="DO23" s="27">
        <v>387111</v>
      </c>
      <c r="DP23" s="27">
        <v>309549</v>
      </c>
      <c r="DQ23" s="27">
        <v>318197</v>
      </c>
      <c r="DR23" s="27">
        <v>401672</v>
      </c>
      <c r="DS23" s="27">
        <v>318483</v>
      </c>
      <c r="DT23" s="27">
        <v>371287</v>
      </c>
      <c r="DU23" s="27">
        <v>348708</v>
      </c>
      <c r="DV23" s="27">
        <v>266092</v>
      </c>
    </row>
    <row r="24" spans="1:126" outlineLevel="2" x14ac:dyDescent="0.25">
      <c r="A24" s="29" t="s">
        <v>6</v>
      </c>
      <c r="B24" s="27">
        <v>0</v>
      </c>
      <c r="C24" s="27">
        <v>0</v>
      </c>
      <c r="D24" s="27">
        <v>0</v>
      </c>
      <c r="E24" s="27">
        <v>0.16</v>
      </c>
      <c r="F24" s="27">
        <v>38.46</v>
      </c>
      <c r="G24" s="27">
        <v>39.54</v>
      </c>
      <c r="H24" s="27">
        <v>0</v>
      </c>
      <c r="I24" s="27">
        <v>0</v>
      </c>
      <c r="J24" s="27">
        <v>0</v>
      </c>
      <c r="K24" s="27">
        <v>0</v>
      </c>
      <c r="L24" s="27">
        <v>0</v>
      </c>
      <c r="M24" s="27">
        <v>0</v>
      </c>
      <c r="N24" s="27">
        <v>0</v>
      </c>
      <c r="O24" s="27">
        <v>0</v>
      </c>
      <c r="P24" s="27">
        <v>0</v>
      </c>
      <c r="Q24" s="27">
        <v>0</v>
      </c>
      <c r="R24" s="27">
        <v>0</v>
      </c>
      <c r="S24" s="27">
        <v>0</v>
      </c>
      <c r="T24" s="27">
        <v>0</v>
      </c>
      <c r="U24" s="27">
        <v>0</v>
      </c>
      <c r="V24" s="27">
        <v>0</v>
      </c>
      <c r="W24" s="27">
        <v>0</v>
      </c>
      <c r="X24" s="27">
        <v>0</v>
      </c>
      <c r="Y24" s="27">
        <v>0</v>
      </c>
      <c r="Z24" s="27">
        <v>0</v>
      </c>
      <c r="AA24" s="27">
        <v>0</v>
      </c>
      <c r="AB24" s="27">
        <v>0</v>
      </c>
      <c r="AC24" s="27">
        <v>0</v>
      </c>
      <c r="AD24" s="27">
        <v>0</v>
      </c>
      <c r="AE24" s="27">
        <v>0</v>
      </c>
      <c r="AF24" s="27">
        <v>0</v>
      </c>
      <c r="AG24" s="27">
        <v>0</v>
      </c>
      <c r="AH24" s="27">
        <v>0</v>
      </c>
      <c r="AI24" s="27">
        <v>0</v>
      </c>
      <c r="AJ24" s="27">
        <v>0</v>
      </c>
      <c r="AK24" s="27">
        <v>13.26</v>
      </c>
      <c r="AL24" s="27">
        <v>0</v>
      </c>
      <c r="AM24" s="27">
        <v>0</v>
      </c>
      <c r="AN24" s="27">
        <v>0</v>
      </c>
      <c r="AO24" s="27">
        <v>0</v>
      </c>
      <c r="AP24" s="27">
        <v>0</v>
      </c>
      <c r="AQ24" s="27">
        <v>0</v>
      </c>
      <c r="AR24" s="27">
        <v>0</v>
      </c>
      <c r="AS24" s="27">
        <v>0</v>
      </c>
      <c r="AT24" s="27">
        <v>0</v>
      </c>
      <c r="AU24" s="27">
        <v>0</v>
      </c>
      <c r="AV24" s="27">
        <v>0</v>
      </c>
      <c r="AW24" s="27">
        <v>0</v>
      </c>
      <c r="AX24" s="27">
        <v>0</v>
      </c>
      <c r="AY24" s="27">
        <v>0</v>
      </c>
      <c r="AZ24" s="27">
        <v>0</v>
      </c>
      <c r="BA24" s="27">
        <v>0</v>
      </c>
      <c r="BB24" s="27">
        <v>0</v>
      </c>
      <c r="BC24" s="27">
        <v>0</v>
      </c>
      <c r="BD24" s="27">
        <v>0</v>
      </c>
      <c r="BE24" s="27">
        <v>0</v>
      </c>
      <c r="BF24" s="27">
        <v>0</v>
      </c>
      <c r="BG24" s="27">
        <v>0</v>
      </c>
      <c r="BH24" s="27">
        <v>0</v>
      </c>
      <c r="BI24" s="27">
        <v>0</v>
      </c>
      <c r="BJ24" s="27">
        <v>0</v>
      </c>
      <c r="BK24" s="27">
        <v>0</v>
      </c>
      <c r="BL24" s="27">
        <v>0</v>
      </c>
      <c r="BM24" s="27">
        <v>0</v>
      </c>
      <c r="BN24" s="27">
        <v>0.50600000000000001</v>
      </c>
      <c r="BO24" s="27">
        <v>0</v>
      </c>
      <c r="BP24" s="27">
        <v>0</v>
      </c>
      <c r="BQ24" s="27">
        <v>0</v>
      </c>
      <c r="BR24" s="27">
        <v>0</v>
      </c>
      <c r="BS24" s="27">
        <v>11.29</v>
      </c>
      <c r="BT24" s="27">
        <v>3.84</v>
      </c>
      <c r="BU24" s="27">
        <v>0</v>
      </c>
      <c r="BV24" s="27">
        <v>0</v>
      </c>
      <c r="BW24" s="27">
        <v>0</v>
      </c>
      <c r="BX24" s="27">
        <v>0</v>
      </c>
      <c r="BY24" s="27">
        <v>0</v>
      </c>
      <c r="BZ24" s="27">
        <v>0</v>
      </c>
      <c r="CA24" s="27">
        <v>3</v>
      </c>
      <c r="CB24" s="27">
        <v>5.0000000000000001E-3</v>
      </c>
      <c r="CC24" s="27">
        <v>0.08</v>
      </c>
      <c r="CD24" s="27">
        <v>0</v>
      </c>
      <c r="CE24" s="27">
        <v>73136</v>
      </c>
      <c r="CF24" s="27">
        <v>0</v>
      </c>
      <c r="CG24" s="27">
        <v>0</v>
      </c>
      <c r="CH24" s="27">
        <v>0</v>
      </c>
      <c r="CI24" s="27">
        <v>0</v>
      </c>
      <c r="CJ24" s="27">
        <v>0</v>
      </c>
      <c r="CK24" s="27">
        <v>0</v>
      </c>
      <c r="CL24" s="27">
        <v>0</v>
      </c>
      <c r="CM24" s="27">
        <v>0</v>
      </c>
      <c r="CN24" s="27">
        <v>8859</v>
      </c>
      <c r="CO24" s="27">
        <v>8963</v>
      </c>
      <c r="CP24" s="27">
        <v>0</v>
      </c>
      <c r="CQ24" s="27">
        <v>0</v>
      </c>
      <c r="CR24" s="27">
        <v>0</v>
      </c>
      <c r="CS24" s="27">
        <v>0</v>
      </c>
      <c r="CT24" s="27">
        <v>0</v>
      </c>
      <c r="CU24" s="27">
        <v>0</v>
      </c>
      <c r="CV24" s="27">
        <v>0</v>
      </c>
      <c r="CW24" s="27">
        <v>0</v>
      </c>
      <c r="CX24" s="27">
        <v>21997</v>
      </c>
      <c r="CY24" s="27">
        <v>0</v>
      </c>
      <c r="CZ24" s="27">
        <v>0</v>
      </c>
      <c r="DA24" s="27">
        <v>0</v>
      </c>
      <c r="DB24" s="27">
        <v>43406</v>
      </c>
      <c r="DC24" s="27">
        <v>0</v>
      </c>
      <c r="DD24" s="27">
        <v>0</v>
      </c>
      <c r="DE24" s="27">
        <v>0</v>
      </c>
      <c r="DF24" s="27">
        <v>0</v>
      </c>
      <c r="DG24" s="27">
        <v>0</v>
      </c>
      <c r="DH24" s="27">
        <v>0</v>
      </c>
      <c r="DI24" s="27">
        <v>0</v>
      </c>
      <c r="DJ24" s="27">
        <v>43842</v>
      </c>
      <c r="DK24" s="27">
        <v>0</v>
      </c>
      <c r="DL24" s="27">
        <v>0</v>
      </c>
      <c r="DM24" s="27">
        <v>0</v>
      </c>
      <c r="DN24" s="27">
        <v>0</v>
      </c>
      <c r="DO24" s="27">
        <v>27725</v>
      </c>
      <c r="DP24" s="27">
        <v>0</v>
      </c>
      <c r="DQ24" s="27">
        <v>0</v>
      </c>
      <c r="DR24" s="27">
        <v>9608</v>
      </c>
      <c r="DS24" s="27">
        <v>0</v>
      </c>
      <c r="DT24" s="27">
        <v>0</v>
      </c>
      <c r="DU24" s="27">
        <v>0</v>
      </c>
      <c r="DV24" s="27">
        <v>23865</v>
      </c>
    </row>
    <row r="25" spans="1:126" outlineLevel="2" x14ac:dyDescent="0.25">
      <c r="A25" s="29" t="s">
        <v>7</v>
      </c>
      <c r="B25" s="27">
        <v>0</v>
      </c>
      <c r="C25" s="27">
        <v>0</v>
      </c>
      <c r="D25" s="27">
        <v>0</v>
      </c>
      <c r="E25" s="27">
        <v>0</v>
      </c>
      <c r="F25" s="27">
        <v>0</v>
      </c>
      <c r="G25" s="27">
        <v>0</v>
      </c>
      <c r="H25" s="27">
        <v>0</v>
      </c>
      <c r="I25" s="27">
        <v>0</v>
      </c>
      <c r="J25" s="27">
        <v>0</v>
      </c>
      <c r="K25" s="27">
        <v>0</v>
      </c>
      <c r="L25" s="27">
        <v>0</v>
      </c>
      <c r="M25" s="27">
        <v>0</v>
      </c>
      <c r="N25" s="27">
        <v>0</v>
      </c>
      <c r="O25" s="27">
        <v>0</v>
      </c>
      <c r="P25" s="27">
        <v>0</v>
      </c>
      <c r="Q25" s="27">
        <v>0</v>
      </c>
      <c r="R25" s="27">
        <v>0</v>
      </c>
      <c r="S25" s="27">
        <v>0</v>
      </c>
      <c r="T25" s="27">
        <v>0</v>
      </c>
      <c r="U25" s="27">
        <v>0</v>
      </c>
      <c r="V25" s="27">
        <v>0</v>
      </c>
      <c r="W25" s="27">
        <v>0</v>
      </c>
      <c r="X25" s="27">
        <v>0</v>
      </c>
      <c r="Y25" s="27">
        <v>0</v>
      </c>
      <c r="Z25" s="27">
        <v>0</v>
      </c>
      <c r="AA25" s="27">
        <v>0</v>
      </c>
      <c r="AB25" s="27">
        <v>0</v>
      </c>
      <c r="AC25" s="27">
        <v>0</v>
      </c>
      <c r="AD25" s="27">
        <v>0</v>
      </c>
      <c r="AE25" s="27">
        <v>0</v>
      </c>
      <c r="AF25" s="27">
        <v>0</v>
      </c>
      <c r="AG25" s="27">
        <v>0</v>
      </c>
      <c r="AH25" s="27">
        <v>0</v>
      </c>
      <c r="AI25" s="27">
        <v>0</v>
      </c>
      <c r="AJ25" s="27">
        <v>0</v>
      </c>
      <c r="AK25" s="27">
        <v>0</v>
      </c>
      <c r="AL25" s="27">
        <v>6.0000000000000001E-3</v>
      </c>
      <c r="AM25" s="27">
        <v>2.0680000000000001</v>
      </c>
      <c r="AN25" s="27">
        <v>0</v>
      </c>
      <c r="AO25" s="27">
        <v>2.6880000000000002</v>
      </c>
      <c r="AP25" s="27">
        <v>0</v>
      </c>
      <c r="AQ25" s="27">
        <v>0</v>
      </c>
      <c r="AR25" s="27">
        <v>0</v>
      </c>
      <c r="AS25" s="27">
        <v>0</v>
      </c>
      <c r="AT25" s="27">
        <v>0</v>
      </c>
      <c r="AU25" s="27">
        <v>0</v>
      </c>
      <c r="AV25" s="27">
        <v>0</v>
      </c>
      <c r="AW25" s="27">
        <v>0</v>
      </c>
      <c r="AX25" s="27">
        <v>0</v>
      </c>
      <c r="AY25" s="27">
        <v>0</v>
      </c>
      <c r="AZ25" s="27">
        <v>0</v>
      </c>
      <c r="BA25" s="27">
        <v>0</v>
      </c>
      <c r="BB25" s="27">
        <v>0</v>
      </c>
      <c r="BC25" s="27">
        <v>0</v>
      </c>
      <c r="BD25" s="27">
        <v>0</v>
      </c>
      <c r="BE25" s="27">
        <v>0</v>
      </c>
      <c r="BF25" s="27">
        <v>0</v>
      </c>
      <c r="BG25" s="27">
        <v>0</v>
      </c>
      <c r="BH25" s="27">
        <v>0</v>
      </c>
      <c r="BI25" s="27">
        <v>0</v>
      </c>
      <c r="BJ25" s="27">
        <v>0</v>
      </c>
      <c r="BK25" s="27">
        <v>0</v>
      </c>
      <c r="BL25" s="27">
        <v>0</v>
      </c>
      <c r="BM25" s="27">
        <v>0</v>
      </c>
      <c r="BN25" s="27">
        <v>0</v>
      </c>
      <c r="BO25" s="27">
        <v>0</v>
      </c>
      <c r="BP25" s="27">
        <v>0</v>
      </c>
      <c r="BQ25" s="27">
        <v>0</v>
      </c>
      <c r="BR25" s="27">
        <v>0</v>
      </c>
      <c r="BS25" s="27">
        <v>0</v>
      </c>
      <c r="BT25" s="27">
        <v>0</v>
      </c>
      <c r="BU25" s="27">
        <v>0</v>
      </c>
      <c r="BV25" s="27">
        <v>0</v>
      </c>
      <c r="BW25" s="27">
        <v>0</v>
      </c>
      <c r="BX25" s="27">
        <v>0</v>
      </c>
      <c r="BY25" s="27">
        <v>0</v>
      </c>
      <c r="BZ25" s="27">
        <v>0</v>
      </c>
      <c r="CA25" s="27">
        <v>0</v>
      </c>
      <c r="CB25" s="27">
        <v>0</v>
      </c>
      <c r="CC25" s="27">
        <v>0</v>
      </c>
      <c r="CD25" s="27">
        <v>0</v>
      </c>
      <c r="CE25" s="27">
        <v>0</v>
      </c>
      <c r="CF25" s="27">
        <v>0</v>
      </c>
      <c r="CG25" s="27">
        <v>0</v>
      </c>
      <c r="CH25" s="27">
        <v>0</v>
      </c>
      <c r="CI25" s="27">
        <v>0</v>
      </c>
      <c r="CJ25" s="27">
        <v>0</v>
      </c>
      <c r="CK25" s="27">
        <v>0</v>
      </c>
      <c r="CL25" s="27">
        <v>0</v>
      </c>
      <c r="CM25" s="27">
        <v>0</v>
      </c>
      <c r="CN25" s="27">
        <v>0</v>
      </c>
      <c r="CO25" s="27">
        <v>0</v>
      </c>
      <c r="CP25" s="27">
        <v>0</v>
      </c>
      <c r="CQ25" s="27">
        <v>0</v>
      </c>
      <c r="CR25" s="27">
        <v>0</v>
      </c>
      <c r="CS25" s="27">
        <v>0</v>
      </c>
      <c r="CT25" s="27">
        <v>0</v>
      </c>
      <c r="CU25" s="27">
        <v>0</v>
      </c>
      <c r="CV25" s="27">
        <v>0</v>
      </c>
      <c r="CW25" s="27">
        <v>0</v>
      </c>
      <c r="CX25" s="27">
        <v>0</v>
      </c>
      <c r="CY25" s="27">
        <v>0</v>
      </c>
      <c r="CZ25" s="27">
        <v>0</v>
      </c>
      <c r="DA25" s="27">
        <v>0</v>
      </c>
      <c r="DB25" s="27">
        <v>0</v>
      </c>
      <c r="DC25" s="27">
        <v>0</v>
      </c>
      <c r="DD25" s="27">
        <v>0</v>
      </c>
      <c r="DE25" s="27">
        <v>0</v>
      </c>
      <c r="DF25" s="27">
        <v>0</v>
      </c>
      <c r="DG25" s="27">
        <v>0</v>
      </c>
      <c r="DH25" s="27">
        <v>0</v>
      </c>
      <c r="DI25" s="27">
        <v>0</v>
      </c>
      <c r="DJ25" s="27">
        <v>0</v>
      </c>
      <c r="DK25" s="27">
        <v>0</v>
      </c>
      <c r="DL25" s="27">
        <v>0</v>
      </c>
      <c r="DM25" s="27">
        <v>0</v>
      </c>
      <c r="DN25" s="27">
        <v>0</v>
      </c>
      <c r="DO25" s="27">
        <v>0</v>
      </c>
      <c r="DP25" s="27">
        <v>0</v>
      </c>
      <c r="DQ25" s="27">
        <v>0</v>
      </c>
      <c r="DR25" s="27">
        <v>0</v>
      </c>
      <c r="DS25" s="27">
        <v>0</v>
      </c>
      <c r="DT25" s="27">
        <v>0</v>
      </c>
      <c r="DU25" s="27">
        <v>0</v>
      </c>
      <c r="DV25" s="27">
        <v>0</v>
      </c>
    </row>
    <row r="26" spans="1:126" outlineLevel="1" x14ac:dyDescent="0.25">
      <c r="A26" s="19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CN26" s="27"/>
      <c r="CO26" s="27"/>
      <c r="CP26" s="27"/>
      <c r="CQ26" s="27"/>
      <c r="CR26" s="27"/>
      <c r="CS26" s="27"/>
      <c r="CT26" s="27"/>
      <c r="CU26" s="27"/>
      <c r="CV26" s="27"/>
      <c r="CW26" s="27"/>
      <c r="CX26" s="27"/>
      <c r="CY26" s="27"/>
      <c r="CZ26" s="27"/>
      <c r="DA26" s="27"/>
      <c r="DB26" s="27"/>
      <c r="DC26" s="27"/>
      <c r="DD26" s="27"/>
      <c r="DE26" s="27"/>
      <c r="DF26" s="27"/>
      <c r="DG26" s="27"/>
      <c r="DH26" s="27"/>
      <c r="DI26" s="27"/>
      <c r="DJ26" s="27"/>
    </row>
    <row r="27" spans="1:126" outlineLevel="1" x14ac:dyDescent="0.25">
      <c r="A27" s="61" t="s">
        <v>16</v>
      </c>
      <c r="B27" s="28">
        <v>0</v>
      </c>
      <c r="C27" s="28">
        <v>0</v>
      </c>
      <c r="D27" s="28">
        <v>0</v>
      </c>
      <c r="E27" s="28">
        <v>0</v>
      </c>
      <c r="F27" s="28">
        <v>0</v>
      </c>
      <c r="G27" s="28">
        <v>0</v>
      </c>
      <c r="H27" s="28">
        <v>0</v>
      </c>
      <c r="I27" s="28">
        <v>0</v>
      </c>
      <c r="J27" s="28">
        <v>0</v>
      </c>
      <c r="K27" s="28">
        <v>0</v>
      </c>
      <c r="L27" s="28">
        <v>0</v>
      </c>
      <c r="M27" s="28">
        <v>0</v>
      </c>
      <c r="N27" s="28">
        <v>0</v>
      </c>
      <c r="O27" s="28">
        <v>306172.707065091</v>
      </c>
      <c r="P27" s="28">
        <v>-139198.88943054501</v>
      </c>
      <c r="Q27" s="28">
        <v>246609.86150072701</v>
      </c>
      <c r="R27" s="28">
        <v>-86329.636363636193</v>
      </c>
      <c r="S27" s="28">
        <v>-13342.409090909199</v>
      </c>
      <c r="T27" s="28">
        <v>63498.818181818402</v>
      </c>
      <c r="U27" s="28">
        <v>27308.409090908899</v>
      </c>
      <c r="V27" s="28">
        <v>-328190.67258399999</v>
      </c>
      <c r="W27" s="28">
        <v>204828.803907636</v>
      </c>
      <c r="X27" s="28">
        <v>-290187.20483345498</v>
      </c>
      <c r="Y27" s="28">
        <v>32003.903797090799</v>
      </c>
      <c r="Z27" s="28">
        <v>-174043.280569091</v>
      </c>
      <c r="AA27" s="28">
        <v>51139.110350909097</v>
      </c>
      <c r="AB27" s="28">
        <v>18678.960092727299</v>
      </c>
      <c r="AC27" s="28">
        <v>209706.32832545499</v>
      </c>
      <c r="AD27" s="28">
        <v>-30658.44904</v>
      </c>
      <c r="AE27" s="28">
        <v>-82599.151730909201</v>
      </c>
      <c r="AF27" s="28">
        <v>383271.42454545503</v>
      </c>
      <c r="AG27" s="28">
        <v>-12144.519334545401</v>
      </c>
      <c r="AH27" s="28">
        <v>55077.843389090798</v>
      </c>
      <c r="AI27" s="28">
        <v>31722.311854545402</v>
      </c>
      <c r="AJ27" s="28">
        <v>81699.139549091095</v>
      </c>
      <c r="AK27" s="28">
        <v>-81989.425512727306</v>
      </c>
      <c r="AL27" s="28">
        <v>103606.15159272699</v>
      </c>
      <c r="AM27" s="28">
        <v>-247518.155956364</v>
      </c>
      <c r="AN27" s="28">
        <v>77359.021643636297</v>
      </c>
      <c r="AO27" s="28">
        <v>-37498.039018181902</v>
      </c>
      <c r="AP27" s="28">
        <v>-104896.162971175</v>
      </c>
      <c r="AQ27" s="28">
        <v>-114269.36807095401</v>
      </c>
      <c r="AR27" s="28">
        <v>-75933.2971175165</v>
      </c>
      <c r="AS27" s="28">
        <v>5195.8847804556099</v>
      </c>
      <c r="AT27" s="28">
        <v>8249.0155210641697</v>
      </c>
      <c r="AU27" s="28">
        <v>9773.7161862528901</v>
      </c>
      <c r="AV27" s="28">
        <v>-182341.14155210601</v>
      </c>
      <c r="AW27" s="28">
        <v>-7286.8780487804897</v>
      </c>
      <c r="AX27" s="28">
        <v>-48953.349534368099</v>
      </c>
      <c r="AY27" s="28">
        <v>-116753.46113082</v>
      </c>
      <c r="AZ27" s="28">
        <v>103675.640798226</v>
      </c>
      <c r="BA27" s="28">
        <v>-418131.66518846998</v>
      </c>
      <c r="BB27" s="28">
        <v>276016.97001332801</v>
      </c>
      <c r="BC27" s="28">
        <v>181568.608820322</v>
      </c>
      <c r="BD27" s="28">
        <v>103151.46538912</v>
      </c>
      <c r="BE27" s="28">
        <v>-95902.784862081404</v>
      </c>
      <c r="BF27" s="28">
        <v>-298017.59396480402</v>
      </c>
      <c r="BG27" s="28">
        <v>-61026.1318076393</v>
      </c>
      <c r="BH27" s="28">
        <v>147220.072895953</v>
      </c>
      <c r="BI27" s="28">
        <v>-13554.932965372</v>
      </c>
      <c r="BJ27" s="28">
        <v>339015.269870352</v>
      </c>
      <c r="BK27" s="28">
        <v>-394767.03688903502</v>
      </c>
      <c r="BL27" s="28">
        <v>130054.01746274599</v>
      </c>
      <c r="BM27" s="28">
        <v>36522.768327035701</v>
      </c>
      <c r="BN27" s="28">
        <v>126465.111183197</v>
      </c>
      <c r="BO27" s="28">
        <v>-140355.31838455901</v>
      </c>
      <c r="BP27" s="28">
        <v>-109171.09585597301</v>
      </c>
      <c r="BQ27" s="28">
        <v>-142871.079717785</v>
      </c>
      <c r="BR27" s="28">
        <v>-6087.5262875205999</v>
      </c>
      <c r="BS27" s="28">
        <v>6927.1957992298403</v>
      </c>
      <c r="BT27" s="28">
        <v>384628.10802078201</v>
      </c>
      <c r="BU27" s="28">
        <v>-61352.115724635099</v>
      </c>
      <c r="BV27" s="28">
        <v>7089.3205714580299</v>
      </c>
      <c r="BW27" s="28">
        <v>-23209.7771035275</v>
      </c>
      <c r="BX27" s="28">
        <v>-12787.758749038099</v>
      </c>
      <c r="BY27" s="28">
        <v>255392.25148059701</v>
      </c>
      <c r="BZ27" s="28">
        <v>-341807.338873867</v>
      </c>
      <c r="CA27" s="28">
        <v>-272811.705508549</v>
      </c>
      <c r="CB27" s="28">
        <v>-310433.57461820502</v>
      </c>
      <c r="CC27" s="28">
        <v>-139507.15209257</v>
      </c>
      <c r="CD27" s="28">
        <v>366219.660973199</v>
      </c>
      <c r="CE27" s="28">
        <v>-218534.94846300001</v>
      </c>
      <c r="CF27" s="28">
        <v>26077</v>
      </c>
      <c r="CG27" s="28">
        <v>-71530</v>
      </c>
      <c r="CH27" s="28">
        <v>112907</v>
      </c>
      <c r="CI27" s="28">
        <v>217719</v>
      </c>
      <c r="CJ27" s="28">
        <v>198023</v>
      </c>
      <c r="CK27" s="28">
        <v>-11761</v>
      </c>
      <c r="CL27" s="28">
        <v>239809</v>
      </c>
      <c r="CM27" s="28">
        <v>211210</v>
      </c>
      <c r="CN27" s="28">
        <v>-221469</v>
      </c>
      <c r="CO27" s="28">
        <v>-104800</v>
      </c>
      <c r="CP27" s="28">
        <v>76259</v>
      </c>
      <c r="CQ27" s="28">
        <v>-464108</v>
      </c>
      <c r="CR27" s="28">
        <v>-20021</v>
      </c>
      <c r="CS27" s="28">
        <v>-124946</v>
      </c>
      <c r="CT27" s="28">
        <v>110509</v>
      </c>
      <c r="CU27" s="28">
        <v>-125607</v>
      </c>
      <c r="CV27" s="28">
        <v>99</v>
      </c>
      <c r="CW27" s="28">
        <v>149755</v>
      </c>
      <c r="CX27" s="28">
        <v>39910</v>
      </c>
      <c r="CY27" s="28">
        <v>-74618</v>
      </c>
      <c r="CZ27" s="28">
        <v>-11341</v>
      </c>
      <c r="DA27" s="28">
        <v>-115633</v>
      </c>
      <c r="DB27" s="28">
        <v>-84825</v>
      </c>
      <c r="DC27" s="28">
        <v>-130017</v>
      </c>
      <c r="DD27" s="28">
        <v>71398</v>
      </c>
      <c r="DE27" s="28">
        <v>-233267</v>
      </c>
      <c r="DF27" s="28">
        <v>-28809</v>
      </c>
      <c r="DG27" s="28">
        <v>-135242</v>
      </c>
      <c r="DH27" s="28">
        <v>-7443</v>
      </c>
      <c r="DI27" s="28">
        <v>-88884</v>
      </c>
      <c r="DJ27" s="28">
        <v>-55740</v>
      </c>
      <c r="DK27" s="28">
        <v>-18237</v>
      </c>
      <c r="DL27" s="28">
        <v>-4576</v>
      </c>
      <c r="DM27" s="28">
        <v>-130848</v>
      </c>
      <c r="DN27" s="28">
        <v>150556</v>
      </c>
      <c r="DO27" s="28">
        <v>-8994</v>
      </c>
      <c r="DP27" s="28">
        <v>3740</v>
      </c>
      <c r="DQ27" s="28">
        <v>37479</v>
      </c>
      <c r="DR27" s="28">
        <v>-95224</v>
      </c>
      <c r="DS27" s="28">
        <v>254069</v>
      </c>
      <c r="DT27" s="28">
        <v>-147553</v>
      </c>
      <c r="DU27" s="28">
        <v>-41505</v>
      </c>
      <c r="DV27" s="28">
        <v>113695</v>
      </c>
    </row>
    <row r="28" spans="1:126" x14ac:dyDescent="0.25">
      <c r="A28" s="19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26"/>
      <c r="BC28" s="26"/>
      <c r="BD28" s="26"/>
      <c r="CN28" s="27"/>
      <c r="CO28" s="27"/>
      <c r="CP28" s="27"/>
      <c r="CQ28" s="27"/>
      <c r="CR28" s="27"/>
      <c r="CS28" s="27"/>
      <c r="CT28" s="27"/>
      <c r="CU28" s="27"/>
      <c r="CV28" s="27"/>
      <c r="CW28" s="27"/>
      <c r="CX28" s="27"/>
      <c r="CY28" s="27"/>
      <c r="CZ28" s="27"/>
      <c r="DA28" s="27"/>
      <c r="DB28" s="27"/>
      <c r="DC28" s="27"/>
      <c r="DD28" s="27"/>
      <c r="DE28" s="27"/>
      <c r="DF28" s="27"/>
      <c r="DG28" s="27"/>
      <c r="DH28" s="27"/>
      <c r="DI28" s="27"/>
      <c r="DJ28" s="27"/>
      <c r="DK28" s="27"/>
      <c r="DL28" s="27"/>
      <c r="DM28" s="27"/>
      <c r="DN28" s="27"/>
      <c r="DO28" s="27"/>
      <c r="DP28" s="27"/>
      <c r="DQ28" s="27"/>
      <c r="DR28" s="27"/>
      <c r="DS28" s="27"/>
      <c r="DT28" s="27"/>
      <c r="DU28" s="27"/>
      <c r="DV28" s="27"/>
    </row>
    <row r="29" spans="1:126" x14ac:dyDescent="0.25">
      <c r="A29" s="25" t="s">
        <v>11</v>
      </c>
      <c r="B29" s="28">
        <f t="shared" ref="B29:BM29" si="56">SUM(B30,B34,B38,B39)</f>
        <v>169017.79448398581</v>
      </c>
      <c r="C29" s="28">
        <f t="shared" si="56"/>
        <v>168845.78558718861</v>
      </c>
      <c r="D29" s="28">
        <f t="shared" si="56"/>
        <v>114338.79270462639</v>
      </c>
      <c r="E29" s="28">
        <f t="shared" si="56"/>
        <v>263701.79270462639</v>
      </c>
      <c r="F29" s="28">
        <f t="shared" si="56"/>
        <v>262339.11476868321</v>
      </c>
      <c r="G29" s="28">
        <f t="shared" si="56"/>
        <v>216664.2482206405</v>
      </c>
      <c r="H29" s="28">
        <f t="shared" si="56"/>
        <v>253510.37811387889</v>
      </c>
      <c r="I29" s="28">
        <f t="shared" si="56"/>
        <v>197988.22508896788</v>
      </c>
      <c r="J29" s="28">
        <f t="shared" si="56"/>
        <v>194146.83540925226</v>
      </c>
      <c r="K29" s="28">
        <f t="shared" si="56"/>
        <v>193795.81227757968</v>
      </c>
      <c r="L29" s="28">
        <f t="shared" si="56"/>
        <v>243112.22686832759</v>
      </c>
      <c r="M29" s="28">
        <f t="shared" si="56"/>
        <v>212368.6770462633</v>
      </c>
      <c r="N29" s="28">
        <f t="shared" si="56"/>
        <v>449914.23220640572</v>
      </c>
      <c r="O29" s="28">
        <f t="shared" si="56"/>
        <v>233847.3158362995</v>
      </c>
      <c r="P29" s="28">
        <f t="shared" si="56"/>
        <v>265904.78736654809</v>
      </c>
      <c r="Q29" s="28">
        <f t="shared" si="56"/>
        <v>259559.15747330908</v>
      </c>
      <c r="R29" s="28">
        <f t="shared" si="56"/>
        <v>205528.9528469746</v>
      </c>
      <c r="S29" s="28">
        <f t="shared" si="56"/>
        <v>236662.90658363001</v>
      </c>
      <c r="T29" s="28">
        <f t="shared" si="56"/>
        <v>348968.87633451901</v>
      </c>
      <c r="U29" s="28">
        <f t="shared" si="56"/>
        <v>203933.49733096053</v>
      </c>
      <c r="V29" s="28">
        <f t="shared" si="56"/>
        <v>213105.36921708193</v>
      </c>
      <c r="W29" s="28">
        <f t="shared" si="56"/>
        <v>269742.39234875352</v>
      </c>
      <c r="X29" s="28">
        <f t="shared" si="56"/>
        <v>216035.287366548</v>
      </c>
      <c r="Y29" s="28">
        <f t="shared" si="56"/>
        <v>217480.34430604929</v>
      </c>
      <c r="Z29" s="28">
        <f t="shared" si="56"/>
        <v>323600.7242386752</v>
      </c>
      <c r="AA29" s="28">
        <f t="shared" si="56"/>
        <v>278307.88094904821</v>
      </c>
      <c r="AB29" s="28">
        <f t="shared" si="56"/>
        <v>210082.17423101369</v>
      </c>
      <c r="AC29" s="28">
        <f t="shared" si="56"/>
        <v>207414.82401320749</v>
      </c>
      <c r="AD29" s="28">
        <f t="shared" si="56"/>
        <v>199851.83909540481</v>
      </c>
      <c r="AE29" s="28">
        <f t="shared" si="56"/>
        <v>201683.54191702342</v>
      </c>
      <c r="AF29" s="28">
        <f t="shared" si="56"/>
        <v>269398.802298347</v>
      </c>
      <c r="AG29" s="28">
        <f t="shared" si="56"/>
        <v>358652.76372820046</v>
      </c>
      <c r="AH29" s="28">
        <f t="shared" si="56"/>
        <v>207780.21514747478</v>
      </c>
      <c r="AI29" s="28">
        <f t="shared" si="56"/>
        <v>386097.08917751384</v>
      </c>
      <c r="AJ29" s="28">
        <f t="shared" si="56"/>
        <v>370668.0495373524</v>
      </c>
      <c r="AK29" s="28">
        <f t="shared" si="56"/>
        <v>275298.43594343378</v>
      </c>
      <c r="AL29" s="28">
        <f t="shared" si="56"/>
        <v>264928.71888702939</v>
      </c>
      <c r="AM29" s="28">
        <f t="shared" si="56"/>
        <v>389989.68810255581</v>
      </c>
      <c r="AN29" s="28">
        <f t="shared" si="56"/>
        <v>247389.56008964925</v>
      </c>
      <c r="AO29" s="28">
        <f t="shared" si="56"/>
        <v>188438.72493695444</v>
      </c>
      <c r="AP29" s="28">
        <f t="shared" si="56"/>
        <v>201940.38204443641</v>
      </c>
      <c r="AQ29" s="28">
        <f t="shared" si="56"/>
        <v>366093.25654554507</v>
      </c>
      <c r="AR29" s="28">
        <f t="shared" si="56"/>
        <v>374555.03038146492</v>
      </c>
      <c r="AS29" s="28">
        <f t="shared" si="56"/>
        <v>326298.01486040105</v>
      </c>
      <c r="AT29" s="28">
        <f t="shared" si="56"/>
        <v>317743.96341915883</v>
      </c>
      <c r="AU29" s="28">
        <f t="shared" si="56"/>
        <v>295507.00554776215</v>
      </c>
      <c r="AV29" s="28">
        <f t="shared" si="56"/>
        <v>293327.47313091072</v>
      </c>
      <c r="AW29" s="28">
        <f t="shared" si="56"/>
        <v>238137.24927281772</v>
      </c>
      <c r="AX29" s="28">
        <f t="shared" si="56"/>
        <v>288590.58869632136</v>
      </c>
      <c r="AY29" s="28">
        <f t="shared" si="56"/>
        <v>358923.36262093263</v>
      </c>
      <c r="AZ29" s="28">
        <f t="shared" si="56"/>
        <v>418066.18940585566</v>
      </c>
      <c r="BA29" s="28">
        <f t="shared" si="56"/>
        <v>343215.63419521286</v>
      </c>
      <c r="BB29" s="28">
        <f t="shared" si="56"/>
        <v>264404.98818071809</v>
      </c>
      <c r="BC29" s="28">
        <f t="shared" si="56"/>
        <v>412381.2513526415</v>
      </c>
      <c r="BD29" s="28">
        <f t="shared" si="56"/>
        <v>320033.69790972664</v>
      </c>
      <c r="BE29" s="28">
        <f t="shared" si="56"/>
        <v>392847.84877600893</v>
      </c>
      <c r="BF29" s="28">
        <f t="shared" si="56"/>
        <v>507908.24839578394</v>
      </c>
      <c r="BG29" s="28">
        <f t="shared" si="56"/>
        <v>627647.22024107573</v>
      </c>
      <c r="BH29" s="28">
        <f t="shared" si="56"/>
        <v>602029.97221380426</v>
      </c>
      <c r="BI29" s="28">
        <f t="shared" si="56"/>
        <v>538744.98166964622</v>
      </c>
      <c r="BJ29" s="28">
        <f t="shared" si="56"/>
        <v>476953.60003266146</v>
      </c>
      <c r="BK29" s="28">
        <f t="shared" si="56"/>
        <v>796233.06569852901</v>
      </c>
      <c r="BL29" s="28">
        <f t="shared" si="56"/>
        <v>741585.82285908866</v>
      </c>
      <c r="BM29" s="28">
        <f t="shared" si="56"/>
        <v>711407.20387302211</v>
      </c>
      <c r="BN29" s="28">
        <f t="shared" ref="BN29:BT29" si="57">SUM(BN30,BN34,BN38,BN39)</f>
        <v>531890.12754683325</v>
      </c>
      <c r="BO29" s="28">
        <f t="shared" si="57"/>
        <v>836827.83938773395</v>
      </c>
      <c r="BP29" s="28">
        <f t="shared" si="57"/>
        <v>982513.92452413565</v>
      </c>
      <c r="BQ29" s="28">
        <f t="shared" si="57"/>
        <v>859801.93180691812</v>
      </c>
      <c r="BR29" s="28">
        <f t="shared" si="57"/>
        <v>691691.07114974328</v>
      </c>
      <c r="BS29" s="28">
        <f t="shared" si="57"/>
        <v>834520.24800574582</v>
      </c>
      <c r="BT29" s="28">
        <f t="shared" si="57"/>
        <v>871553.11164758832</v>
      </c>
      <c r="BU29" s="28">
        <f>SUM(BU30,BU34,BU38,BU39)</f>
        <v>682728.82513607747</v>
      </c>
      <c r="BV29" s="28">
        <f t="shared" ref="BV29:CL29" si="58">SUM(BV30,BV34,BV38,BV39)</f>
        <v>489303.38616042462</v>
      </c>
      <c r="BW29" s="28">
        <f t="shared" si="58"/>
        <v>618013.46816672466</v>
      </c>
      <c r="BX29" s="28">
        <f t="shared" si="58"/>
        <v>433945.61443394114</v>
      </c>
      <c r="BY29" s="28">
        <f t="shared" si="58"/>
        <v>434354.98068790697</v>
      </c>
      <c r="BZ29" s="28">
        <f t="shared" si="58"/>
        <v>627862.34921984712</v>
      </c>
      <c r="CA29" s="28">
        <f t="shared" si="58"/>
        <v>924256.62517716852</v>
      </c>
      <c r="CB29" s="28">
        <f t="shared" si="58"/>
        <v>680392.38029602962</v>
      </c>
      <c r="CC29" s="28">
        <f t="shared" si="58"/>
        <v>502378.71288913535</v>
      </c>
      <c r="CD29" s="28">
        <f t="shared" si="58"/>
        <v>430981.91731181141</v>
      </c>
      <c r="CE29" s="28">
        <f t="shared" si="58"/>
        <v>630892.20580916968</v>
      </c>
      <c r="CF29" s="28">
        <f t="shared" si="58"/>
        <v>574761.39597884007</v>
      </c>
      <c r="CG29" s="28">
        <f t="shared" si="58"/>
        <v>435179.09593983291</v>
      </c>
      <c r="CH29" s="28">
        <f t="shared" si="58"/>
        <v>468587.16059637949</v>
      </c>
      <c r="CI29" s="28">
        <f t="shared" si="58"/>
        <v>373972.76027206011</v>
      </c>
      <c r="CJ29" s="28">
        <f t="shared" si="58"/>
        <v>321810.84195701539</v>
      </c>
      <c r="CK29" s="28">
        <f t="shared" si="58"/>
        <v>394758.92384376074</v>
      </c>
      <c r="CL29" s="28">
        <f t="shared" si="58"/>
        <v>354328.30023452675</v>
      </c>
      <c r="CM29" s="28">
        <f t="shared" ref="CM29:CS29" si="59">SUM(CM30,CM34,CM38,CM39)</f>
        <v>370163.8738966391</v>
      </c>
      <c r="CN29" s="28">
        <f t="shared" si="59"/>
        <v>527941.45586715546</v>
      </c>
      <c r="CO29" s="28">
        <f t="shared" si="59"/>
        <v>489895.62698430655</v>
      </c>
      <c r="CP29" s="28">
        <f t="shared" si="59"/>
        <v>438529.77864005452</v>
      </c>
      <c r="CQ29" s="28">
        <f t="shared" si="59"/>
        <v>798554.73394980445</v>
      </c>
      <c r="CR29" s="28">
        <f t="shared" si="59"/>
        <v>557191.33715452719</v>
      </c>
      <c r="CS29" s="28">
        <f t="shared" si="59"/>
        <v>423176.83613301796</v>
      </c>
      <c r="CT29" s="28">
        <f t="shared" ref="CT29:CU29" si="60">SUM(CT30,CT34,CT38,CT39)</f>
        <v>427924.70391864836</v>
      </c>
      <c r="CU29" s="28">
        <f t="shared" si="60"/>
        <v>611469.67286466528</v>
      </c>
      <c r="CV29" s="28">
        <f t="shared" ref="CV29:CW29" si="61">SUM(CV30,CV34,CV38,CV39)</f>
        <v>421280.45450109098</v>
      </c>
      <c r="CW29" s="28">
        <f t="shared" si="61"/>
        <v>265723.02429474704</v>
      </c>
      <c r="CX29" s="28">
        <f t="shared" ref="CX29:CY29" si="62">SUM(CX30,CX34,CX38,CX39)</f>
        <v>385769.15035784303</v>
      </c>
      <c r="CY29" s="28">
        <f t="shared" si="62"/>
        <v>487849.07676907838</v>
      </c>
      <c r="CZ29" s="28">
        <f t="shared" ref="CZ29:DB29" si="63">SUM(CZ30,CZ34,CZ38,CZ39)</f>
        <v>426311.53595741268</v>
      </c>
      <c r="DA29" s="28">
        <f t="shared" si="63"/>
        <v>493461.4107506643</v>
      </c>
      <c r="DB29" s="28">
        <f t="shared" si="63"/>
        <v>493735.92327505158</v>
      </c>
      <c r="DC29" s="28">
        <f t="shared" ref="DC29:DD29" si="64">SUM(DC30,DC34,DC38,DC39)</f>
        <v>340144.72753140866</v>
      </c>
      <c r="DD29" s="28">
        <f t="shared" si="64"/>
        <v>339094.56793829391</v>
      </c>
      <c r="DE29" s="28">
        <f t="shared" ref="DE29:DJ29" si="65">SUM(DE30,DE34,DE38,DE39)</f>
        <v>402838.78957791871</v>
      </c>
      <c r="DF29" s="28">
        <f t="shared" si="65"/>
        <v>317436.06426979636</v>
      </c>
      <c r="DG29" s="28">
        <f t="shared" si="65"/>
        <v>375366.68358447484</v>
      </c>
      <c r="DH29" s="28">
        <f t="shared" si="65"/>
        <v>275578.57836395514</v>
      </c>
      <c r="DI29" s="28">
        <f t="shared" si="65"/>
        <v>260798.32645642117</v>
      </c>
      <c r="DJ29" s="28">
        <f t="shared" si="65"/>
        <v>268636.49378622742</v>
      </c>
      <c r="DK29" s="28">
        <f t="shared" ref="DK29:DL29" si="66">SUM(DK30,DK34,DK38,DK39)</f>
        <v>361221.44372515357</v>
      </c>
      <c r="DL29" s="28">
        <f t="shared" si="66"/>
        <v>330133.29817364283</v>
      </c>
      <c r="DM29" s="28">
        <f t="shared" ref="DM29:DN29" si="67">SUM(DM30,DM34,DM38,DM39)</f>
        <v>369481.07723111066</v>
      </c>
      <c r="DN29" s="28">
        <f t="shared" si="67"/>
        <v>304645.88336242497</v>
      </c>
      <c r="DO29" s="28">
        <f>SUM(DO30,DO34,DO38,DO39)</f>
        <v>319760.47690891405</v>
      </c>
      <c r="DP29" s="28">
        <f t="shared" ref="DP29" si="68">SUM(DP30,DP34,DP38,DP39)</f>
        <v>291085.35332565021</v>
      </c>
      <c r="DQ29" s="28">
        <f t="shared" ref="DQ29:DR29" si="69">SUM(DQ30,DQ34,DQ38,DQ39)</f>
        <v>487505.60094512429</v>
      </c>
      <c r="DR29" s="28">
        <f t="shared" si="69"/>
        <v>475925.98560810246</v>
      </c>
      <c r="DS29" s="28">
        <f t="shared" ref="DS29:DT29" si="70">SUM(DS30,DS34,DS38,DS39)</f>
        <v>375625.46201886423</v>
      </c>
      <c r="DT29" s="28">
        <f t="shared" si="70"/>
        <v>427889.16107350495</v>
      </c>
      <c r="DU29" s="28">
        <f t="shared" ref="DU29:DV29" si="71">SUM(DU30,DU34,DU38,DU39)</f>
        <v>377043.54140268615</v>
      </c>
      <c r="DV29" s="28">
        <f t="shared" si="71"/>
        <v>388866.57703545562</v>
      </c>
    </row>
    <row r="30" spans="1:126" outlineLevel="1" x14ac:dyDescent="0.25">
      <c r="A30" s="62" t="s">
        <v>12</v>
      </c>
      <c r="B30" s="27">
        <f t="shared" ref="B30:BM30" si="72">SUM(B31:B33)</f>
        <v>27398.976868327401</v>
      </c>
      <c r="C30" s="27">
        <f t="shared" si="72"/>
        <v>31563.967971530201</v>
      </c>
      <c r="D30" s="27">
        <f t="shared" si="72"/>
        <v>37896.975088968</v>
      </c>
      <c r="E30" s="27">
        <f t="shared" si="72"/>
        <v>71846.975088968</v>
      </c>
      <c r="F30" s="27">
        <f t="shared" si="72"/>
        <v>87605.871886121007</v>
      </c>
      <c r="G30" s="27">
        <f t="shared" si="72"/>
        <v>41931.005338078299</v>
      </c>
      <c r="H30" s="27">
        <f t="shared" si="72"/>
        <v>78777.135231316701</v>
      </c>
      <c r="I30" s="27">
        <f t="shared" si="72"/>
        <v>23254.982206405701</v>
      </c>
      <c r="J30" s="27">
        <f t="shared" si="72"/>
        <v>20720.996441281099</v>
      </c>
      <c r="K30" s="27">
        <f t="shared" si="72"/>
        <v>20369.9733096085</v>
      </c>
      <c r="L30" s="27">
        <f t="shared" si="72"/>
        <v>44098.976868327401</v>
      </c>
      <c r="M30" s="27">
        <f t="shared" si="72"/>
        <v>22631.983985765099</v>
      </c>
      <c r="N30" s="27">
        <f t="shared" si="72"/>
        <v>255598.75444839901</v>
      </c>
      <c r="O30" s="27">
        <f t="shared" si="72"/>
        <v>40122.998220640598</v>
      </c>
      <c r="P30" s="27">
        <f t="shared" si="72"/>
        <v>69923.932384341606</v>
      </c>
      <c r="Q30" s="27">
        <f t="shared" si="72"/>
        <v>64964.857651245497</v>
      </c>
      <c r="R30" s="27">
        <f t="shared" si="72"/>
        <v>14971.975088968</v>
      </c>
      <c r="S30" s="27">
        <f t="shared" si="72"/>
        <v>31598.976868327401</v>
      </c>
      <c r="T30" s="27">
        <f t="shared" si="72"/>
        <v>144431.93950177901</v>
      </c>
      <c r="U30" s="27">
        <f t="shared" si="72"/>
        <v>19185.008896797201</v>
      </c>
      <c r="V30" s="27">
        <f t="shared" si="72"/>
        <v>19158.007117437701</v>
      </c>
      <c r="W30" s="27">
        <f t="shared" si="72"/>
        <v>108313.167259786</v>
      </c>
      <c r="X30" s="27">
        <f t="shared" si="72"/>
        <v>31371.975088968</v>
      </c>
      <c r="Y30" s="27">
        <f t="shared" si="72"/>
        <v>24448.976868327401</v>
      </c>
      <c r="Z30" s="27">
        <f t="shared" si="72"/>
        <v>129702.95295843099</v>
      </c>
      <c r="AA30" s="27">
        <f t="shared" si="72"/>
        <v>98414.727579187005</v>
      </c>
      <c r="AB30" s="27">
        <f t="shared" si="72"/>
        <v>18595.9766215003</v>
      </c>
      <c r="AC30" s="27">
        <f t="shared" si="72"/>
        <v>17765.996103583399</v>
      </c>
      <c r="AD30" s="27">
        <f t="shared" si="72"/>
        <v>15464.0019263183</v>
      </c>
      <c r="AE30" s="27">
        <f t="shared" si="72"/>
        <v>18089.004662565902</v>
      </c>
      <c r="AF30" s="27">
        <f t="shared" si="72"/>
        <v>87464.045706280202</v>
      </c>
      <c r="AG30" s="27">
        <f t="shared" si="72"/>
        <v>168773.94216666999</v>
      </c>
      <c r="AH30" s="27">
        <f t="shared" si="72"/>
        <v>20050.0214816179</v>
      </c>
      <c r="AI30" s="27">
        <f t="shared" si="72"/>
        <v>208516.365485616</v>
      </c>
      <c r="AJ30" s="27">
        <f t="shared" si="72"/>
        <v>196046.067110328</v>
      </c>
      <c r="AK30" s="27">
        <f t="shared" si="72"/>
        <v>140971.14448799199</v>
      </c>
      <c r="AL30" s="27">
        <f t="shared" si="72"/>
        <v>74898.948715925304</v>
      </c>
      <c r="AM30" s="27">
        <f t="shared" si="72"/>
        <v>209771.06732952801</v>
      </c>
      <c r="AN30" s="27">
        <f t="shared" si="72"/>
        <v>74984.875187416197</v>
      </c>
      <c r="AO30" s="27">
        <f t="shared" si="72"/>
        <v>2355.0034633628802</v>
      </c>
      <c r="AP30" s="27">
        <f t="shared" si="72"/>
        <v>28485.986696230601</v>
      </c>
      <c r="AQ30" s="27">
        <f t="shared" si="72"/>
        <v>179152.99334811501</v>
      </c>
      <c r="AR30" s="27">
        <f t="shared" si="72"/>
        <v>202632.815964523</v>
      </c>
      <c r="AS30" s="27">
        <f t="shared" si="72"/>
        <v>122351.21951219501</v>
      </c>
      <c r="AT30" s="27">
        <f t="shared" si="72"/>
        <v>134393.79157427899</v>
      </c>
      <c r="AU30" s="27">
        <f t="shared" si="72"/>
        <v>137611.086474501</v>
      </c>
      <c r="AV30" s="27">
        <f t="shared" si="72"/>
        <v>101602.21729489999</v>
      </c>
      <c r="AW30" s="27">
        <f t="shared" si="72"/>
        <v>55963.192904656302</v>
      </c>
      <c r="AX30" s="27">
        <f t="shared" si="72"/>
        <v>94755.210643015496</v>
      </c>
      <c r="AY30" s="27">
        <f t="shared" si="72"/>
        <v>172624.833702882</v>
      </c>
      <c r="AZ30" s="27">
        <f t="shared" si="72"/>
        <v>244038.137472284</v>
      </c>
      <c r="BA30" s="27">
        <f t="shared" si="72"/>
        <v>146290.909090909</v>
      </c>
      <c r="BB30" s="27">
        <f t="shared" si="72"/>
        <v>109151.177254554</v>
      </c>
      <c r="BC30" s="27">
        <f t="shared" si="72"/>
        <v>232657.929808974</v>
      </c>
      <c r="BD30" s="27">
        <f t="shared" si="72"/>
        <v>121158.107507774</v>
      </c>
      <c r="BE30" s="27">
        <f t="shared" si="72"/>
        <v>197534.91781430499</v>
      </c>
      <c r="BF30" s="27">
        <f t="shared" si="72"/>
        <v>295561.99821587902</v>
      </c>
      <c r="BG30" s="27">
        <f t="shared" si="72"/>
        <v>416357.71632471</v>
      </c>
      <c r="BH30" s="27">
        <f t="shared" si="72"/>
        <v>394556.199821588</v>
      </c>
      <c r="BI30" s="27">
        <f t="shared" si="72"/>
        <v>344408.11775200698</v>
      </c>
      <c r="BJ30" s="27">
        <f t="shared" si="72"/>
        <v>269535.198837551</v>
      </c>
      <c r="BK30" s="27">
        <f t="shared" si="72"/>
        <v>609678.00886099599</v>
      </c>
      <c r="BL30" s="27">
        <f t="shared" si="72"/>
        <v>538409.83445804403</v>
      </c>
      <c r="BM30" s="27">
        <f t="shared" si="72"/>
        <v>480356.93591377902</v>
      </c>
      <c r="BN30" s="27">
        <f t="shared" ref="BN30:CL30" si="73">SUM(BN31:BN33)</f>
        <v>339523.63960749301</v>
      </c>
      <c r="BO30" s="27">
        <f t="shared" si="73"/>
        <v>647216.32471008005</v>
      </c>
      <c r="BP30" s="27">
        <f t="shared" si="73"/>
        <v>780555.75379125797</v>
      </c>
      <c r="BQ30" s="27">
        <f t="shared" si="73"/>
        <v>638713.64852809999</v>
      </c>
      <c r="BR30" s="27">
        <f t="shared" si="73"/>
        <v>490578.19287382101</v>
      </c>
      <c r="BS30" s="27">
        <f t="shared" si="73"/>
        <v>631874.048510878</v>
      </c>
      <c r="BT30" s="27">
        <f t="shared" si="73"/>
        <v>672259.153269551</v>
      </c>
      <c r="BU30" s="27">
        <f t="shared" si="73"/>
        <v>481538.09751284699</v>
      </c>
      <c r="BV30" s="27">
        <f t="shared" si="73"/>
        <v>299270.69001879101</v>
      </c>
      <c r="BW30" s="27">
        <f t="shared" si="73"/>
        <v>408377.96006013098</v>
      </c>
      <c r="BX30" s="27">
        <f t="shared" si="73"/>
        <v>233718.11</v>
      </c>
      <c r="BY30" s="27">
        <f t="shared" si="73"/>
        <v>224895</v>
      </c>
      <c r="BZ30" s="27">
        <f t="shared" si="73"/>
        <v>438458</v>
      </c>
      <c r="CA30" s="27">
        <f t="shared" si="73"/>
        <v>730336.56</v>
      </c>
      <c r="CB30" s="27">
        <f t="shared" si="73"/>
        <v>485346</v>
      </c>
      <c r="CC30" s="27">
        <f t="shared" si="73"/>
        <v>306876</v>
      </c>
      <c r="CD30" s="27">
        <f t="shared" si="73"/>
        <v>228889.460704714</v>
      </c>
      <c r="CE30" s="27">
        <f t="shared" si="73"/>
        <v>446038.26913324802</v>
      </c>
      <c r="CF30" s="27">
        <f t="shared" si="73"/>
        <v>370761.81120611803</v>
      </c>
      <c r="CG30" s="27">
        <f t="shared" si="73"/>
        <v>232892.37178433701</v>
      </c>
      <c r="CH30" s="27">
        <f t="shared" si="73"/>
        <v>239588.88833586601</v>
      </c>
      <c r="CI30" s="27">
        <f t="shared" si="73"/>
        <v>138016.78105147401</v>
      </c>
      <c r="CJ30" s="27">
        <f t="shared" si="73"/>
        <v>100490.227692218</v>
      </c>
      <c r="CK30" s="27">
        <f t="shared" si="73"/>
        <v>174665.696435366</v>
      </c>
      <c r="CL30" s="27">
        <f t="shared" si="73"/>
        <v>120559.224248011</v>
      </c>
      <c r="CM30" s="27">
        <f t="shared" ref="CM30:CS30" si="74">SUM(CM31:CM33)</f>
        <v>137520.781917607</v>
      </c>
      <c r="CN30" s="27">
        <f t="shared" si="74"/>
        <v>298543.44526236498</v>
      </c>
      <c r="CO30" s="27">
        <f t="shared" si="74"/>
        <v>251703.61761656901</v>
      </c>
      <c r="CP30" s="27">
        <f t="shared" si="74"/>
        <v>243352.072353683</v>
      </c>
      <c r="CQ30" s="27">
        <f t="shared" si="74"/>
        <v>568673.50933772</v>
      </c>
      <c r="CR30" s="27">
        <f t="shared" si="74"/>
        <v>332073.16692094202</v>
      </c>
      <c r="CS30" s="27">
        <f t="shared" si="74"/>
        <v>203409.04822907099</v>
      </c>
      <c r="CT30" s="27">
        <f t="shared" ref="CT30:CU30" si="75">SUM(CT31:CT33)</f>
        <v>206781.62055230001</v>
      </c>
      <c r="CU30" s="27">
        <f t="shared" si="75"/>
        <v>395783.09432080702</v>
      </c>
      <c r="CV30" s="27">
        <f t="shared" ref="CV30:CW30" si="76">SUM(CV31:CV33)</f>
        <v>179294.813976365</v>
      </c>
      <c r="CW30" s="27">
        <f t="shared" si="76"/>
        <v>29778.493384249101</v>
      </c>
      <c r="CX30" s="27">
        <f t="shared" ref="CX30:CY30" si="77">SUM(CX31:CX33)</f>
        <v>109157.002578702</v>
      </c>
      <c r="CY30" s="27">
        <f t="shared" si="77"/>
        <v>211969.35529896201</v>
      </c>
      <c r="CZ30" s="27">
        <f t="shared" ref="CZ30:DB30" si="78">SUM(CZ31:CZ33)</f>
        <v>147113.06283658699</v>
      </c>
      <c r="DA30" s="27">
        <f t="shared" si="78"/>
        <v>218837.65282920701</v>
      </c>
      <c r="DB30" s="27">
        <f t="shared" si="78"/>
        <v>249211.064014342</v>
      </c>
      <c r="DC30" s="27">
        <f t="shared" ref="DC30:DD30" si="79">SUM(DC31:DC33)</f>
        <v>74120.448478538994</v>
      </c>
      <c r="DD30" s="27">
        <f t="shared" si="79"/>
        <v>82696.215100699395</v>
      </c>
      <c r="DE30" s="27">
        <f t="shared" ref="DE30:DJ30" si="80">SUM(DE31:DE33)</f>
        <v>153937.15800716399</v>
      </c>
      <c r="DF30" s="27">
        <f t="shared" si="80"/>
        <v>95040.648137681594</v>
      </c>
      <c r="DG30" s="27">
        <f t="shared" si="80"/>
        <v>100358.691761337</v>
      </c>
      <c r="DH30" s="27">
        <f t="shared" si="80"/>
        <v>20078.486783850502</v>
      </c>
      <c r="DI30" s="27">
        <f t="shared" si="80"/>
        <v>12701.539215132199</v>
      </c>
      <c r="DJ30" s="27">
        <f t="shared" si="80"/>
        <v>0</v>
      </c>
      <c r="DK30" s="27">
        <f t="shared" ref="DK30:DL30" si="81">SUM(DK31:DK33)</f>
        <v>69010.852824242407</v>
      </c>
      <c r="DL30" s="27">
        <f t="shared" si="81"/>
        <v>92776.270280244702</v>
      </c>
      <c r="DM30" s="27">
        <f t="shared" ref="DM30:DN30" si="82">SUM(DM31:DM33)</f>
        <v>107010.221385278</v>
      </c>
      <c r="DN30" s="27">
        <f t="shared" si="82"/>
        <v>81360.074714644594</v>
      </c>
      <c r="DO30" s="27">
        <f>SUM(DO31:DO33)</f>
        <v>74263.705996932404</v>
      </c>
      <c r="DP30" s="27">
        <f t="shared" ref="DP30" si="83">SUM(DP31:DP33)</f>
        <v>55450.581041209</v>
      </c>
      <c r="DQ30" s="27">
        <f t="shared" ref="DQ30:DR30" si="84">SUM(DQ31:DQ33)</f>
        <v>263032.70159724902</v>
      </c>
      <c r="DR30" s="27">
        <f t="shared" si="84"/>
        <v>259624.377364824</v>
      </c>
      <c r="DS30" s="27">
        <f t="shared" ref="DS30:DT30" si="85">SUM(DS31:DS33)</f>
        <v>149626.34406100301</v>
      </c>
      <c r="DT30" s="27">
        <f t="shared" si="85"/>
        <v>190361.843829958</v>
      </c>
      <c r="DU30" s="27">
        <f t="shared" ref="DU30:DV30" si="86">SUM(DU31:DU33)</f>
        <v>159255.043416031</v>
      </c>
      <c r="DV30" s="27">
        <f t="shared" si="86"/>
        <v>206028.64449791599</v>
      </c>
    </row>
    <row r="31" spans="1:126" outlineLevel="2" x14ac:dyDescent="0.25">
      <c r="A31" s="29" t="s">
        <v>5</v>
      </c>
      <c r="B31" s="27">
        <v>0</v>
      </c>
      <c r="C31" s="27">
        <v>0</v>
      </c>
      <c r="D31" s="27">
        <v>0</v>
      </c>
      <c r="E31" s="27">
        <v>0</v>
      </c>
      <c r="F31" s="27">
        <v>0</v>
      </c>
      <c r="G31" s="27">
        <v>0</v>
      </c>
      <c r="H31" s="27">
        <v>0</v>
      </c>
      <c r="I31" s="27">
        <v>0</v>
      </c>
      <c r="J31" s="27">
        <v>0</v>
      </c>
      <c r="K31" s="27">
        <v>0</v>
      </c>
      <c r="L31" s="27">
        <v>0</v>
      </c>
      <c r="M31" s="27">
        <v>0</v>
      </c>
      <c r="N31" s="27">
        <v>0</v>
      </c>
      <c r="O31" s="27">
        <v>0</v>
      </c>
      <c r="P31" s="27">
        <v>0</v>
      </c>
      <c r="Q31" s="27">
        <v>0</v>
      </c>
      <c r="R31" s="27">
        <v>0</v>
      </c>
      <c r="S31" s="27">
        <v>0</v>
      </c>
      <c r="T31" s="27">
        <v>0</v>
      </c>
      <c r="U31" s="27">
        <v>0</v>
      </c>
      <c r="V31" s="27">
        <v>0</v>
      </c>
      <c r="W31" s="27">
        <v>0</v>
      </c>
      <c r="X31" s="27">
        <v>0</v>
      </c>
      <c r="Y31" s="27">
        <v>0</v>
      </c>
      <c r="Z31" s="27">
        <v>0</v>
      </c>
      <c r="AA31" s="27">
        <v>0</v>
      </c>
      <c r="AB31" s="27">
        <v>0</v>
      </c>
      <c r="AC31" s="27">
        <v>0</v>
      </c>
      <c r="AD31" s="27">
        <v>0</v>
      </c>
      <c r="AE31" s="27">
        <v>0</v>
      </c>
      <c r="AF31" s="27">
        <v>0</v>
      </c>
      <c r="AG31" s="27">
        <v>0</v>
      </c>
      <c r="AH31" s="27">
        <v>0</v>
      </c>
      <c r="AI31" s="27">
        <v>0</v>
      </c>
      <c r="AJ31" s="27">
        <v>0</v>
      </c>
      <c r="AK31" s="27">
        <v>0</v>
      </c>
      <c r="AL31" s="27">
        <v>0</v>
      </c>
      <c r="AM31" s="27">
        <v>0</v>
      </c>
      <c r="AN31" s="27">
        <v>0</v>
      </c>
      <c r="AO31" s="27">
        <v>0</v>
      </c>
      <c r="AP31" s="27">
        <v>0</v>
      </c>
      <c r="AQ31" s="27">
        <v>0</v>
      </c>
      <c r="AR31" s="27">
        <v>0</v>
      </c>
      <c r="AS31" s="27">
        <v>0</v>
      </c>
      <c r="AT31" s="27">
        <v>0</v>
      </c>
      <c r="AU31" s="27">
        <v>0</v>
      </c>
      <c r="AV31" s="27">
        <v>0</v>
      </c>
      <c r="AW31" s="27">
        <v>0</v>
      </c>
      <c r="AX31" s="27">
        <v>0</v>
      </c>
      <c r="AY31" s="27">
        <v>0</v>
      </c>
      <c r="AZ31" s="27">
        <v>0</v>
      </c>
      <c r="BA31" s="27">
        <v>0</v>
      </c>
      <c r="BB31" s="27">
        <v>0</v>
      </c>
      <c r="BC31" s="27">
        <v>0</v>
      </c>
      <c r="BD31" s="27">
        <v>0</v>
      </c>
      <c r="BE31" s="27">
        <v>0</v>
      </c>
      <c r="BF31" s="27">
        <v>0</v>
      </c>
      <c r="BG31" s="27">
        <v>0</v>
      </c>
      <c r="BH31" s="27">
        <v>0</v>
      </c>
      <c r="BI31" s="27">
        <v>0</v>
      </c>
      <c r="BJ31" s="27">
        <v>0</v>
      </c>
      <c r="BK31" s="27">
        <v>0</v>
      </c>
      <c r="BL31" s="27">
        <v>0</v>
      </c>
      <c r="BM31" s="27">
        <v>0</v>
      </c>
      <c r="BN31" s="27">
        <v>0</v>
      </c>
      <c r="BO31" s="27">
        <v>0</v>
      </c>
      <c r="BP31" s="27">
        <v>0</v>
      </c>
      <c r="BQ31" s="27">
        <v>0</v>
      </c>
      <c r="BR31" s="27">
        <v>0</v>
      </c>
      <c r="BS31" s="27">
        <v>0</v>
      </c>
      <c r="BT31" s="27">
        <v>0</v>
      </c>
      <c r="BU31" s="27">
        <v>0</v>
      </c>
      <c r="BV31" s="27">
        <v>0</v>
      </c>
      <c r="BW31" s="27">
        <v>0</v>
      </c>
      <c r="BX31" s="27">
        <v>0</v>
      </c>
      <c r="BY31" s="27">
        <v>0</v>
      </c>
      <c r="BZ31" s="27">
        <v>0</v>
      </c>
      <c r="CA31" s="27">
        <v>0</v>
      </c>
      <c r="CB31" s="27">
        <v>0</v>
      </c>
      <c r="CC31" s="27">
        <v>0</v>
      </c>
      <c r="CD31" s="27">
        <v>0</v>
      </c>
      <c r="CE31" s="27">
        <v>0</v>
      </c>
      <c r="CF31" s="27">
        <v>0</v>
      </c>
      <c r="CG31" s="27">
        <v>0</v>
      </c>
      <c r="CH31" s="27">
        <v>0</v>
      </c>
      <c r="CI31" s="27">
        <v>0</v>
      </c>
      <c r="CJ31" s="27">
        <v>0</v>
      </c>
      <c r="CK31" s="27">
        <v>0</v>
      </c>
      <c r="CL31" s="27">
        <v>0</v>
      </c>
      <c r="CM31" s="27">
        <v>0</v>
      </c>
      <c r="CN31" s="27">
        <v>0</v>
      </c>
      <c r="CO31" s="27">
        <v>0</v>
      </c>
      <c r="CP31" s="27">
        <v>0</v>
      </c>
      <c r="CQ31" s="27">
        <v>0</v>
      </c>
      <c r="CR31" s="27">
        <v>0</v>
      </c>
      <c r="CS31" s="27">
        <v>0</v>
      </c>
      <c r="CT31" s="27">
        <v>0</v>
      </c>
      <c r="CU31" s="27">
        <v>0</v>
      </c>
      <c r="CV31" s="27">
        <v>0</v>
      </c>
      <c r="CW31" s="27">
        <v>0</v>
      </c>
      <c r="CX31" s="27">
        <v>0</v>
      </c>
      <c r="CY31" s="27">
        <v>0</v>
      </c>
      <c r="CZ31" s="27">
        <v>0</v>
      </c>
      <c r="DA31" s="27">
        <v>0</v>
      </c>
      <c r="DB31" s="27">
        <v>0</v>
      </c>
      <c r="DC31" s="27">
        <v>0</v>
      </c>
      <c r="DD31" s="27">
        <v>0</v>
      </c>
      <c r="DE31" s="27">
        <v>0</v>
      </c>
      <c r="DF31" s="27">
        <v>0</v>
      </c>
      <c r="DG31" s="27">
        <v>0</v>
      </c>
      <c r="DH31" s="27">
        <v>0</v>
      </c>
      <c r="DI31" s="27">
        <v>0</v>
      </c>
      <c r="DJ31" s="27">
        <v>0</v>
      </c>
      <c r="DK31" s="27">
        <v>0</v>
      </c>
      <c r="DL31" s="27">
        <v>0</v>
      </c>
      <c r="DM31" s="27">
        <v>0</v>
      </c>
      <c r="DN31" s="27">
        <v>0</v>
      </c>
      <c r="DO31" s="27">
        <v>0</v>
      </c>
      <c r="DP31" s="27">
        <v>0</v>
      </c>
      <c r="DQ31" s="27">
        <v>0</v>
      </c>
      <c r="DR31" s="27">
        <v>0</v>
      </c>
      <c r="DS31" s="27">
        <v>0</v>
      </c>
      <c r="DT31" s="27">
        <v>0</v>
      </c>
      <c r="DU31" s="27">
        <v>0</v>
      </c>
      <c r="DV31" s="27">
        <v>0</v>
      </c>
    </row>
    <row r="32" spans="1:126" outlineLevel="2" x14ac:dyDescent="0.25">
      <c r="A32" s="29" t="s">
        <v>6</v>
      </c>
      <c r="B32" s="27">
        <v>27398.976868327401</v>
      </c>
      <c r="C32" s="27">
        <v>31563.967971530201</v>
      </c>
      <c r="D32" s="27">
        <v>37896.975088968</v>
      </c>
      <c r="E32" s="27">
        <v>71846.975088968</v>
      </c>
      <c r="F32" s="27">
        <v>87605.871886121007</v>
      </c>
      <c r="G32" s="27">
        <v>41931.005338078299</v>
      </c>
      <c r="H32" s="27">
        <v>78777.135231316701</v>
      </c>
      <c r="I32" s="27">
        <v>23254.982206405701</v>
      </c>
      <c r="J32" s="27">
        <v>20720.996441281099</v>
      </c>
      <c r="K32" s="27">
        <v>20369.9733096085</v>
      </c>
      <c r="L32" s="27">
        <v>44098.976868327401</v>
      </c>
      <c r="M32" s="27">
        <v>22631.983985765099</v>
      </c>
      <c r="N32" s="27">
        <v>255598.75444839901</v>
      </c>
      <c r="O32" s="27">
        <v>40122.998220640598</v>
      </c>
      <c r="P32" s="27">
        <v>69923.932384341606</v>
      </c>
      <c r="Q32" s="27">
        <v>64964.857651245497</v>
      </c>
      <c r="R32" s="27">
        <v>14971.975088968</v>
      </c>
      <c r="S32" s="27">
        <v>31598.976868327401</v>
      </c>
      <c r="T32" s="27">
        <v>144431.93950177901</v>
      </c>
      <c r="U32" s="27">
        <v>19185.008896797201</v>
      </c>
      <c r="V32" s="27">
        <v>19158.007117437701</v>
      </c>
      <c r="W32" s="27">
        <v>108313.167259786</v>
      </c>
      <c r="X32" s="27">
        <v>31371.975088968</v>
      </c>
      <c r="Y32" s="27">
        <v>24448.976868327401</v>
      </c>
      <c r="Z32" s="27">
        <v>129702.95295843099</v>
      </c>
      <c r="AA32" s="27">
        <v>98414.727579187005</v>
      </c>
      <c r="AB32" s="27">
        <v>18595.9766215003</v>
      </c>
      <c r="AC32" s="27">
        <v>17765.996103583399</v>
      </c>
      <c r="AD32" s="27">
        <v>15464.0019263183</v>
      </c>
      <c r="AE32" s="27">
        <v>18089.004662565902</v>
      </c>
      <c r="AF32" s="27">
        <v>87464.045706280202</v>
      </c>
      <c r="AG32" s="27">
        <v>168773.94216666999</v>
      </c>
      <c r="AH32" s="27">
        <v>20050.0214816179</v>
      </c>
      <c r="AI32" s="27">
        <v>208516.365485616</v>
      </c>
      <c r="AJ32" s="27">
        <v>196046.067110328</v>
      </c>
      <c r="AK32" s="27">
        <v>140971.14448799199</v>
      </c>
      <c r="AL32" s="27">
        <v>74898.948715925304</v>
      </c>
      <c r="AM32" s="27">
        <v>209771.06732952801</v>
      </c>
      <c r="AN32" s="27">
        <v>74984.875187416197</v>
      </c>
      <c r="AO32" s="27">
        <v>2355.0034633628802</v>
      </c>
      <c r="AP32" s="27">
        <v>28485.986696230601</v>
      </c>
      <c r="AQ32" s="27">
        <v>179152.99334811501</v>
      </c>
      <c r="AR32" s="27">
        <v>202632.815964523</v>
      </c>
      <c r="AS32" s="27">
        <v>122351.21951219501</v>
      </c>
      <c r="AT32" s="27">
        <v>134393.79157427899</v>
      </c>
      <c r="AU32" s="27">
        <v>137611.086474501</v>
      </c>
      <c r="AV32" s="27">
        <v>101602.21729489999</v>
      </c>
      <c r="AW32" s="27">
        <v>55963.192904656302</v>
      </c>
      <c r="AX32" s="27">
        <v>94755.210643015496</v>
      </c>
      <c r="AY32" s="27">
        <v>172624.833702882</v>
      </c>
      <c r="AZ32" s="27">
        <v>244038.137472284</v>
      </c>
      <c r="BA32" s="27">
        <v>146290.909090909</v>
      </c>
      <c r="BB32" s="27">
        <v>109151.177254554</v>
      </c>
      <c r="BC32" s="27">
        <v>232657.929808974</v>
      </c>
      <c r="BD32" s="27">
        <v>121158.107507774</v>
      </c>
      <c r="BE32" s="27">
        <v>197534.91781430499</v>
      </c>
      <c r="BF32" s="27">
        <v>295561.99821587902</v>
      </c>
      <c r="BG32" s="27">
        <v>416357.71632471</v>
      </c>
      <c r="BH32" s="27">
        <v>394556.199821588</v>
      </c>
      <c r="BI32" s="27">
        <v>344408.11775200698</v>
      </c>
      <c r="BJ32" s="27">
        <v>269535.198837551</v>
      </c>
      <c r="BK32" s="27">
        <v>609678.00886099599</v>
      </c>
      <c r="BL32" s="27">
        <v>538409.83445804403</v>
      </c>
      <c r="BM32" s="27">
        <v>480356.93591377902</v>
      </c>
      <c r="BN32" s="27">
        <v>339523.63960749301</v>
      </c>
      <c r="BO32" s="27">
        <v>647216.32471008005</v>
      </c>
      <c r="BP32" s="27">
        <v>780555.75379125797</v>
      </c>
      <c r="BQ32" s="27">
        <v>638713.64852809999</v>
      </c>
      <c r="BR32" s="27">
        <v>490578.19287382101</v>
      </c>
      <c r="BS32" s="27">
        <v>631874.048510878</v>
      </c>
      <c r="BT32" s="27">
        <v>672259.153269551</v>
      </c>
      <c r="BU32" s="27">
        <v>481538.09751284699</v>
      </c>
      <c r="BV32" s="27">
        <v>299270.69001879101</v>
      </c>
      <c r="BW32" s="27">
        <v>408377.96006013098</v>
      </c>
      <c r="BX32" s="27">
        <v>233718.11</v>
      </c>
      <c r="BY32" s="27">
        <v>224895</v>
      </c>
      <c r="BZ32" s="27">
        <v>438458</v>
      </c>
      <c r="CA32" s="27">
        <v>730336.56</v>
      </c>
      <c r="CB32" s="27">
        <v>485346</v>
      </c>
      <c r="CC32" s="27">
        <v>306876</v>
      </c>
      <c r="CD32" s="27">
        <v>228889.460704714</v>
      </c>
      <c r="CE32" s="27">
        <v>446038.26913324802</v>
      </c>
      <c r="CF32" s="27">
        <v>370761.81120611803</v>
      </c>
      <c r="CG32" s="27">
        <v>232892.37178433701</v>
      </c>
      <c r="CH32" s="27">
        <v>239588.88833586601</v>
      </c>
      <c r="CI32" s="27">
        <v>138016.78105147401</v>
      </c>
      <c r="CJ32" s="27">
        <v>100490.227692218</v>
      </c>
      <c r="CK32" s="27">
        <v>174665.696435366</v>
      </c>
      <c r="CL32" s="27">
        <v>120559.224248011</v>
      </c>
      <c r="CM32" s="27">
        <v>137520.781917607</v>
      </c>
      <c r="CN32" s="27">
        <v>298543.44526236498</v>
      </c>
      <c r="CO32" s="27">
        <v>251703.61761656901</v>
      </c>
      <c r="CP32" s="27">
        <v>243352.072353683</v>
      </c>
      <c r="CQ32" s="27">
        <v>568673.50933772</v>
      </c>
      <c r="CR32" s="27">
        <v>332073.16692094202</v>
      </c>
      <c r="CS32" s="27">
        <v>203409.04822907099</v>
      </c>
      <c r="CT32" s="27">
        <v>206781.62055230001</v>
      </c>
      <c r="CU32" s="27">
        <v>395783.09432080702</v>
      </c>
      <c r="CV32" s="27">
        <v>179294.813976365</v>
      </c>
      <c r="CW32" s="27">
        <v>29778.493384249101</v>
      </c>
      <c r="CX32" s="27">
        <v>109157.002578702</v>
      </c>
      <c r="CY32" s="27">
        <v>211969.35529896201</v>
      </c>
      <c r="CZ32" s="27">
        <v>147113.06283658699</v>
      </c>
      <c r="DA32" s="27">
        <v>218837.65282920701</v>
      </c>
      <c r="DB32" s="27">
        <v>249211.064014342</v>
      </c>
      <c r="DC32" s="27">
        <v>74120.448478538994</v>
      </c>
      <c r="DD32" s="27">
        <v>82696.215100699395</v>
      </c>
      <c r="DE32" s="27">
        <v>153937.15800716399</v>
      </c>
      <c r="DF32" s="27">
        <v>95040.648137681594</v>
      </c>
      <c r="DG32" s="27">
        <v>100358.691761337</v>
      </c>
      <c r="DH32" s="27">
        <v>20078.486783850502</v>
      </c>
      <c r="DI32" s="27">
        <v>12701.539215132199</v>
      </c>
      <c r="DJ32" s="27">
        <v>0</v>
      </c>
      <c r="DK32" s="27">
        <v>69010.852824242407</v>
      </c>
      <c r="DL32" s="27">
        <v>92776.270280244702</v>
      </c>
      <c r="DM32" s="27">
        <v>107010.221385278</v>
      </c>
      <c r="DN32" s="27">
        <v>81360.074714644594</v>
      </c>
      <c r="DO32" s="27">
        <v>74263.705996932404</v>
      </c>
      <c r="DP32" s="27">
        <v>55450.581041209</v>
      </c>
      <c r="DQ32" s="27">
        <v>263032.70159724902</v>
      </c>
      <c r="DR32" s="27">
        <v>259624.377364824</v>
      </c>
      <c r="DS32" s="27">
        <v>149626.34406100301</v>
      </c>
      <c r="DT32" s="27">
        <v>190361.843829958</v>
      </c>
      <c r="DU32" s="27">
        <v>159255.043416031</v>
      </c>
      <c r="DV32" s="27">
        <v>206028.64449791599</v>
      </c>
    </row>
    <row r="33" spans="1:126" outlineLevel="2" x14ac:dyDescent="0.25">
      <c r="A33" s="29" t="s">
        <v>7</v>
      </c>
      <c r="B33" s="27">
        <v>0</v>
      </c>
      <c r="C33" s="27">
        <v>0</v>
      </c>
      <c r="D33" s="27">
        <v>0</v>
      </c>
      <c r="E33" s="27">
        <v>0</v>
      </c>
      <c r="F33" s="27">
        <v>0</v>
      </c>
      <c r="G33" s="27">
        <v>0</v>
      </c>
      <c r="H33" s="27">
        <v>0</v>
      </c>
      <c r="I33" s="27">
        <v>0</v>
      </c>
      <c r="J33" s="27">
        <v>0</v>
      </c>
      <c r="K33" s="27">
        <v>0</v>
      </c>
      <c r="L33" s="27">
        <v>0</v>
      </c>
      <c r="M33" s="27">
        <v>0</v>
      </c>
      <c r="N33" s="27">
        <v>0</v>
      </c>
      <c r="O33" s="27">
        <v>0</v>
      </c>
      <c r="P33" s="27">
        <v>0</v>
      </c>
      <c r="Q33" s="27">
        <v>0</v>
      </c>
      <c r="R33" s="27">
        <v>0</v>
      </c>
      <c r="S33" s="27">
        <v>0</v>
      </c>
      <c r="T33" s="27">
        <v>0</v>
      </c>
      <c r="U33" s="27">
        <v>0</v>
      </c>
      <c r="V33" s="27">
        <v>0</v>
      </c>
      <c r="W33" s="27">
        <v>0</v>
      </c>
      <c r="X33" s="27">
        <v>0</v>
      </c>
      <c r="Y33" s="27">
        <v>0</v>
      </c>
      <c r="Z33" s="27">
        <v>0</v>
      </c>
      <c r="AA33" s="27">
        <v>0</v>
      </c>
      <c r="AB33" s="27">
        <v>0</v>
      </c>
      <c r="AC33" s="27">
        <v>0</v>
      </c>
      <c r="AD33" s="27">
        <v>0</v>
      </c>
      <c r="AE33" s="27">
        <v>0</v>
      </c>
      <c r="AF33" s="27">
        <v>0</v>
      </c>
      <c r="AG33" s="27">
        <v>0</v>
      </c>
      <c r="AH33" s="27">
        <v>0</v>
      </c>
      <c r="AI33" s="27">
        <v>0</v>
      </c>
      <c r="AJ33" s="27">
        <v>0</v>
      </c>
      <c r="AK33" s="27">
        <v>0</v>
      </c>
      <c r="AL33" s="27">
        <v>0</v>
      </c>
      <c r="AM33" s="27">
        <v>0</v>
      </c>
      <c r="AN33" s="27">
        <v>0</v>
      </c>
      <c r="AO33" s="27">
        <v>0</v>
      </c>
      <c r="AP33" s="27">
        <v>0</v>
      </c>
      <c r="AQ33" s="27">
        <v>0</v>
      </c>
      <c r="AR33" s="27">
        <v>0</v>
      </c>
      <c r="AS33" s="27">
        <v>0</v>
      </c>
      <c r="AT33" s="27">
        <v>0</v>
      </c>
      <c r="AU33" s="27">
        <v>0</v>
      </c>
      <c r="AV33" s="27">
        <v>0</v>
      </c>
      <c r="AW33" s="27">
        <v>0</v>
      </c>
      <c r="AX33" s="27">
        <v>0</v>
      </c>
      <c r="AY33" s="27">
        <v>0</v>
      </c>
      <c r="AZ33" s="27">
        <v>0</v>
      </c>
      <c r="BA33" s="27">
        <v>0</v>
      </c>
      <c r="BB33" s="27">
        <v>0</v>
      </c>
      <c r="BC33" s="27">
        <v>0</v>
      </c>
      <c r="BD33" s="27">
        <v>0</v>
      </c>
      <c r="BE33" s="27">
        <v>0</v>
      </c>
      <c r="BF33" s="27">
        <v>0</v>
      </c>
      <c r="BG33" s="27">
        <v>0</v>
      </c>
      <c r="BH33" s="27">
        <v>0</v>
      </c>
      <c r="BI33" s="27">
        <v>0</v>
      </c>
      <c r="BJ33" s="27">
        <v>0</v>
      </c>
      <c r="BK33" s="27">
        <v>0</v>
      </c>
      <c r="BL33" s="27">
        <v>0</v>
      </c>
      <c r="BM33" s="27">
        <v>0</v>
      </c>
      <c r="BN33" s="27">
        <v>0</v>
      </c>
      <c r="BO33" s="27">
        <v>0</v>
      </c>
      <c r="BP33" s="27">
        <v>0</v>
      </c>
      <c r="BQ33" s="27">
        <v>0</v>
      </c>
      <c r="BR33" s="27">
        <v>0</v>
      </c>
      <c r="BS33" s="27">
        <v>0</v>
      </c>
      <c r="BT33" s="27">
        <v>0</v>
      </c>
      <c r="BU33" s="27">
        <v>0</v>
      </c>
      <c r="BV33" s="27">
        <v>0</v>
      </c>
      <c r="BW33" s="27">
        <v>0</v>
      </c>
      <c r="BX33" s="27">
        <v>0</v>
      </c>
      <c r="BY33" s="27">
        <v>0</v>
      </c>
      <c r="BZ33" s="27">
        <v>0</v>
      </c>
      <c r="CA33" s="27">
        <v>0</v>
      </c>
      <c r="CB33" s="27">
        <v>0</v>
      </c>
      <c r="CC33" s="27">
        <v>0</v>
      </c>
      <c r="CD33" s="27">
        <v>0</v>
      </c>
      <c r="CE33" s="27">
        <v>0</v>
      </c>
      <c r="CF33" s="27">
        <v>0</v>
      </c>
      <c r="CG33" s="27">
        <v>0</v>
      </c>
      <c r="CH33" s="27">
        <v>0</v>
      </c>
      <c r="CI33" s="27">
        <v>0</v>
      </c>
      <c r="CJ33" s="27">
        <v>0</v>
      </c>
      <c r="CK33" s="27">
        <v>0</v>
      </c>
      <c r="CL33" s="27">
        <v>0</v>
      </c>
      <c r="CM33" s="27">
        <v>0</v>
      </c>
      <c r="CN33" s="27">
        <v>0</v>
      </c>
      <c r="CO33" s="27">
        <v>0</v>
      </c>
      <c r="CP33" s="27">
        <v>0</v>
      </c>
      <c r="CQ33" s="27">
        <v>0</v>
      </c>
      <c r="CR33" s="27">
        <v>0</v>
      </c>
      <c r="CS33" s="27">
        <v>0</v>
      </c>
      <c r="CT33" s="27">
        <v>0</v>
      </c>
      <c r="CU33" s="27">
        <v>0</v>
      </c>
      <c r="CV33" s="27">
        <v>0</v>
      </c>
      <c r="CW33" s="27">
        <v>0</v>
      </c>
      <c r="CX33" s="27">
        <v>0</v>
      </c>
      <c r="CY33" s="27">
        <v>0</v>
      </c>
      <c r="CZ33" s="27">
        <v>0</v>
      </c>
      <c r="DA33" s="27">
        <v>0</v>
      </c>
      <c r="DB33" s="27">
        <v>0</v>
      </c>
      <c r="DC33" s="27">
        <v>0</v>
      </c>
      <c r="DD33" s="27">
        <v>0</v>
      </c>
      <c r="DE33" s="27">
        <v>0</v>
      </c>
      <c r="DF33" s="27">
        <v>0</v>
      </c>
      <c r="DG33" s="27">
        <v>0</v>
      </c>
      <c r="DH33" s="27">
        <v>0</v>
      </c>
      <c r="DI33" s="27">
        <v>0</v>
      </c>
      <c r="DJ33" s="27">
        <v>0</v>
      </c>
      <c r="DK33" s="27">
        <v>0</v>
      </c>
      <c r="DL33" s="27">
        <v>0</v>
      </c>
      <c r="DM33" s="27">
        <v>0</v>
      </c>
      <c r="DN33" s="27">
        <v>0</v>
      </c>
      <c r="DO33" s="27">
        <v>0</v>
      </c>
      <c r="DP33" s="27">
        <v>0</v>
      </c>
      <c r="DQ33" s="27">
        <v>0</v>
      </c>
      <c r="DR33" s="27">
        <v>0</v>
      </c>
      <c r="DS33" s="27">
        <v>0</v>
      </c>
      <c r="DT33" s="27">
        <v>0</v>
      </c>
      <c r="DU33" s="27">
        <v>0</v>
      </c>
      <c r="DV33" s="27">
        <v>0</v>
      </c>
    </row>
    <row r="34" spans="1:126" outlineLevel="1" x14ac:dyDescent="0.25">
      <c r="A34" s="62" t="s">
        <v>13</v>
      </c>
      <c r="B34" s="27">
        <f t="shared" ref="B34:AC34" si="87">SUM(B35:B37)</f>
        <v>20894.817615658401</v>
      </c>
      <c r="C34" s="27">
        <f t="shared" si="87"/>
        <v>20894.817615658401</v>
      </c>
      <c r="D34" s="27">
        <f t="shared" si="87"/>
        <v>20894.817615658401</v>
      </c>
      <c r="E34" s="27">
        <f t="shared" si="87"/>
        <v>20894.817615658401</v>
      </c>
      <c r="F34" s="27">
        <f t="shared" si="87"/>
        <v>27392.193060498201</v>
      </c>
      <c r="G34" s="27">
        <f t="shared" si="87"/>
        <v>27392.193060498201</v>
      </c>
      <c r="H34" s="27">
        <f t="shared" si="87"/>
        <v>27392.193060498201</v>
      </c>
      <c r="I34" s="27">
        <f t="shared" si="87"/>
        <v>27392.193060498201</v>
      </c>
      <c r="J34" s="27">
        <f t="shared" si="87"/>
        <v>32937.833629893197</v>
      </c>
      <c r="K34" s="27">
        <f t="shared" si="87"/>
        <v>32937.833629893197</v>
      </c>
      <c r="L34" s="27">
        <f t="shared" si="87"/>
        <v>32937.833629893197</v>
      </c>
      <c r="M34" s="27">
        <f t="shared" si="87"/>
        <v>32937.833629893197</v>
      </c>
      <c r="N34" s="27">
        <f t="shared" si="87"/>
        <v>33920.129003558701</v>
      </c>
      <c r="O34" s="27">
        <f t="shared" si="87"/>
        <v>31559.497330960901</v>
      </c>
      <c r="P34" s="27">
        <f t="shared" si="87"/>
        <v>33633.429715302496</v>
      </c>
      <c r="Q34" s="27">
        <f t="shared" si="87"/>
        <v>32984.541814946599</v>
      </c>
      <c r="R34" s="27">
        <f t="shared" si="87"/>
        <v>34271.285587188599</v>
      </c>
      <c r="S34" s="27">
        <f t="shared" si="87"/>
        <v>36075.066725978599</v>
      </c>
      <c r="T34" s="27">
        <f t="shared" si="87"/>
        <v>37685.787366548</v>
      </c>
      <c r="U34" s="27">
        <f t="shared" si="87"/>
        <v>34100.511565836299</v>
      </c>
      <c r="V34" s="27">
        <f t="shared" si="87"/>
        <v>41201.668149466197</v>
      </c>
      <c r="W34" s="27">
        <f t="shared" si="87"/>
        <v>31210.6983985765</v>
      </c>
      <c r="X34" s="27">
        <f t="shared" si="87"/>
        <v>34442.415480427</v>
      </c>
      <c r="Y34" s="27">
        <f t="shared" si="87"/>
        <v>40050.200177935898</v>
      </c>
      <c r="Z34" s="27">
        <f t="shared" si="87"/>
        <v>39110.319098907203</v>
      </c>
      <c r="AA34" s="27">
        <f t="shared" si="87"/>
        <v>35005.028290510199</v>
      </c>
      <c r="AB34" s="27">
        <f t="shared" si="87"/>
        <v>34356.909734373403</v>
      </c>
      <c r="AC34" s="27">
        <f t="shared" si="87"/>
        <v>35575.043394597102</v>
      </c>
      <c r="AD34" s="27">
        <f t="shared" ref="AD34:CM34" si="88">SUM(AD35:AD37)</f>
        <v>35408.723319295503</v>
      </c>
      <c r="AE34" s="27">
        <f t="shared" si="88"/>
        <v>34269.831390131498</v>
      </c>
      <c r="AF34" s="27">
        <f t="shared" si="88"/>
        <v>33711.6368757608</v>
      </c>
      <c r="AG34" s="27">
        <f t="shared" si="88"/>
        <v>38473.495772943497</v>
      </c>
      <c r="AH34" s="27">
        <f t="shared" si="88"/>
        <v>38079.773538018868</v>
      </c>
      <c r="AI34" s="27">
        <f t="shared" si="88"/>
        <v>38187.31314749187</v>
      </c>
      <c r="AJ34" s="27">
        <f t="shared" si="88"/>
        <v>45095.275374916368</v>
      </c>
      <c r="AK34" s="27">
        <f t="shared" si="88"/>
        <v>56195.309570144869</v>
      </c>
      <c r="AL34" s="27">
        <f t="shared" si="88"/>
        <v>90472.957289147773</v>
      </c>
      <c r="AM34" s="27">
        <f t="shared" si="88"/>
        <v>81898.284555020073</v>
      </c>
      <c r="AN34" s="27">
        <f t="shared" si="88"/>
        <v>74125.007687653677</v>
      </c>
      <c r="AO34" s="27">
        <f t="shared" si="88"/>
        <v>86250.28497588438</v>
      </c>
      <c r="AP34" s="27">
        <f t="shared" si="88"/>
        <v>75016.086700755724</v>
      </c>
      <c r="AQ34" s="27">
        <f t="shared" si="88"/>
        <v>81689.257432463026</v>
      </c>
      <c r="AR34" s="27">
        <f t="shared" si="88"/>
        <v>73962.87162315032</v>
      </c>
      <c r="AS34" s="27">
        <f t="shared" si="88"/>
        <v>89699.900447984022</v>
      </c>
      <c r="AT34" s="27">
        <f t="shared" si="88"/>
        <v>83473.736368161422</v>
      </c>
      <c r="AU34" s="27">
        <f t="shared" si="88"/>
        <v>66699.013530023934</v>
      </c>
      <c r="AV34" s="27">
        <f t="shared" si="88"/>
        <v>88592.139915833322</v>
      </c>
      <c r="AW34" s="27">
        <f t="shared" si="88"/>
        <v>81849.78958323902</v>
      </c>
      <c r="AX34" s="27">
        <f t="shared" si="88"/>
        <v>87827.616634236823</v>
      </c>
      <c r="AY34" s="27">
        <f t="shared" si="88"/>
        <v>85655.998008959723</v>
      </c>
      <c r="AZ34" s="27">
        <f t="shared" si="88"/>
        <v>87512.760758405333</v>
      </c>
      <c r="BA34" s="27">
        <f t="shared" si="88"/>
        <v>88527.394904746834</v>
      </c>
      <c r="BB34" s="27">
        <f t="shared" si="88"/>
        <v>61871.955928385381</v>
      </c>
      <c r="BC34" s="27">
        <f t="shared" si="88"/>
        <v>83534.772454373888</v>
      </c>
      <c r="BD34" s="27">
        <f t="shared" si="88"/>
        <v>90396.389513458678</v>
      </c>
      <c r="BE34" s="27">
        <f t="shared" si="88"/>
        <v>89993.501907949991</v>
      </c>
      <c r="BF34" s="27">
        <f t="shared" si="88"/>
        <v>102174.73599614092</v>
      </c>
      <c r="BG34" s="27">
        <f t="shared" si="88"/>
        <v>101415.59237437473</v>
      </c>
      <c r="BH34" s="27">
        <f t="shared" si="88"/>
        <v>94833.835014874217</v>
      </c>
      <c r="BI34" s="27">
        <f t="shared" si="88"/>
        <v>87140.882294089228</v>
      </c>
      <c r="BJ34" s="27">
        <f t="shared" si="88"/>
        <v>95473.786862404479</v>
      </c>
      <c r="BK34" s="27">
        <f t="shared" si="88"/>
        <v>83656.346567156783</v>
      </c>
      <c r="BL34" s="27">
        <f t="shared" si="88"/>
        <v>90723.169534431683</v>
      </c>
      <c r="BM34" s="27">
        <f t="shared" si="88"/>
        <v>104953.09188928208</v>
      </c>
      <c r="BN34" s="27">
        <f t="shared" si="88"/>
        <v>80884.570561998247</v>
      </c>
      <c r="BO34" s="27">
        <f t="shared" si="88"/>
        <v>85140.632609773005</v>
      </c>
      <c r="BP34" s="27">
        <f t="shared" si="88"/>
        <v>84860.034929130707</v>
      </c>
      <c r="BQ34" s="27">
        <f t="shared" si="88"/>
        <v>98948.928773912106</v>
      </c>
      <c r="BR34" s="27">
        <f t="shared" si="88"/>
        <v>90575.930514628271</v>
      </c>
      <c r="BS34" s="27">
        <f t="shared" si="88"/>
        <v>91796.153618024749</v>
      </c>
      <c r="BT34" s="27">
        <f t="shared" si="88"/>
        <v>90356.89936227334</v>
      </c>
      <c r="BU34" s="27">
        <f t="shared" si="88"/>
        <v>93000.800233290443</v>
      </c>
      <c r="BV34" s="27">
        <f t="shared" si="88"/>
        <v>81128.071196999605</v>
      </c>
      <c r="BW34" s="27">
        <f t="shared" si="88"/>
        <v>94548.043659653689</v>
      </c>
      <c r="BX34" s="27">
        <f t="shared" si="88"/>
        <v>83471.746972340188</v>
      </c>
      <c r="BY34" s="27">
        <f t="shared" si="88"/>
        <v>90323.283782608982</v>
      </c>
      <c r="BZ34" s="27">
        <f t="shared" si="88"/>
        <v>84379.151251228104</v>
      </c>
      <c r="CA34" s="27">
        <f t="shared" si="88"/>
        <v>87183.227869658469</v>
      </c>
      <c r="CB34" s="27">
        <f t="shared" si="88"/>
        <v>83667.534451623578</v>
      </c>
      <c r="CC34" s="27">
        <f t="shared" si="88"/>
        <v>85584.495407610375</v>
      </c>
      <c r="CD34" s="27">
        <f t="shared" si="88"/>
        <v>92356.57741383338</v>
      </c>
      <c r="CE34" s="27">
        <f t="shared" si="88"/>
        <v>80776.599502089623</v>
      </c>
      <c r="CF34" s="27">
        <f t="shared" si="88"/>
        <v>81810.021649837014</v>
      </c>
      <c r="CG34" s="27">
        <f t="shared" si="88"/>
        <v>79346.787354758912</v>
      </c>
      <c r="CH34" s="27">
        <f t="shared" si="88"/>
        <v>97932.528118358459</v>
      </c>
      <c r="CI34" s="27">
        <f t="shared" si="88"/>
        <v>101703.31979188509</v>
      </c>
      <c r="CJ34" s="27">
        <f t="shared" si="88"/>
        <v>95731.255886403378</v>
      </c>
      <c r="CK34" s="27">
        <f t="shared" si="88"/>
        <v>90208.658758956793</v>
      </c>
      <c r="CL34" s="27">
        <f t="shared" si="88"/>
        <v>94964.862527499761</v>
      </c>
      <c r="CM34" s="27">
        <f t="shared" si="88"/>
        <v>93451.512793031055</v>
      </c>
      <c r="CN34" s="27">
        <f t="shared" ref="CN34:CS34" si="89">SUM(CN35:CN37)</f>
        <v>69956.812252817443</v>
      </c>
      <c r="CO34" s="27">
        <f t="shared" si="89"/>
        <v>91897.220917971543</v>
      </c>
      <c r="CP34" s="27">
        <f t="shared" si="89"/>
        <v>77957.170240775493</v>
      </c>
      <c r="CQ34" s="27">
        <f t="shared" si="89"/>
        <v>96921.594345116479</v>
      </c>
      <c r="CR34" s="27">
        <f t="shared" si="89"/>
        <v>94731.208721077172</v>
      </c>
      <c r="CS34" s="27">
        <f t="shared" si="89"/>
        <v>86459.44044710898</v>
      </c>
      <c r="CT34" s="27">
        <f t="shared" ref="CT34:CU34" si="90">SUM(CT35:CT37)</f>
        <v>95097.036455171357</v>
      </c>
      <c r="CU34" s="27">
        <f t="shared" si="90"/>
        <v>87157.545101520212</v>
      </c>
      <c r="CV34" s="27">
        <f t="shared" ref="CV34:CW34" si="91">SUM(CV35:CV37)</f>
        <v>97235.09901109901</v>
      </c>
      <c r="CW34" s="27">
        <f t="shared" si="91"/>
        <v>91504.129043208915</v>
      </c>
      <c r="CX34" s="27">
        <f t="shared" ref="CX34:CY34" si="92">SUM(CX35:CX37)</f>
        <v>105886.96735339008</v>
      </c>
      <c r="CY34" s="27">
        <f t="shared" si="92"/>
        <v>93023.351911108402</v>
      </c>
      <c r="CZ34" s="27">
        <f t="shared" ref="CZ34:DB34" si="93">SUM(CZ35:CZ37)</f>
        <v>102373.17059182571</v>
      </c>
      <c r="DA34" s="27">
        <f t="shared" si="93"/>
        <v>104802.1900812213</v>
      </c>
      <c r="DB34" s="27">
        <f t="shared" si="93"/>
        <v>95913.381503467608</v>
      </c>
      <c r="DC34" s="27">
        <f t="shared" ref="DC34:DD34" si="94">SUM(DC35:DC37)</f>
        <v>98808.699095632648</v>
      </c>
      <c r="DD34" s="27">
        <f t="shared" si="94"/>
        <v>84711.564901493548</v>
      </c>
      <c r="DE34" s="27">
        <f t="shared" ref="DE34:DJ34" si="95">SUM(DE35:DE37)</f>
        <v>95746.640692984744</v>
      </c>
      <c r="DF34" s="27">
        <f t="shared" si="95"/>
        <v>79605.421595668799</v>
      </c>
      <c r="DG34" s="27">
        <f t="shared" si="95"/>
        <v>89365.832777187868</v>
      </c>
      <c r="DH34" s="27">
        <f t="shared" si="95"/>
        <v>94681.88161005966</v>
      </c>
      <c r="DI34" s="27">
        <f t="shared" si="95"/>
        <v>87320.55012303096</v>
      </c>
      <c r="DJ34" s="27">
        <f t="shared" si="95"/>
        <v>88140.54181516738</v>
      </c>
      <c r="DK34" s="27">
        <f t="shared" ref="DK34:DL34" si="96">SUM(DK35:DK37)</f>
        <v>100841.94124660618</v>
      </c>
      <c r="DL34" s="27">
        <f t="shared" si="96"/>
        <v>92951.162771791176</v>
      </c>
      <c r="DM34" s="27">
        <f t="shared" ref="DM34:DN34" si="97">SUM(DM35:DM37)</f>
        <v>95283.290281704671</v>
      </c>
      <c r="DN34" s="27">
        <f t="shared" si="97"/>
        <v>84470.419074359408</v>
      </c>
      <c r="DO34" s="27">
        <f t="shared" ref="DO34:DP34" si="98">SUM(DO35:DO37)</f>
        <v>93537.74039011565</v>
      </c>
      <c r="DP34" s="27">
        <f t="shared" si="98"/>
        <v>89422.422081984245</v>
      </c>
      <c r="DQ34" s="27">
        <f t="shared" ref="DQ34:DR34" si="99">SUM(DQ35:DQ37)</f>
        <v>90680.673955803242</v>
      </c>
      <c r="DR34" s="27">
        <f t="shared" si="99"/>
        <v>96056.116920972461</v>
      </c>
      <c r="DS34" s="27">
        <f t="shared" ref="DS34:DT34" si="100">SUM(DS35:DS37)</f>
        <v>103661.30562938926</v>
      </c>
      <c r="DT34" s="27">
        <f t="shared" si="100"/>
        <v>100237.40539202097</v>
      </c>
      <c r="DU34" s="27">
        <f t="shared" ref="DU34:DV34" si="101">SUM(DU35:DU37)</f>
        <v>92868.922641297162</v>
      </c>
      <c r="DV34" s="27">
        <f t="shared" si="101"/>
        <v>76471.303662569597</v>
      </c>
    </row>
    <row r="35" spans="1:126" outlineLevel="2" x14ac:dyDescent="0.25">
      <c r="A35" s="29" t="s">
        <v>5</v>
      </c>
      <c r="B35" s="27">
        <v>0</v>
      </c>
      <c r="C35" s="27">
        <v>0</v>
      </c>
      <c r="D35" s="27">
        <v>0</v>
      </c>
      <c r="E35" s="27">
        <v>0</v>
      </c>
      <c r="F35" s="27">
        <v>0</v>
      </c>
      <c r="G35" s="27">
        <v>0</v>
      </c>
      <c r="H35" s="27">
        <v>0</v>
      </c>
      <c r="I35" s="27">
        <v>0</v>
      </c>
      <c r="J35" s="27">
        <v>0</v>
      </c>
      <c r="K35" s="27">
        <v>0</v>
      </c>
      <c r="L35" s="27">
        <v>0</v>
      </c>
      <c r="M35" s="27">
        <v>0</v>
      </c>
      <c r="N35" s="27">
        <v>0</v>
      </c>
      <c r="O35" s="27">
        <v>0</v>
      </c>
      <c r="P35" s="27">
        <v>0</v>
      </c>
      <c r="Q35" s="27">
        <v>0</v>
      </c>
      <c r="R35" s="27">
        <v>0</v>
      </c>
      <c r="S35" s="27">
        <v>0</v>
      </c>
      <c r="T35" s="27">
        <v>0</v>
      </c>
      <c r="U35" s="27">
        <v>0</v>
      </c>
      <c r="V35" s="27">
        <v>0</v>
      </c>
      <c r="W35" s="27">
        <v>0</v>
      </c>
      <c r="X35" s="27">
        <v>0</v>
      </c>
      <c r="Y35" s="27">
        <v>0</v>
      </c>
      <c r="Z35" s="27">
        <v>0</v>
      </c>
      <c r="AA35" s="27">
        <v>0</v>
      </c>
      <c r="AB35" s="27">
        <v>0</v>
      </c>
      <c r="AC35" s="27">
        <v>0</v>
      </c>
      <c r="AD35" s="27">
        <v>0</v>
      </c>
      <c r="AE35" s="27">
        <v>0</v>
      </c>
      <c r="AF35" s="27">
        <v>0</v>
      </c>
      <c r="AG35" s="27">
        <v>0</v>
      </c>
      <c r="AH35" s="27">
        <v>0</v>
      </c>
      <c r="AI35" s="27">
        <v>0</v>
      </c>
      <c r="AJ35" s="27">
        <v>0</v>
      </c>
      <c r="AK35" s="27">
        <v>0</v>
      </c>
      <c r="AL35" s="27">
        <v>0</v>
      </c>
      <c r="AM35" s="27">
        <v>0</v>
      </c>
      <c r="AN35" s="27">
        <v>0</v>
      </c>
      <c r="AO35" s="27">
        <v>0</v>
      </c>
      <c r="AP35" s="27">
        <v>0</v>
      </c>
      <c r="AQ35" s="27">
        <v>0</v>
      </c>
      <c r="AR35" s="27">
        <v>0</v>
      </c>
      <c r="AS35" s="27">
        <v>0</v>
      </c>
      <c r="AT35" s="27">
        <v>0</v>
      </c>
      <c r="AU35" s="27">
        <v>0</v>
      </c>
      <c r="AV35" s="27">
        <v>0</v>
      </c>
      <c r="AW35" s="27">
        <v>0</v>
      </c>
      <c r="AX35" s="27">
        <v>0</v>
      </c>
      <c r="AY35" s="27">
        <v>0</v>
      </c>
      <c r="AZ35" s="27">
        <v>0</v>
      </c>
      <c r="BA35" s="27">
        <v>0</v>
      </c>
      <c r="BB35" s="27">
        <v>0</v>
      </c>
      <c r="BC35" s="27">
        <v>0</v>
      </c>
      <c r="BD35" s="27">
        <v>0</v>
      </c>
      <c r="BE35" s="27">
        <v>0</v>
      </c>
      <c r="BF35" s="27">
        <v>0</v>
      </c>
      <c r="BG35" s="27">
        <v>0</v>
      </c>
      <c r="BH35" s="27">
        <v>0</v>
      </c>
      <c r="BI35" s="27">
        <v>0</v>
      </c>
      <c r="BJ35" s="27">
        <v>0</v>
      </c>
      <c r="BK35" s="27">
        <v>0</v>
      </c>
      <c r="BL35" s="27">
        <v>0</v>
      </c>
      <c r="BM35" s="27">
        <v>0</v>
      </c>
      <c r="BN35" s="27">
        <v>0</v>
      </c>
      <c r="BO35" s="27">
        <v>0</v>
      </c>
      <c r="BP35" s="27">
        <v>0</v>
      </c>
      <c r="BQ35" s="27">
        <v>0</v>
      </c>
      <c r="BR35" s="27">
        <v>0</v>
      </c>
      <c r="BS35" s="27">
        <v>0</v>
      </c>
      <c r="BT35" s="27">
        <v>0</v>
      </c>
      <c r="BU35" s="27">
        <v>0</v>
      </c>
      <c r="BV35" s="27">
        <v>0</v>
      </c>
      <c r="BW35" s="27">
        <v>0</v>
      </c>
      <c r="BX35" s="27">
        <v>0</v>
      </c>
      <c r="BY35" s="27">
        <v>0</v>
      </c>
      <c r="BZ35" s="27">
        <v>0</v>
      </c>
      <c r="CA35" s="27">
        <v>0</v>
      </c>
      <c r="CB35" s="27">
        <v>0</v>
      </c>
      <c r="CC35" s="27">
        <v>0</v>
      </c>
      <c r="CD35" s="27">
        <v>0</v>
      </c>
      <c r="CE35" s="27">
        <v>0</v>
      </c>
      <c r="CF35" s="27">
        <v>0</v>
      </c>
      <c r="CG35" s="27">
        <v>0</v>
      </c>
      <c r="CH35" s="27">
        <v>0</v>
      </c>
      <c r="CI35" s="27">
        <v>0</v>
      </c>
      <c r="CJ35" s="27">
        <v>0</v>
      </c>
      <c r="CK35" s="27">
        <v>0</v>
      </c>
      <c r="CL35" s="27">
        <v>0</v>
      </c>
      <c r="CM35" s="27">
        <v>0</v>
      </c>
      <c r="CN35" s="27">
        <v>0</v>
      </c>
      <c r="CO35" s="27">
        <v>0</v>
      </c>
      <c r="CP35" s="27">
        <v>0</v>
      </c>
      <c r="CQ35" s="27">
        <v>0</v>
      </c>
      <c r="CR35" s="27">
        <v>0</v>
      </c>
      <c r="CS35" s="27">
        <v>0</v>
      </c>
      <c r="CT35" s="27">
        <v>0</v>
      </c>
      <c r="CU35" s="27">
        <v>0</v>
      </c>
      <c r="CV35" s="27">
        <v>0</v>
      </c>
      <c r="CW35" s="27">
        <v>0</v>
      </c>
      <c r="CX35" s="27">
        <v>0</v>
      </c>
      <c r="CY35" s="27">
        <v>0</v>
      </c>
      <c r="CZ35" s="27">
        <v>0</v>
      </c>
      <c r="DA35" s="27">
        <v>0</v>
      </c>
      <c r="DB35" s="27">
        <v>0</v>
      </c>
      <c r="DC35" s="27">
        <v>0</v>
      </c>
      <c r="DD35" s="27">
        <v>0</v>
      </c>
      <c r="DE35" s="27">
        <v>0</v>
      </c>
      <c r="DF35" s="27">
        <v>0</v>
      </c>
      <c r="DG35" s="27">
        <v>0</v>
      </c>
      <c r="DH35" s="27">
        <v>0</v>
      </c>
      <c r="DI35" s="27">
        <v>0</v>
      </c>
      <c r="DJ35" s="27">
        <v>0</v>
      </c>
      <c r="DK35" s="27">
        <v>0</v>
      </c>
      <c r="DL35" s="27">
        <v>0</v>
      </c>
      <c r="DM35" s="27">
        <v>0</v>
      </c>
      <c r="DN35" s="27">
        <v>0</v>
      </c>
      <c r="DO35" s="27">
        <v>0</v>
      </c>
      <c r="DP35" s="27">
        <v>0</v>
      </c>
      <c r="DQ35" s="27">
        <v>0</v>
      </c>
      <c r="DR35" s="27">
        <v>0</v>
      </c>
      <c r="DS35" s="27">
        <v>0</v>
      </c>
      <c r="DT35" s="27">
        <v>0</v>
      </c>
      <c r="DU35" s="27">
        <v>0</v>
      </c>
      <c r="DV35" s="27">
        <v>0</v>
      </c>
    </row>
    <row r="36" spans="1:126" outlineLevel="2" x14ac:dyDescent="0.25">
      <c r="A36" s="29" t="s">
        <v>6</v>
      </c>
      <c r="B36" s="27">
        <v>17551.067615658401</v>
      </c>
      <c r="C36" s="27">
        <v>17551.067615658401</v>
      </c>
      <c r="D36" s="27">
        <v>17551.067615658401</v>
      </c>
      <c r="E36" s="27">
        <v>17551.067615658401</v>
      </c>
      <c r="F36" s="27">
        <v>24048.443060498201</v>
      </c>
      <c r="G36" s="27">
        <v>24048.443060498201</v>
      </c>
      <c r="H36" s="27">
        <v>24048.443060498201</v>
      </c>
      <c r="I36" s="27">
        <v>24048.443060498201</v>
      </c>
      <c r="J36" s="27">
        <v>29594.083629893201</v>
      </c>
      <c r="K36" s="27">
        <v>29594.083629893201</v>
      </c>
      <c r="L36" s="27">
        <v>29594.083629893201</v>
      </c>
      <c r="M36" s="27">
        <v>29594.083629893201</v>
      </c>
      <c r="N36" s="27">
        <v>30576.379003558701</v>
      </c>
      <c r="O36" s="27">
        <v>28215.747330960901</v>
      </c>
      <c r="P36" s="27">
        <v>30289.6797153025</v>
      </c>
      <c r="Q36" s="27">
        <v>29640.791814946599</v>
      </c>
      <c r="R36" s="27">
        <v>30927.535587188599</v>
      </c>
      <c r="S36" s="27">
        <v>32731.316725978599</v>
      </c>
      <c r="T36" s="27">
        <v>34342.037366548</v>
      </c>
      <c r="U36" s="27">
        <v>30756.761565836299</v>
      </c>
      <c r="V36" s="27">
        <v>37857.918149466197</v>
      </c>
      <c r="W36" s="27">
        <v>27866.9483985765</v>
      </c>
      <c r="X36" s="27">
        <v>31098.665480427</v>
      </c>
      <c r="Y36" s="27">
        <v>36706.450177935898</v>
      </c>
      <c r="Z36" s="27">
        <v>35908.543659567003</v>
      </c>
      <c r="AA36" s="27">
        <v>31803.25285117</v>
      </c>
      <c r="AB36" s="27">
        <v>31155.1342950332</v>
      </c>
      <c r="AC36" s="27">
        <v>32373.267955256899</v>
      </c>
      <c r="AD36" s="27">
        <v>32206.9478799553</v>
      </c>
      <c r="AE36" s="27">
        <v>31068.055950791299</v>
      </c>
      <c r="AF36" s="27">
        <v>30509.861436420601</v>
      </c>
      <c r="AG36" s="27">
        <v>35271.720333603298</v>
      </c>
      <c r="AH36" s="27">
        <v>34820.869610963498</v>
      </c>
      <c r="AI36" s="27">
        <v>34928.409220436501</v>
      </c>
      <c r="AJ36" s="27">
        <v>41836.371447860998</v>
      </c>
      <c r="AK36" s="27">
        <v>52936.4056430895</v>
      </c>
      <c r="AL36" s="27">
        <v>87214.053362092396</v>
      </c>
      <c r="AM36" s="27">
        <v>78639.380627964696</v>
      </c>
      <c r="AN36" s="27">
        <v>70866.1037605983</v>
      </c>
      <c r="AO36" s="27">
        <v>82991.381048829004</v>
      </c>
      <c r="AP36" s="27">
        <v>71740.576496674097</v>
      </c>
      <c r="AQ36" s="27">
        <v>78413.747228381399</v>
      </c>
      <c r="AR36" s="27">
        <v>70687.361419068693</v>
      </c>
      <c r="AS36" s="27">
        <v>86424.390243902395</v>
      </c>
      <c r="AT36" s="27">
        <v>80198.226164079795</v>
      </c>
      <c r="AU36" s="27">
        <v>63423.5033259423</v>
      </c>
      <c r="AV36" s="27">
        <v>85316.629711751695</v>
      </c>
      <c r="AW36" s="27">
        <v>78574.279379157393</v>
      </c>
      <c r="AX36" s="27">
        <v>84552.106430155196</v>
      </c>
      <c r="AY36" s="27">
        <v>82380.487804878096</v>
      </c>
      <c r="AZ36" s="27">
        <v>84237.250554323706</v>
      </c>
      <c r="BA36" s="27">
        <v>85251.884700665207</v>
      </c>
      <c r="BB36" s="27">
        <v>58474.606486006203</v>
      </c>
      <c r="BC36" s="27">
        <v>80137.423011994702</v>
      </c>
      <c r="BD36" s="27">
        <v>86999.040071079493</v>
      </c>
      <c r="BE36" s="27">
        <v>86596.152465570805</v>
      </c>
      <c r="BF36" s="27">
        <v>98710.856021409403</v>
      </c>
      <c r="BG36" s="27">
        <v>97951.712399643206</v>
      </c>
      <c r="BH36" s="27">
        <v>91369.955040142697</v>
      </c>
      <c r="BI36" s="27">
        <v>83677.002319357707</v>
      </c>
      <c r="BJ36" s="27">
        <v>92075.532060939397</v>
      </c>
      <c r="BK36" s="27">
        <v>80258.091765691701</v>
      </c>
      <c r="BL36" s="27">
        <v>87324.914732966601</v>
      </c>
      <c r="BM36" s="27">
        <v>101554.837087817</v>
      </c>
      <c r="BN36" s="27">
        <v>77442.434968777903</v>
      </c>
      <c r="BO36" s="27">
        <v>81835.521498661896</v>
      </c>
      <c r="BP36" s="27">
        <v>81554.923818019597</v>
      </c>
      <c r="BQ36" s="27">
        <v>95643.817662800997</v>
      </c>
      <c r="BR36" s="27">
        <v>87277.631333401805</v>
      </c>
      <c r="BS36" s="27">
        <v>88361.112366121903</v>
      </c>
      <c r="BT36" s="27">
        <v>86921.858110370493</v>
      </c>
      <c r="BU36" s="27">
        <v>89565.758981387597</v>
      </c>
      <c r="BV36" s="27">
        <v>77668.867593532399</v>
      </c>
      <c r="BW36" s="27">
        <v>90085.018942594004</v>
      </c>
      <c r="BX36" s="27">
        <v>79008.722255280503</v>
      </c>
      <c r="BY36" s="27">
        <v>85860.259065549297</v>
      </c>
      <c r="BZ36" s="27">
        <v>79660.886490225297</v>
      </c>
      <c r="CA36" s="27">
        <v>82354.280097564493</v>
      </c>
      <c r="CB36" s="27">
        <v>78838.586679529602</v>
      </c>
      <c r="CC36" s="27">
        <v>80755.547635516399</v>
      </c>
      <c r="CD36" s="27">
        <v>87617.735866611707</v>
      </c>
      <c r="CE36" s="27">
        <v>76140.072896945305</v>
      </c>
      <c r="CF36" s="27">
        <v>77173.495044692696</v>
      </c>
      <c r="CG36" s="27">
        <v>74710.260749614594</v>
      </c>
      <c r="CH36" s="27">
        <v>93301.093999188495</v>
      </c>
      <c r="CI36" s="27">
        <v>97756.262591869396</v>
      </c>
      <c r="CJ36" s="27">
        <v>91784.198686387695</v>
      </c>
      <c r="CK36" s="27">
        <v>86261.601558941096</v>
      </c>
      <c r="CL36" s="27">
        <v>91021.054061559495</v>
      </c>
      <c r="CM36" s="27">
        <v>89659.087477517998</v>
      </c>
      <c r="CN36" s="27">
        <v>66164.3869373044</v>
      </c>
      <c r="CO36" s="27">
        <v>88104.7956024585</v>
      </c>
      <c r="CP36" s="27">
        <v>74174.8010008852</v>
      </c>
      <c r="CQ36" s="27">
        <v>93876.202758639105</v>
      </c>
      <c r="CR36" s="27">
        <v>91685.817134599798</v>
      </c>
      <c r="CS36" s="27">
        <v>83414.048860631607</v>
      </c>
      <c r="CT36" s="27">
        <v>92041.012866842604</v>
      </c>
      <c r="CU36" s="27">
        <v>83587.147538806501</v>
      </c>
      <c r="CV36" s="27">
        <v>93664.701448385298</v>
      </c>
      <c r="CW36" s="27">
        <v>87933.731480495204</v>
      </c>
      <c r="CX36" s="27">
        <v>102309.389233508</v>
      </c>
      <c r="CY36" s="27">
        <v>88930.365340522098</v>
      </c>
      <c r="CZ36" s="27">
        <v>98280.184021239402</v>
      </c>
      <c r="DA36" s="27">
        <v>100709.20351063499</v>
      </c>
      <c r="DB36" s="27">
        <v>91817.8729688967</v>
      </c>
      <c r="DC36" s="27">
        <v>95580.729694232505</v>
      </c>
      <c r="DD36" s="27">
        <v>81483.595500093405</v>
      </c>
      <c r="DE36" s="27">
        <v>92518.6712915846</v>
      </c>
      <c r="DF36" s="27">
        <v>76380.918583620602</v>
      </c>
      <c r="DG36" s="27">
        <v>87007.937282164305</v>
      </c>
      <c r="DH36" s="27">
        <v>92323.986115036096</v>
      </c>
      <c r="DI36" s="27">
        <v>84962.654628007396</v>
      </c>
      <c r="DJ36" s="27">
        <v>86042.326561789305</v>
      </c>
      <c r="DK36" s="27">
        <v>96554.473923777303</v>
      </c>
      <c r="DL36" s="27">
        <v>88663.695448962302</v>
      </c>
      <c r="DM36" s="27">
        <v>90995.822958875797</v>
      </c>
      <c r="DN36" s="27">
        <v>80378.327594720802</v>
      </c>
      <c r="DO36" s="27">
        <v>89722.836183013904</v>
      </c>
      <c r="DP36" s="27">
        <v>85607.517874882498</v>
      </c>
      <c r="DQ36" s="27">
        <v>86865.769748701496</v>
      </c>
      <c r="DR36" s="27">
        <v>92254.423021626397</v>
      </c>
      <c r="DS36" s="27">
        <v>99859.611730043194</v>
      </c>
      <c r="DT36" s="27">
        <v>96435.711492674905</v>
      </c>
      <c r="DU36" s="27">
        <v>89067.228741951098</v>
      </c>
      <c r="DV36" s="27">
        <v>72702.199266965195</v>
      </c>
    </row>
    <row r="37" spans="1:126" outlineLevel="2" x14ac:dyDescent="0.25">
      <c r="A37" s="29" t="s">
        <v>7</v>
      </c>
      <c r="B37" s="27">
        <v>3343.75</v>
      </c>
      <c r="C37" s="27">
        <v>3343.75</v>
      </c>
      <c r="D37" s="27">
        <v>3343.75</v>
      </c>
      <c r="E37" s="27">
        <v>3343.75</v>
      </c>
      <c r="F37" s="27">
        <v>3343.75</v>
      </c>
      <c r="G37" s="27">
        <v>3343.75</v>
      </c>
      <c r="H37" s="27">
        <v>3343.75</v>
      </c>
      <c r="I37" s="27">
        <v>3343.75</v>
      </c>
      <c r="J37" s="27">
        <v>3343.75</v>
      </c>
      <c r="K37" s="27">
        <v>3343.75</v>
      </c>
      <c r="L37" s="27">
        <v>3343.75</v>
      </c>
      <c r="M37" s="27">
        <v>3343.75</v>
      </c>
      <c r="N37" s="27">
        <v>3343.75</v>
      </c>
      <c r="O37" s="27">
        <v>3343.75</v>
      </c>
      <c r="P37" s="27">
        <v>3343.75</v>
      </c>
      <c r="Q37" s="27">
        <v>3343.75</v>
      </c>
      <c r="R37" s="27">
        <v>3343.75</v>
      </c>
      <c r="S37" s="27">
        <v>3343.75</v>
      </c>
      <c r="T37" s="27">
        <v>3343.75</v>
      </c>
      <c r="U37" s="27">
        <v>3343.75</v>
      </c>
      <c r="V37" s="27">
        <v>3343.75</v>
      </c>
      <c r="W37" s="27">
        <v>3343.75</v>
      </c>
      <c r="X37" s="27">
        <v>3343.75</v>
      </c>
      <c r="Y37" s="27">
        <v>3343.75</v>
      </c>
      <c r="Z37" s="27">
        <v>3201.7754393402001</v>
      </c>
      <c r="AA37" s="27">
        <v>3201.7754393402001</v>
      </c>
      <c r="AB37" s="27">
        <v>3201.7754393402001</v>
      </c>
      <c r="AC37" s="27">
        <v>3201.7754393402001</v>
      </c>
      <c r="AD37" s="27">
        <v>3201.7754393402001</v>
      </c>
      <c r="AE37" s="27">
        <v>3201.7754393402001</v>
      </c>
      <c r="AF37" s="27">
        <v>3201.7754393402001</v>
      </c>
      <c r="AG37" s="27">
        <v>3201.7754393402001</v>
      </c>
      <c r="AH37" s="27">
        <v>3258.9039270553699</v>
      </c>
      <c r="AI37" s="27">
        <v>3258.9039270553699</v>
      </c>
      <c r="AJ37" s="27">
        <v>3258.9039270553699</v>
      </c>
      <c r="AK37" s="27">
        <v>3258.9039270553699</v>
      </c>
      <c r="AL37" s="27">
        <v>3258.9039270553699</v>
      </c>
      <c r="AM37" s="27">
        <v>3258.9039270553699</v>
      </c>
      <c r="AN37" s="27">
        <v>3258.9039270553699</v>
      </c>
      <c r="AO37" s="27">
        <v>3258.9039270553699</v>
      </c>
      <c r="AP37" s="27">
        <v>3275.51020408163</v>
      </c>
      <c r="AQ37" s="27">
        <v>3275.51020408163</v>
      </c>
      <c r="AR37" s="27">
        <v>3275.51020408163</v>
      </c>
      <c r="AS37" s="27">
        <v>3275.51020408163</v>
      </c>
      <c r="AT37" s="27">
        <v>3275.51020408163</v>
      </c>
      <c r="AU37" s="27">
        <v>3275.51020408163</v>
      </c>
      <c r="AV37" s="27">
        <v>3275.51020408163</v>
      </c>
      <c r="AW37" s="27">
        <v>3275.51020408163</v>
      </c>
      <c r="AX37" s="27">
        <v>3275.51020408163</v>
      </c>
      <c r="AY37" s="27">
        <v>3275.51020408163</v>
      </c>
      <c r="AZ37" s="27">
        <v>3275.51020408163</v>
      </c>
      <c r="BA37" s="27">
        <v>3275.51020408163</v>
      </c>
      <c r="BB37" s="27">
        <v>3397.3494423791799</v>
      </c>
      <c r="BC37" s="27">
        <v>3397.3494423791799</v>
      </c>
      <c r="BD37" s="27">
        <v>3397.3494423791799</v>
      </c>
      <c r="BE37" s="27">
        <v>3397.3494423791799</v>
      </c>
      <c r="BF37" s="27">
        <v>3463.8799747315202</v>
      </c>
      <c r="BG37" s="27">
        <v>3463.8799747315202</v>
      </c>
      <c r="BH37" s="27">
        <v>3463.8799747315202</v>
      </c>
      <c r="BI37" s="27">
        <v>3463.8799747315202</v>
      </c>
      <c r="BJ37" s="27">
        <v>3398.2548014650802</v>
      </c>
      <c r="BK37" s="27">
        <v>3398.2548014650802</v>
      </c>
      <c r="BL37" s="27">
        <v>3398.2548014650802</v>
      </c>
      <c r="BM37" s="27">
        <v>3398.2548014650802</v>
      </c>
      <c r="BN37" s="27">
        <v>3442.1355932203401</v>
      </c>
      <c r="BO37" s="27">
        <v>3305.1111111111099</v>
      </c>
      <c r="BP37" s="27">
        <v>3305.1111111111099</v>
      </c>
      <c r="BQ37" s="27">
        <v>3305.1111111111099</v>
      </c>
      <c r="BR37" s="27">
        <v>3298.29918122647</v>
      </c>
      <c r="BS37" s="27">
        <v>3435.04125190285</v>
      </c>
      <c r="BT37" s="27">
        <v>3435.04125190285</v>
      </c>
      <c r="BU37" s="27">
        <v>3435.04125190285</v>
      </c>
      <c r="BV37" s="27">
        <v>3459.2036034672001</v>
      </c>
      <c r="BW37" s="27">
        <v>4463.0247170596904</v>
      </c>
      <c r="BX37" s="27">
        <v>4463.0247170596904</v>
      </c>
      <c r="BY37" s="27">
        <v>4463.0247170596904</v>
      </c>
      <c r="BZ37" s="27">
        <v>4718.2647610028098</v>
      </c>
      <c r="CA37" s="27">
        <v>4828.9477720939803</v>
      </c>
      <c r="CB37" s="27">
        <v>4828.9477720939803</v>
      </c>
      <c r="CC37" s="27">
        <v>4828.9477720939803</v>
      </c>
      <c r="CD37" s="27">
        <v>4738.8415472216802</v>
      </c>
      <c r="CE37" s="27">
        <v>4636.5266051443195</v>
      </c>
      <c r="CF37" s="27">
        <v>4636.5266051443195</v>
      </c>
      <c r="CG37" s="27">
        <v>4636.5266051443195</v>
      </c>
      <c r="CH37" s="27">
        <v>4631.4341191699696</v>
      </c>
      <c r="CI37" s="27">
        <v>3947.0572000156899</v>
      </c>
      <c r="CJ37" s="27">
        <v>3947.0572000156899</v>
      </c>
      <c r="CK37" s="27">
        <v>3947.0572000156899</v>
      </c>
      <c r="CL37" s="27">
        <v>3943.8084659402698</v>
      </c>
      <c r="CM37" s="27">
        <v>3792.42531551305</v>
      </c>
      <c r="CN37" s="27">
        <v>3792.42531551305</v>
      </c>
      <c r="CO37" s="27">
        <v>3792.42531551305</v>
      </c>
      <c r="CP37" s="27">
        <v>3782.3692398902899</v>
      </c>
      <c r="CQ37" s="27">
        <v>3045.3915864773799</v>
      </c>
      <c r="CR37" s="27">
        <v>3045.3915864773799</v>
      </c>
      <c r="CS37" s="27">
        <v>3045.3915864773799</v>
      </c>
      <c r="CT37" s="27">
        <v>3056.0235883287501</v>
      </c>
      <c r="CU37" s="27">
        <v>3570.3975627137102</v>
      </c>
      <c r="CV37" s="27">
        <v>3570.3975627137102</v>
      </c>
      <c r="CW37" s="27">
        <v>3570.3975627137102</v>
      </c>
      <c r="CX37" s="27">
        <v>3577.57811988208</v>
      </c>
      <c r="CY37" s="27">
        <v>4092.9865705863099</v>
      </c>
      <c r="CZ37" s="27">
        <v>4092.9865705863099</v>
      </c>
      <c r="DA37" s="27">
        <v>4092.9865705863099</v>
      </c>
      <c r="DB37" s="27">
        <v>4095.5085345709099</v>
      </c>
      <c r="DC37" s="27">
        <v>3227.9694014001402</v>
      </c>
      <c r="DD37" s="27">
        <v>3227.9694014001402</v>
      </c>
      <c r="DE37" s="27">
        <v>3227.9694014001402</v>
      </c>
      <c r="DF37" s="27">
        <v>3224.5030120481902</v>
      </c>
      <c r="DG37" s="27">
        <v>2357.8954950235702</v>
      </c>
      <c r="DH37" s="27">
        <v>2357.8954950235702</v>
      </c>
      <c r="DI37" s="27">
        <v>2357.8954950235702</v>
      </c>
      <c r="DJ37" s="27">
        <v>2098.21525337808</v>
      </c>
      <c r="DK37" s="27">
        <v>4287.4673228288802</v>
      </c>
      <c r="DL37" s="27">
        <v>4287.4673228288802</v>
      </c>
      <c r="DM37" s="27">
        <v>4287.4673228288802</v>
      </c>
      <c r="DN37" s="27">
        <v>4092.0914796386</v>
      </c>
      <c r="DO37" s="27">
        <v>3814.9042071017402</v>
      </c>
      <c r="DP37" s="27">
        <v>3814.9042071017402</v>
      </c>
      <c r="DQ37" s="27">
        <v>3814.9042071017402</v>
      </c>
      <c r="DR37" s="27">
        <v>3801.6938993460599</v>
      </c>
      <c r="DS37" s="27">
        <v>3801.6938993460599</v>
      </c>
      <c r="DT37" s="27">
        <v>3801.6938993460599</v>
      </c>
      <c r="DU37" s="27">
        <v>3801.6938993460599</v>
      </c>
      <c r="DV37" s="27">
        <v>3769.1043956044</v>
      </c>
    </row>
    <row r="38" spans="1:126" outlineLevel="1" x14ac:dyDescent="0.25">
      <c r="A38" s="62" t="s">
        <v>14</v>
      </c>
      <c r="B38" s="27">
        <v>116758</v>
      </c>
      <c r="C38" s="27">
        <v>112421</v>
      </c>
      <c r="D38" s="27">
        <v>51581</v>
      </c>
      <c r="E38" s="27">
        <v>166994</v>
      </c>
      <c r="F38" s="27">
        <v>143375.049822064</v>
      </c>
      <c r="G38" s="27">
        <v>143375.049822064</v>
      </c>
      <c r="H38" s="27">
        <v>143375.049822064</v>
      </c>
      <c r="I38" s="27">
        <v>143375.049822064</v>
      </c>
      <c r="J38" s="27">
        <v>136522.00533807799</v>
      </c>
      <c r="K38" s="27">
        <v>136522.00533807799</v>
      </c>
      <c r="L38" s="27">
        <v>162109.41637010701</v>
      </c>
      <c r="M38" s="27">
        <v>152832.85943060499</v>
      </c>
      <c r="N38" s="27">
        <v>156429.348754448</v>
      </c>
      <c r="O38" s="27">
        <v>158198.82028469801</v>
      </c>
      <c r="P38" s="27">
        <v>158381.425266904</v>
      </c>
      <c r="Q38" s="27">
        <v>157643.75800711699</v>
      </c>
      <c r="R38" s="27">
        <v>152319.69217081799</v>
      </c>
      <c r="S38" s="27">
        <v>165022.862989324</v>
      </c>
      <c r="T38" s="27">
        <v>162885.149466192</v>
      </c>
      <c r="U38" s="27">
        <v>146681.97686832701</v>
      </c>
      <c r="V38" s="27">
        <v>148779.69395017801</v>
      </c>
      <c r="W38" s="27">
        <v>126252.52669039099</v>
      </c>
      <c r="X38" s="27">
        <v>146254.89679715299</v>
      </c>
      <c r="Y38" s="27">
        <v>149015.16725978599</v>
      </c>
      <c r="Z38" s="27">
        <v>150821.45218133699</v>
      </c>
      <c r="AA38" s="27">
        <v>140922.12507935101</v>
      </c>
      <c r="AB38" s="27">
        <v>153163.28787514</v>
      </c>
      <c r="AC38" s="27">
        <v>150107.78451502699</v>
      </c>
      <c r="AD38" s="27">
        <v>145013.113849791</v>
      </c>
      <c r="AE38" s="27">
        <v>145358.70586432601</v>
      </c>
      <c r="AF38" s="27">
        <v>144257.11971630601</v>
      </c>
      <c r="AG38" s="27">
        <v>147439.32578858701</v>
      </c>
      <c r="AH38" s="27">
        <v>145684.42012783801</v>
      </c>
      <c r="AI38" s="27">
        <v>135427.41054440601</v>
      </c>
      <c r="AJ38" s="27">
        <v>125560.707052108</v>
      </c>
      <c r="AK38" s="27">
        <v>74165.981885296904</v>
      </c>
      <c r="AL38" s="27">
        <v>95590.812881956299</v>
      </c>
      <c r="AM38" s="27">
        <v>94354.336218007695</v>
      </c>
      <c r="AN38" s="27">
        <v>94313.677214579395</v>
      </c>
      <c r="AO38" s="27">
        <v>95867.436497707196</v>
      </c>
      <c r="AP38" s="27">
        <v>94472.308647450103</v>
      </c>
      <c r="AQ38" s="27">
        <v>101285.00576496701</v>
      </c>
      <c r="AR38" s="27">
        <v>93993.342793791599</v>
      </c>
      <c r="AS38" s="27">
        <v>110280.894900222</v>
      </c>
      <c r="AT38" s="27">
        <v>95910.435476718398</v>
      </c>
      <c r="AU38" s="27">
        <v>87230.905543237197</v>
      </c>
      <c r="AV38" s="27">
        <v>99167.115920177399</v>
      </c>
      <c r="AW38" s="27">
        <v>96358.266784922394</v>
      </c>
      <c r="AX38" s="27">
        <v>102041.76141906899</v>
      </c>
      <c r="AY38" s="27">
        <v>96676.5309090909</v>
      </c>
      <c r="AZ38" s="27">
        <v>82549.291175166305</v>
      </c>
      <c r="BA38" s="27">
        <v>104431.33019955699</v>
      </c>
      <c r="BB38" s="27">
        <v>89415.854997778704</v>
      </c>
      <c r="BC38" s="27">
        <v>92222.549089293607</v>
      </c>
      <c r="BD38" s="27">
        <v>104513.200888494</v>
      </c>
      <c r="BE38" s="27">
        <v>101353.42905375399</v>
      </c>
      <c r="BF38" s="27">
        <v>106205.514183764</v>
      </c>
      <c r="BG38" s="27">
        <v>105907.91154199099</v>
      </c>
      <c r="BH38" s="27">
        <v>108673.93737734199</v>
      </c>
      <c r="BI38" s="27">
        <v>103229.98162355</v>
      </c>
      <c r="BJ38" s="27">
        <v>107978.614332706</v>
      </c>
      <c r="BK38" s="27">
        <v>98932.710270376294</v>
      </c>
      <c r="BL38" s="27">
        <v>108486.818866613</v>
      </c>
      <c r="BM38" s="27">
        <v>122131.176069961</v>
      </c>
      <c r="BN38" s="27">
        <v>107515.917377342</v>
      </c>
      <c r="BO38" s="27">
        <v>100504.882067881</v>
      </c>
      <c r="BP38" s="27">
        <v>113132.13580374701</v>
      </c>
      <c r="BQ38" s="27">
        <v>118173.354504906</v>
      </c>
      <c r="BR38" s="27">
        <v>106570.947761294</v>
      </c>
      <c r="BS38" s="27">
        <v>106884.045876843</v>
      </c>
      <c r="BT38" s="27">
        <v>104971.059015764</v>
      </c>
      <c r="BU38" s="27">
        <v>104223.92738994</v>
      </c>
      <c r="BV38" s="27">
        <v>104938.62494463399</v>
      </c>
      <c r="BW38" s="27">
        <v>111121.46444693999</v>
      </c>
      <c r="BX38" s="27">
        <v>112789.757461601</v>
      </c>
      <c r="BY38" s="27">
        <v>115170.696905298</v>
      </c>
      <c r="BZ38" s="27">
        <v>101059.197968619</v>
      </c>
      <c r="CA38" s="27">
        <v>102770.83730751</v>
      </c>
      <c r="CB38" s="27">
        <v>107412.84584440599</v>
      </c>
      <c r="CC38" s="27">
        <v>105952.217481525</v>
      </c>
      <c r="CD38" s="27">
        <v>107670.879193264</v>
      </c>
      <c r="CE38" s="27">
        <v>102012.337173832</v>
      </c>
      <c r="CF38" s="27">
        <v>120140.563122885</v>
      </c>
      <c r="CG38" s="27">
        <v>118922.93680073701</v>
      </c>
      <c r="CH38" s="27">
        <v>122156.744142155</v>
      </c>
      <c r="CI38" s="27">
        <v>132689.65942870101</v>
      </c>
      <c r="CJ38" s="27">
        <v>122607.358378394</v>
      </c>
      <c r="CK38" s="27">
        <v>121806.56864943801</v>
      </c>
      <c r="CL38" s="27">
        <v>127588.213459016</v>
      </c>
      <c r="CM38" s="27">
        <v>135117.57918600101</v>
      </c>
      <c r="CN38" s="27">
        <v>153341.198351973</v>
      </c>
      <c r="CO38" s="27">
        <v>142834.788449766</v>
      </c>
      <c r="CP38" s="27">
        <v>115507.536045596</v>
      </c>
      <c r="CQ38" s="27">
        <v>132600.63026696799</v>
      </c>
      <c r="CR38" s="27">
        <v>129144.961512508</v>
      </c>
      <c r="CS38" s="27">
        <v>130931.347456838</v>
      </c>
      <c r="CT38" s="27">
        <v>126046.04691117701</v>
      </c>
      <c r="CU38" s="27">
        <v>126885.033442338</v>
      </c>
      <c r="CV38" s="27">
        <v>141636.54151362699</v>
      </c>
      <c r="CW38" s="27">
        <v>138973.40186728901</v>
      </c>
      <c r="CX38" s="27">
        <v>150609.18042575099</v>
      </c>
      <c r="CY38" s="27">
        <v>144807.36955900799</v>
      </c>
      <c r="CZ38" s="27">
        <v>162629.30252900001</v>
      </c>
      <c r="DA38" s="27">
        <v>155730.56784023601</v>
      </c>
      <c r="DB38" s="27">
        <v>125628.477757242</v>
      </c>
      <c r="DC38" s="27">
        <v>148344.579957237</v>
      </c>
      <c r="DD38" s="27">
        <v>138053.787936101</v>
      </c>
      <c r="DE38" s="27">
        <v>140707.99087777</v>
      </c>
      <c r="DF38" s="27">
        <v>129549.994536446</v>
      </c>
      <c r="DG38" s="27">
        <v>146820.15904594999</v>
      </c>
      <c r="DH38" s="27">
        <v>139149.20997004499</v>
      </c>
      <c r="DI38" s="27">
        <v>135686.237118258</v>
      </c>
      <c r="DJ38" s="27">
        <v>132513.95197106001</v>
      </c>
      <c r="DK38" s="27">
        <v>144586.64965430499</v>
      </c>
      <c r="DL38" s="27">
        <v>136266.865121607</v>
      </c>
      <c r="DM38" s="27">
        <v>142982.56556412799</v>
      </c>
      <c r="DN38" s="27">
        <v>129755.38957342099</v>
      </c>
      <c r="DO38" s="27">
        <v>138279.03052186599</v>
      </c>
      <c r="DP38" s="27">
        <v>138192.35020245699</v>
      </c>
      <c r="DQ38" s="27">
        <v>130417.225392072</v>
      </c>
      <c r="DR38" s="27">
        <v>116607.491322306</v>
      </c>
      <c r="DS38" s="27">
        <v>119093.81232847201</v>
      </c>
      <c r="DT38" s="27">
        <v>116992.91185152601</v>
      </c>
      <c r="DU38" s="27">
        <v>123346.575345358</v>
      </c>
      <c r="DV38" s="27">
        <v>101743.62887497</v>
      </c>
    </row>
    <row r="39" spans="1:126" outlineLevel="1" x14ac:dyDescent="0.25">
      <c r="A39" s="62" t="s">
        <v>17</v>
      </c>
      <c r="B39" s="27">
        <v>3966</v>
      </c>
      <c r="C39" s="27">
        <v>3966</v>
      </c>
      <c r="D39" s="27">
        <v>3966</v>
      </c>
      <c r="E39" s="27">
        <v>3966</v>
      </c>
      <c r="F39" s="27">
        <v>3966</v>
      </c>
      <c r="G39" s="27">
        <v>3966</v>
      </c>
      <c r="H39" s="27">
        <v>3966</v>
      </c>
      <c r="I39" s="27">
        <v>3966</v>
      </c>
      <c r="J39" s="27">
        <v>3966</v>
      </c>
      <c r="K39" s="27">
        <v>3966</v>
      </c>
      <c r="L39" s="27">
        <v>3966</v>
      </c>
      <c r="M39" s="27">
        <v>3966</v>
      </c>
      <c r="N39" s="27">
        <v>3966</v>
      </c>
      <c r="O39" s="27">
        <v>3966</v>
      </c>
      <c r="P39" s="27">
        <v>3966</v>
      </c>
      <c r="Q39" s="27">
        <v>3966</v>
      </c>
      <c r="R39" s="27">
        <v>3966</v>
      </c>
      <c r="S39" s="27">
        <v>3966</v>
      </c>
      <c r="T39" s="27">
        <v>3966</v>
      </c>
      <c r="U39" s="27">
        <v>3966</v>
      </c>
      <c r="V39" s="27">
        <v>3966</v>
      </c>
      <c r="W39" s="27">
        <v>3966</v>
      </c>
      <c r="X39" s="27">
        <v>3966</v>
      </c>
      <c r="Y39" s="27">
        <v>3966</v>
      </c>
      <c r="Z39" s="27">
        <v>3966</v>
      </c>
      <c r="AA39" s="27">
        <v>3966</v>
      </c>
      <c r="AB39" s="27">
        <v>3966</v>
      </c>
      <c r="AC39" s="27">
        <v>3966</v>
      </c>
      <c r="AD39" s="27">
        <v>3966</v>
      </c>
      <c r="AE39" s="27">
        <v>3966</v>
      </c>
      <c r="AF39" s="27">
        <v>3966</v>
      </c>
      <c r="AG39" s="27">
        <v>3966</v>
      </c>
      <c r="AH39" s="27">
        <v>3966</v>
      </c>
      <c r="AI39" s="27">
        <v>3966</v>
      </c>
      <c r="AJ39" s="27">
        <v>3966</v>
      </c>
      <c r="AK39" s="27">
        <v>3966</v>
      </c>
      <c r="AL39" s="27">
        <v>3966</v>
      </c>
      <c r="AM39" s="27">
        <v>3966</v>
      </c>
      <c r="AN39" s="27">
        <v>3966</v>
      </c>
      <c r="AO39" s="27">
        <v>3966</v>
      </c>
      <c r="AP39" s="27">
        <v>3966</v>
      </c>
      <c r="AQ39" s="27">
        <v>3966</v>
      </c>
      <c r="AR39" s="27">
        <v>3966</v>
      </c>
      <c r="AS39" s="27">
        <v>3966</v>
      </c>
      <c r="AT39" s="27">
        <v>3966</v>
      </c>
      <c r="AU39" s="27">
        <v>3966</v>
      </c>
      <c r="AV39" s="27">
        <v>3966</v>
      </c>
      <c r="AW39" s="27">
        <v>3966</v>
      </c>
      <c r="AX39" s="27">
        <v>3966</v>
      </c>
      <c r="AY39" s="27">
        <v>3966</v>
      </c>
      <c r="AZ39" s="27">
        <v>3966</v>
      </c>
      <c r="BA39" s="27">
        <v>3966</v>
      </c>
      <c r="BB39" s="27">
        <v>3966</v>
      </c>
      <c r="BC39" s="27">
        <v>3966</v>
      </c>
      <c r="BD39" s="27">
        <v>3966</v>
      </c>
      <c r="BE39" s="27">
        <v>3966</v>
      </c>
      <c r="BF39" s="27">
        <v>3966</v>
      </c>
      <c r="BG39" s="27">
        <v>3966</v>
      </c>
      <c r="BH39" s="27">
        <v>3966</v>
      </c>
      <c r="BI39" s="27">
        <v>3966</v>
      </c>
      <c r="BJ39" s="27">
        <v>3966</v>
      </c>
      <c r="BK39" s="27">
        <v>3966</v>
      </c>
      <c r="BL39" s="27">
        <v>3966</v>
      </c>
      <c r="BM39" s="27">
        <v>3966</v>
      </c>
      <c r="BN39" s="27">
        <v>3966</v>
      </c>
      <c r="BO39" s="27">
        <v>3966</v>
      </c>
      <c r="BP39" s="27">
        <v>3966</v>
      </c>
      <c r="BQ39" s="27">
        <v>3966</v>
      </c>
      <c r="BR39" s="27">
        <v>3966</v>
      </c>
      <c r="BS39" s="27">
        <v>3966</v>
      </c>
      <c r="BT39" s="27">
        <v>3966</v>
      </c>
      <c r="BU39" s="27">
        <v>3966</v>
      </c>
      <c r="BV39" s="27">
        <v>3966</v>
      </c>
      <c r="BW39" s="27">
        <v>3966</v>
      </c>
      <c r="BX39" s="27">
        <v>3966</v>
      </c>
      <c r="BY39" s="27">
        <v>3966</v>
      </c>
      <c r="BZ39" s="27">
        <v>3966</v>
      </c>
      <c r="CA39" s="27">
        <v>3966</v>
      </c>
      <c r="CB39" s="27">
        <v>3966</v>
      </c>
      <c r="CC39" s="27">
        <v>3966</v>
      </c>
      <c r="CD39" s="27">
        <v>2065</v>
      </c>
      <c r="CE39" s="27">
        <v>2065</v>
      </c>
      <c r="CF39" s="27">
        <v>2049</v>
      </c>
      <c r="CG39" s="27">
        <v>4017</v>
      </c>
      <c r="CH39" s="27">
        <v>8909</v>
      </c>
      <c r="CI39" s="27">
        <v>1563</v>
      </c>
      <c r="CJ39" s="27">
        <v>2982</v>
      </c>
      <c r="CK39" s="27">
        <v>8078</v>
      </c>
      <c r="CL39" s="27">
        <v>11216</v>
      </c>
      <c r="CM39" s="27">
        <v>4074</v>
      </c>
      <c r="CN39" s="27">
        <v>6100</v>
      </c>
      <c r="CO39" s="27">
        <v>3460</v>
      </c>
      <c r="CP39" s="27">
        <v>1713</v>
      </c>
      <c r="CQ39" s="27">
        <v>359</v>
      </c>
      <c r="CR39" s="27">
        <v>1242</v>
      </c>
      <c r="CS39" s="27">
        <v>2377</v>
      </c>
      <c r="CT39" s="27">
        <v>0</v>
      </c>
      <c r="CU39" s="27">
        <v>1644</v>
      </c>
      <c r="CV39" s="27">
        <v>3114</v>
      </c>
      <c r="CW39" s="27">
        <v>5467</v>
      </c>
      <c r="CX39" s="27">
        <v>20116</v>
      </c>
      <c r="CY39" s="27">
        <v>38049</v>
      </c>
      <c r="CZ39" s="27">
        <v>14196</v>
      </c>
      <c r="DA39" s="27">
        <v>14091</v>
      </c>
      <c r="DB39" s="27">
        <v>22983</v>
      </c>
      <c r="DC39" s="27">
        <v>18871</v>
      </c>
      <c r="DD39" s="27">
        <v>33633</v>
      </c>
      <c r="DE39" s="27">
        <v>12447</v>
      </c>
      <c r="DF39" s="27">
        <v>13240</v>
      </c>
      <c r="DG39" s="27">
        <v>38822</v>
      </c>
      <c r="DH39" s="27">
        <v>21669</v>
      </c>
      <c r="DI39" s="27">
        <v>25090</v>
      </c>
      <c r="DJ39" s="27">
        <v>47982</v>
      </c>
      <c r="DK39" s="27">
        <v>46782</v>
      </c>
      <c r="DL39" s="27">
        <v>8139</v>
      </c>
      <c r="DM39" s="27">
        <v>24205</v>
      </c>
      <c r="DN39" s="27">
        <v>9060</v>
      </c>
      <c r="DO39" s="27">
        <v>13680</v>
      </c>
      <c r="DP39" s="27">
        <v>8020</v>
      </c>
      <c r="DQ39" s="27">
        <v>3375</v>
      </c>
      <c r="DR39" s="27">
        <v>3638</v>
      </c>
      <c r="DS39" s="27">
        <v>3244</v>
      </c>
      <c r="DT39" s="27">
        <v>20297</v>
      </c>
      <c r="DU39" s="27">
        <v>1573</v>
      </c>
      <c r="DV39" s="27">
        <v>4623</v>
      </c>
    </row>
    <row r="40" spans="1:126" x14ac:dyDescent="0.25">
      <c r="A40" s="19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26"/>
      <c r="BC40" s="26"/>
      <c r="BD40" s="26"/>
      <c r="CN40" s="27"/>
      <c r="CO40" s="27"/>
      <c r="CP40" s="27"/>
      <c r="CQ40" s="27"/>
      <c r="CR40" s="27"/>
      <c r="CS40" s="27"/>
      <c r="CT40" s="27"/>
      <c r="CU40" s="27"/>
      <c r="CV40" s="27"/>
      <c r="CW40" s="27"/>
      <c r="CX40" s="27"/>
      <c r="CY40" s="27"/>
      <c r="CZ40" s="27"/>
      <c r="DA40" s="27"/>
      <c r="DB40" s="27"/>
      <c r="DC40" s="27"/>
      <c r="DD40" s="27"/>
      <c r="DE40" s="27"/>
      <c r="DF40" s="27"/>
      <c r="DG40" s="27"/>
      <c r="DH40" s="27"/>
      <c r="DI40" s="27"/>
      <c r="DJ40" s="27"/>
      <c r="DK40" s="27"/>
      <c r="DL40" s="27"/>
      <c r="DM40" s="27"/>
      <c r="DN40" s="27"/>
      <c r="DO40" s="27"/>
      <c r="DP40" s="27"/>
      <c r="DQ40" s="27"/>
      <c r="DR40" s="27"/>
      <c r="DS40" s="27"/>
      <c r="DT40" s="27"/>
      <c r="DU40" s="27"/>
      <c r="DV40" s="27"/>
    </row>
    <row r="41" spans="1:126" x14ac:dyDescent="0.25">
      <c r="A41" s="30" t="s">
        <v>19</v>
      </c>
      <c r="B41" s="28">
        <f t="shared" ref="B41:E41" si="102">SUM(B42:B46)</f>
        <v>242876.18238434198</v>
      </c>
      <c r="C41" s="28">
        <f t="shared" si="102"/>
        <v>285464.18238434196</v>
      </c>
      <c r="D41" s="28">
        <f t="shared" si="102"/>
        <v>318008.18238434201</v>
      </c>
      <c r="E41" s="28">
        <f t="shared" si="102"/>
        <v>204836.18238434198</v>
      </c>
      <c r="F41" s="28">
        <f t="shared" ref="F41:BQ41" si="103">SUM(F42:F46)</f>
        <v>328803.80693950196</v>
      </c>
      <c r="G41" s="28">
        <f t="shared" si="103"/>
        <v>328235.80693950201</v>
      </c>
      <c r="H41" s="28">
        <f t="shared" si="103"/>
        <v>358861.80693950196</v>
      </c>
      <c r="I41" s="28">
        <f t="shared" si="103"/>
        <v>236464.36693950198</v>
      </c>
      <c r="J41" s="28">
        <f t="shared" si="103"/>
        <v>334175.12637010706</v>
      </c>
      <c r="K41" s="28">
        <f t="shared" si="103"/>
        <v>319761.566370107</v>
      </c>
      <c r="L41" s="28">
        <f t="shared" si="103"/>
        <v>331510.566370107</v>
      </c>
      <c r="M41" s="28">
        <f t="shared" si="103"/>
        <v>315508.566370107</v>
      </c>
      <c r="N41" s="28">
        <f t="shared" si="103"/>
        <v>255796.77099644102</v>
      </c>
      <c r="O41" s="28">
        <f t="shared" si="103"/>
        <v>286732.51266903896</v>
      </c>
      <c r="P41" s="28">
        <f t="shared" si="103"/>
        <v>332833.77028469695</v>
      </c>
      <c r="Q41" s="28">
        <f t="shared" si="103"/>
        <v>299603.75818505301</v>
      </c>
      <c r="R41" s="28">
        <f t="shared" si="103"/>
        <v>337257.71441281104</v>
      </c>
      <c r="S41" s="28">
        <f t="shared" si="103"/>
        <v>309130.73327402101</v>
      </c>
      <c r="T41" s="28">
        <f t="shared" si="103"/>
        <v>331807.71263345197</v>
      </c>
      <c r="U41" s="28">
        <f t="shared" si="103"/>
        <v>336874.68843416404</v>
      </c>
      <c r="V41" s="28">
        <f t="shared" si="103"/>
        <v>294380.93185053399</v>
      </c>
      <c r="W41" s="28">
        <f t="shared" si="103"/>
        <v>319785.90160142304</v>
      </c>
      <c r="X41" s="28">
        <f t="shared" si="103"/>
        <v>344444.88451957301</v>
      </c>
      <c r="Y41" s="28">
        <f t="shared" si="103"/>
        <v>302863.89982206398</v>
      </c>
      <c r="Z41" s="28">
        <f t="shared" si="103"/>
        <v>268468.88090109301</v>
      </c>
      <c r="AA41" s="28">
        <f t="shared" si="103"/>
        <v>283231.87170949002</v>
      </c>
      <c r="AB41" s="28">
        <f t="shared" si="103"/>
        <v>310017.89026562701</v>
      </c>
      <c r="AC41" s="28">
        <f t="shared" si="103"/>
        <v>270191.85660540301</v>
      </c>
      <c r="AD41" s="28">
        <f t="shared" si="103"/>
        <v>251307.07668070402</v>
      </c>
      <c r="AE41" s="28">
        <f t="shared" si="103"/>
        <v>287199.068609868</v>
      </c>
      <c r="AF41" s="28">
        <f t="shared" si="103"/>
        <v>280140.06312423898</v>
      </c>
      <c r="AG41" s="28">
        <f t="shared" si="103"/>
        <v>277129.00622705597</v>
      </c>
      <c r="AH41" s="28">
        <f t="shared" si="103"/>
        <v>247755.22646198099</v>
      </c>
      <c r="AI41" s="28">
        <f t="shared" si="103"/>
        <v>250504.18685250802</v>
      </c>
      <c r="AJ41" s="28">
        <f t="shared" si="103"/>
        <v>276700.22462508397</v>
      </c>
      <c r="AK41" s="28">
        <f t="shared" si="103"/>
        <v>282013.09042985504</v>
      </c>
      <c r="AL41" s="28">
        <f t="shared" si="103"/>
        <v>245733.84271085201</v>
      </c>
      <c r="AM41" s="28">
        <f t="shared" si="103"/>
        <v>245821.71544498001</v>
      </c>
      <c r="AN41" s="28">
        <f t="shared" si="103"/>
        <v>251316.79231234599</v>
      </c>
      <c r="AO41" s="28">
        <f t="shared" si="103"/>
        <v>257821.11502411601</v>
      </c>
      <c r="AP41" s="28">
        <f t="shared" si="103"/>
        <v>236958.613299244</v>
      </c>
      <c r="AQ41" s="28">
        <f t="shared" si="103"/>
        <v>239369.142567537</v>
      </c>
      <c r="AR41" s="28">
        <f t="shared" si="103"/>
        <v>179191.12837685001</v>
      </c>
      <c r="AS41" s="28">
        <f t="shared" si="103"/>
        <v>242226.399552016</v>
      </c>
      <c r="AT41" s="28">
        <f t="shared" si="103"/>
        <v>224144.36363183899</v>
      </c>
      <c r="AU41" s="28">
        <f t="shared" si="103"/>
        <v>238700.216469976</v>
      </c>
      <c r="AV41" s="28">
        <f t="shared" si="103"/>
        <v>215056.62008416699</v>
      </c>
      <c r="AW41" s="28">
        <f t="shared" si="103"/>
        <v>228496.80041676102</v>
      </c>
      <c r="AX41" s="28">
        <f t="shared" si="103"/>
        <v>251567.50636576299</v>
      </c>
      <c r="AY41" s="28">
        <f t="shared" si="103"/>
        <v>245299.46399103999</v>
      </c>
      <c r="AZ41" s="28">
        <f t="shared" si="103"/>
        <v>299134.93924159498</v>
      </c>
      <c r="BA41" s="28">
        <f t="shared" si="103"/>
        <v>289901.80509525299</v>
      </c>
      <c r="BB41" s="28">
        <f t="shared" si="103"/>
        <v>241943.99407161499</v>
      </c>
      <c r="BC41" s="28">
        <f t="shared" si="103"/>
        <v>276566.797545626</v>
      </c>
      <c r="BD41" s="28">
        <f t="shared" si="103"/>
        <v>286547.35048654099</v>
      </c>
      <c r="BE41" s="28">
        <f t="shared" si="103"/>
        <v>316642.22809204995</v>
      </c>
      <c r="BF41" s="28">
        <f t="shared" si="103"/>
        <v>371441.66400385904</v>
      </c>
      <c r="BG41" s="28">
        <f t="shared" si="103"/>
        <v>323318.39762562502</v>
      </c>
      <c r="BH41" s="28">
        <f t="shared" si="103"/>
        <v>340083.82498512598</v>
      </c>
      <c r="BI41" s="28">
        <f t="shared" si="103"/>
        <v>314151.69770591101</v>
      </c>
      <c r="BJ41" s="28">
        <f t="shared" si="103"/>
        <v>315334.65313759603</v>
      </c>
      <c r="BK41" s="28">
        <f t="shared" si="103"/>
        <v>249136.34343284302</v>
      </c>
      <c r="BL41" s="28">
        <f t="shared" si="103"/>
        <v>255288.15046556797</v>
      </c>
      <c r="BM41" s="28">
        <f t="shared" si="103"/>
        <v>257480.16811071799</v>
      </c>
      <c r="BN41" s="28">
        <f t="shared" si="103"/>
        <v>271159.12943800201</v>
      </c>
      <c r="BO41" s="28">
        <f t="shared" si="103"/>
        <v>236078.727390227</v>
      </c>
      <c r="BP41" s="28">
        <f t="shared" si="103"/>
        <v>252960.83507086901</v>
      </c>
      <c r="BQ41" s="28">
        <f t="shared" si="103"/>
        <v>273090.93122608797</v>
      </c>
      <c r="BR41" s="28">
        <f t="shared" ref="BR41:CM41" si="104">SUM(BR42:BR46)</f>
        <v>274105.209485372</v>
      </c>
      <c r="BS41" s="28">
        <f t="shared" si="104"/>
        <v>228584.52638197498</v>
      </c>
      <c r="BT41" s="28">
        <f t="shared" si="104"/>
        <v>279545.400637727</v>
      </c>
      <c r="BU41" s="28">
        <f t="shared" si="104"/>
        <v>318744.89976670896</v>
      </c>
      <c r="BV41" s="28">
        <f t="shared" si="104"/>
        <v>284120.67780299997</v>
      </c>
      <c r="BW41" s="28">
        <f t="shared" si="104"/>
        <v>293150.31634034601</v>
      </c>
      <c r="BX41" s="28">
        <f t="shared" si="104"/>
        <v>297016.01302766002</v>
      </c>
      <c r="BY41" s="28">
        <f t="shared" si="104"/>
        <v>320502.41621739097</v>
      </c>
      <c r="BZ41" s="28">
        <f t="shared" si="104"/>
        <v>271155.20874877198</v>
      </c>
      <c r="CA41" s="28">
        <f t="shared" si="104"/>
        <v>317096.47213034099</v>
      </c>
      <c r="CB41" s="28">
        <f t="shared" si="104"/>
        <v>308870.47554837604</v>
      </c>
      <c r="CC41" s="28">
        <f t="shared" si="104"/>
        <v>367322.11459238996</v>
      </c>
      <c r="CD41" s="28">
        <f t="shared" si="104"/>
        <v>212050.00889447398</v>
      </c>
      <c r="CE41" s="28">
        <f t="shared" si="104"/>
        <v>275380.82943329902</v>
      </c>
      <c r="CF41" s="28">
        <f t="shared" si="104"/>
        <v>246780.42843329898</v>
      </c>
      <c r="CG41" s="28">
        <f t="shared" si="104"/>
        <v>330614.49843329901</v>
      </c>
      <c r="CH41" s="28">
        <f t="shared" si="104"/>
        <v>292678.22646118799</v>
      </c>
      <c r="CI41" s="28">
        <f t="shared" si="104"/>
        <v>329852.99017187802</v>
      </c>
      <c r="CJ41" s="28">
        <f t="shared" si="104"/>
        <v>240993.20017187798</v>
      </c>
      <c r="CK41" s="28">
        <f t="shared" si="104"/>
        <v>281964.530171878</v>
      </c>
      <c r="CL41" s="28">
        <f t="shared" si="104"/>
        <v>314857.70556801802</v>
      </c>
      <c r="CM41" s="28">
        <f t="shared" si="104"/>
        <v>240481.81640070301</v>
      </c>
      <c r="CN41" s="28">
        <f t="shared" ref="CN41:CS41" si="105">SUM(CN42:CN46)</f>
        <v>223656.81640070301</v>
      </c>
      <c r="CO41" s="28">
        <f t="shared" si="105"/>
        <v>355268.81640070304</v>
      </c>
      <c r="CP41" s="28">
        <f t="shared" si="105"/>
        <v>303023.13392758096</v>
      </c>
      <c r="CQ41" s="28">
        <f t="shared" si="105"/>
        <v>257547.013739699</v>
      </c>
      <c r="CR41" s="28">
        <f t="shared" si="105"/>
        <v>256607.83373969901</v>
      </c>
      <c r="CS41" s="28">
        <f t="shared" si="105"/>
        <v>380223.27373969997</v>
      </c>
      <c r="CT41" s="28">
        <f t="shared" ref="CT41:CU41" si="106">SUM(CT42:CT46)</f>
        <v>291254.26235832699</v>
      </c>
      <c r="CU41" s="28">
        <f t="shared" si="106"/>
        <v>286454.10697324702</v>
      </c>
      <c r="CV41" s="28">
        <f t="shared" ref="CV41:CW41" si="107">SUM(CV42:CV46)</f>
        <v>306269.706973247</v>
      </c>
      <c r="CW41" s="28">
        <f t="shared" si="107"/>
        <v>364345.75697324699</v>
      </c>
      <c r="CX41" s="28">
        <f t="shared" ref="CX41:CY41" si="108">SUM(CX42:CX46)</f>
        <v>328945.93228807801</v>
      </c>
      <c r="CY41" s="28">
        <f t="shared" si="108"/>
        <v>235353.55481023801</v>
      </c>
      <c r="CZ41" s="28">
        <f t="shared" ref="CZ41:DB41" si="109">SUM(CZ42:CZ46)</f>
        <v>258176.558810238</v>
      </c>
      <c r="DA41" s="28">
        <f t="shared" si="109"/>
        <v>427286.55881023797</v>
      </c>
      <c r="DB41" s="28">
        <f t="shared" si="109"/>
        <v>341598.59831895999</v>
      </c>
      <c r="DC41" s="28">
        <f t="shared" ref="DC41:DD41" si="110">SUM(DC42:DC46)</f>
        <v>262755.20399796101</v>
      </c>
      <c r="DD41" s="28">
        <f t="shared" si="110"/>
        <v>275618.52999796101</v>
      </c>
      <c r="DE41" s="28">
        <f t="shared" ref="DE41:DH41" si="111">SUM(DE42:DE46)</f>
        <v>372172.09899796097</v>
      </c>
      <c r="DF41" s="28">
        <f t="shared" si="111"/>
        <v>342849.007862592</v>
      </c>
      <c r="DG41" s="28">
        <f t="shared" si="111"/>
        <v>205265.786752193</v>
      </c>
      <c r="DH41" s="28">
        <f t="shared" si="111"/>
        <v>262173.716752193</v>
      </c>
      <c r="DI41" s="28">
        <f t="shared" ref="DI41:DK41" si="112">SUM(DI42:DI46)</f>
        <v>326327.786752193</v>
      </c>
      <c r="DJ41" s="28">
        <f t="shared" si="112"/>
        <v>328664.06965987</v>
      </c>
      <c r="DK41" s="28">
        <f t="shared" si="112"/>
        <v>206856.13680826401</v>
      </c>
      <c r="DL41" s="28">
        <f t="shared" ref="DL41:DM41" si="113">SUM(DL42:DL46)</f>
        <v>265244.974808264</v>
      </c>
      <c r="DM41" s="28">
        <f t="shared" si="113"/>
        <v>344891.87480826402</v>
      </c>
      <c r="DN41" s="28">
        <f t="shared" ref="DN41:DO41" si="114">SUM(DN42:DN46)</f>
        <v>278084.40107641497</v>
      </c>
      <c r="DO41" s="28">
        <f t="shared" si="114"/>
        <v>268971.05457017501</v>
      </c>
      <c r="DP41" s="28">
        <f t="shared" ref="DP41:DQ41" si="115">SUM(DP42:DP46)</f>
        <v>270433.31957017502</v>
      </c>
      <c r="DQ41" s="28">
        <f t="shared" si="115"/>
        <v>341604.81457017496</v>
      </c>
      <c r="DR41" s="28">
        <f t="shared" ref="DR41:DS41" si="116">SUM(DR42:DR46)</f>
        <v>319859.69929085497</v>
      </c>
      <c r="DS41" s="28">
        <f t="shared" si="116"/>
        <v>207672.35929085501</v>
      </c>
      <c r="DT41" s="28">
        <f t="shared" ref="DT41:DU41" si="117">SUM(DT42:DT46)</f>
        <v>255232.01929085501</v>
      </c>
      <c r="DU41" s="28">
        <f t="shared" si="117"/>
        <v>367461.35929085501</v>
      </c>
      <c r="DV41" s="28">
        <f t="shared" ref="DV41" si="118">SUM(DV42:DV46)</f>
        <v>274340.06168375397</v>
      </c>
    </row>
    <row r="42" spans="1:126" outlineLevel="1" x14ac:dyDescent="0.25">
      <c r="A42" s="62" t="s">
        <v>3</v>
      </c>
      <c r="B42" s="28">
        <v>1785</v>
      </c>
      <c r="C42" s="28">
        <v>2795</v>
      </c>
      <c r="D42" s="28">
        <v>2659</v>
      </c>
      <c r="E42" s="28">
        <v>3467</v>
      </c>
      <c r="F42" s="28">
        <v>1828</v>
      </c>
      <c r="G42" s="28">
        <v>2053</v>
      </c>
      <c r="H42" s="28">
        <v>8627</v>
      </c>
      <c r="I42" s="28">
        <v>1971</v>
      </c>
      <c r="J42" s="28">
        <v>2398</v>
      </c>
      <c r="K42" s="28">
        <v>2659</v>
      </c>
      <c r="L42" s="28">
        <v>4868</v>
      </c>
      <c r="M42" s="28">
        <v>5184</v>
      </c>
      <c r="N42" s="28">
        <v>3254</v>
      </c>
      <c r="O42" s="28">
        <v>3671</v>
      </c>
      <c r="P42" s="28">
        <v>4255</v>
      </c>
      <c r="Q42" s="28">
        <v>3589</v>
      </c>
      <c r="R42" s="28">
        <v>3578</v>
      </c>
      <c r="S42" s="28">
        <v>3446</v>
      </c>
      <c r="T42" s="28">
        <v>3412</v>
      </c>
      <c r="U42" s="28">
        <v>5041</v>
      </c>
      <c r="V42" s="28">
        <v>2823</v>
      </c>
      <c r="W42" s="28">
        <v>5723</v>
      </c>
      <c r="X42" s="28">
        <v>13368</v>
      </c>
      <c r="Y42" s="28">
        <v>8561</v>
      </c>
      <c r="Z42" s="28">
        <v>7291</v>
      </c>
      <c r="AA42" s="28">
        <v>7512</v>
      </c>
      <c r="AB42" s="28">
        <v>16300</v>
      </c>
      <c r="AC42" s="28">
        <v>10620</v>
      </c>
      <c r="AD42" s="28">
        <v>7698</v>
      </c>
      <c r="AE42" s="28">
        <v>8353</v>
      </c>
      <c r="AF42" s="28">
        <v>15317</v>
      </c>
      <c r="AG42" s="28">
        <v>11717</v>
      </c>
      <c r="AH42" s="28">
        <v>9344</v>
      </c>
      <c r="AI42" s="28">
        <v>7647</v>
      </c>
      <c r="AJ42" s="28">
        <v>14666</v>
      </c>
      <c r="AK42" s="28">
        <v>7335</v>
      </c>
      <c r="AL42" s="28">
        <v>6479</v>
      </c>
      <c r="AM42" s="28">
        <v>7364</v>
      </c>
      <c r="AN42" s="28">
        <v>11317</v>
      </c>
      <c r="AO42" s="28">
        <v>7509</v>
      </c>
      <c r="AP42" s="28">
        <v>5066</v>
      </c>
      <c r="AQ42" s="28">
        <v>5730</v>
      </c>
      <c r="AR42" s="28">
        <v>7045</v>
      </c>
      <c r="AS42" s="28">
        <v>2583</v>
      </c>
      <c r="AT42" s="28">
        <v>4090</v>
      </c>
      <c r="AU42" s="28">
        <v>4087</v>
      </c>
      <c r="AV42" s="28">
        <v>7047.02</v>
      </c>
      <c r="AW42" s="28">
        <v>9541</v>
      </c>
      <c r="AX42" s="28">
        <v>3598.32</v>
      </c>
      <c r="AY42" s="28">
        <v>8646</v>
      </c>
      <c r="AZ42" s="28">
        <v>7869</v>
      </c>
      <c r="BA42" s="28">
        <v>4154</v>
      </c>
      <c r="BB42" s="28">
        <v>4046.66</v>
      </c>
      <c r="BC42" s="28">
        <v>9256.7199999999993</v>
      </c>
      <c r="BD42" s="28">
        <v>7425.95</v>
      </c>
      <c r="BE42" s="28">
        <v>5003.72</v>
      </c>
      <c r="BF42" s="28">
        <v>4582.96</v>
      </c>
      <c r="BG42" s="28">
        <v>8700.5400000000009</v>
      </c>
      <c r="BH42" s="28">
        <v>5258.56</v>
      </c>
      <c r="BI42" s="28">
        <v>4917.45</v>
      </c>
      <c r="BJ42" s="28">
        <v>4379.9399999999996</v>
      </c>
      <c r="BK42" s="28">
        <v>7149.26</v>
      </c>
      <c r="BL42" s="28">
        <v>5462.29</v>
      </c>
      <c r="BM42" s="28">
        <v>5959.44</v>
      </c>
      <c r="BN42" s="28">
        <v>4354.2700000000004</v>
      </c>
      <c r="BO42" s="28">
        <v>4993.6899999999996</v>
      </c>
      <c r="BP42" s="28">
        <v>18524.25</v>
      </c>
      <c r="BQ42" s="28">
        <v>26440.84</v>
      </c>
      <c r="BR42" s="28">
        <v>5299.69</v>
      </c>
      <c r="BS42" s="28">
        <v>19787.05</v>
      </c>
      <c r="BT42" s="28">
        <v>30494</v>
      </c>
      <c r="BU42" s="28">
        <v>28963</v>
      </c>
      <c r="BV42" s="28">
        <v>22622.34</v>
      </c>
      <c r="BW42" s="28">
        <v>6315.54</v>
      </c>
      <c r="BX42" s="28">
        <v>22990.71</v>
      </c>
      <c r="BY42" s="28">
        <v>13540.81</v>
      </c>
      <c r="BZ42" s="28">
        <v>13903.8</v>
      </c>
      <c r="CA42" s="28">
        <v>15218</v>
      </c>
      <c r="CB42" s="28">
        <v>26509</v>
      </c>
      <c r="CC42" s="28">
        <v>22953.82</v>
      </c>
      <c r="CD42" s="28">
        <v>809.58</v>
      </c>
      <c r="CE42" s="28">
        <v>1325.34</v>
      </c>
      <c r="CF42" s="28">
        <v>18595.919999999998</v>
      </c>
      <c r="CG42" s="28">
        <v>17795.5</v>
      </c>
      <c r="CH42" s="28">
        <v>27825.53</v>
      </c>
      <c r="CI42" s="28">
        <v>35798.44</v>
      </c>
      <c r="CJ42" s="28">
        <v>26019.72</v>
      </c>
      <c r="CK42" s="28">
        <v>1810.4</v>
      </c>
      <c r="CL42" s="28">
        <v>18816.46</v>
      </c>
      <c r="CM42" s="28">
        <v>34785</v>
      </c>
      <c r="CN42" s="28">
        <v>23061</v>
      </c>
      <c r="CO42" s="28">
        <v>26827.15</v>
      </c>
      <c r="CP42" s="28">
        <v>29339.94</v>
      </c>
      <c r="CQ42" s="28">
        <v>30936.400000000001</v>
      </c>
      <c r="CR42" s="28">
        <v>45101</v>
      </c>
      <c r="CS42" s="28">
        <v>60291</v>
      </c>
      <c r="CT42" s="28">
        <v>30592</v>
      </c>
      <c r="CU42" s="28">
        <v>7699.68</v>
      </c>
      <c r="CV42" s="28">
        <v>58169.19</v>
      </c>
      <c r="CW42" s="28">
        <v>52294.73</v>
      </c>
      <c r="CX42" s="28">
        <v>52815.93</v>
      </c>
      <c r="CY42" s="28">
        <v>8955.91</v>
      </c>
      <c r="CZ42" s="28">
        <v>18310.009999999998</v>
      </c>
      <c r="DA42" s="28">
        <v>1495.12</v>
      </c>
      <c r="DB42" s="28">
        <v>1552</v>
      </c>
      <c r="DC42" s="28">
        <v>47565</v>
      </c>
      <c r="DD42" s="28">
        <v>29618.28</v>
      </c>
      <c r="DE42" s="28">
        <v>18670.240000000002</v>
      </c>
      <c r="DF42" s="28">
        <v>1978.02</v>
      </c>
      <c r="DG42" s="28">
        <v>23904.06</v>
      </c>
      <c r="DH42" s="28">
        <v>14023.14</v>
      </c>
      <c r="DI42" s="28">
        <v>14934.29</v>
      </c>
      <c r="DJ42" s="28">
        <v>13490.92</v>
      </c>
      <c r="DK42" s="28">
        <v>27340.97</v>
      </c>
      <c r="DL42" s="28">
        <v>61887.43</v>
      </c>
      <c r="DM42" s="28">
        <v>25024.86</v>
      </c>
      <c r="DN42" s="28">
        <v>21099</v>
      </c>
      <c r="DO42" s="28">
        <v>21472.78</v>
      </c>
      <c r="DP42" s="28">
        <v>36166</v>
      </c>
      <c r="DQ42" s="28">
        <v>13814.35</v>
      </c>
      <c r="DR42" s="28">
        <v>16632</v>
      </c>
      <c r="DS42" s="28">
        <v>28043.13</v>
      </c>
      <c r="DT42" s="28">
        <v>28106</v>
      </c>
      <c r="DU42" s="28">
        <v>17126</v>
      </c>
      <c r="DV42" s="28">
        <v>23337</v>
      </c>
    </row>
    <row r="43" spans="1:126" ht="15" customHeight="1" outlineLevel="1" x14ac:dyDescent="0.25">
      <c r="A43" s="62" t="s">
        <v>8</v>
      </c>
      <c r="B43" s="28">
        <v>216461.44238434199</v>
      </c>
      <c r="C43" s="28">
        <v>213300.890384342</v>
      </c>
      <c r="D43" s="28">
        <v>279287.710384342</v>
      </c>
      <c r="E43" s="28">
        <v>180544.890384342</v>
      </c>
      <c r="F43" s="28">
        <v>297739.03893950197</v>
      </c>
      <c r="G43" s="28">
        <v>245125.27693950199</v>
      </c>
      <c r="H43" s="28">
        <v>266389.70693950198</v>
      </c>
      <c r="I43" s="28">
        <v>210244.83893950199</v>
      </c>
      <c r="J43" s="28">
        <v>261205.73637010701</v>
      </c>
      <c r="K43" s="28">
        <v>262615.10637010698</v>
      </c>
      <c r="L43" s="28">
        <v>286739.658370107</v>
      </c>
      <c r="M43" s="28">
        <v>263775.11637010699</v>
      </c>
      <c r="N43" s="28">
        <v>222480.84499644101</v>
      </c>
      <c r="O43" s="28">
        <v>234817.310669039</v>
      </c>
      <c r="P43" s="28">
        <v>280658.26228469698</v>
      </c>
      <c r="Q43" s="28">
        <v>263026.28818505298</v>
      </c>
      <c r="R43" s="28">
        <v>299673.58641281101</v>
      </c>
      <c r="S43" s="28">
        <v>261367.59527402101</v>
      </c>
      <c r="T43" s="28">
        <v>284399.27663345198</v>
      </c>
      <c r="U43" s="28">
        <v>296050.29443416401</v>
      </c>
      <c r="V43" s="28">
        <v>258110.493850534</v>
      </c>
      <c r="W43" s="28">
        <v>267600.31160142302</v>
      </c>
      <c r="X43" s="28">
        <v>284780.55851957301</v>
      </c>
      <c r="Y43" s="28">
        <v>262290.36182206398</v>
      </c>
      <c r="Z43" s="28">
        <v>232456.84490109299</v>
      </c>
      <c r="AA43" s="28">
        <v>235824.85370949001</v>
      </c>
      <c r="AB43" s="28">
        <v>244240.60426562699</v>
      </c>
      <c r="AC43" s="28">
        <v>230087.870605403</v>
      </c>
      <c r="AD43" s="28">
        <v>215446.69468070401</v>
      </c>
      <c r="AE43" s="28">
        <v>235536.36060986799</v>
      </c>
      <c r="AF43" s="28">
        <v>225322.749124239</v>
      </c>
      <c r="AG43" s="28">
        <v>233644.28422705599</v>
      </c>
      <c r="AH43" s="28">
        <v>208278.75846198099</v>
      </c>
      <c r="AI43" s="28">
        <v>202941.28285250801</v>
      </c>
      <c r="AJ43" s="28">
        <v>219403.17462508401</v>
      </c>
      <c r="AK43" s="28">
        <v>241477.33242985501</v>
      </c>
      <c r="AL43" s="28">
        <v>209348.49471085201</v>
      </c>
      <c r="AM43" s="28">
        <v>195351.48544498</v>
      </c>
      <c r="AN43" s="28">
        <v>198256.00431234599</v>
      </c>
      <c r="AO43" s="28">
        <v>219237.10902411601</v>
      </c>
      <c r="AP43" s="28">
        <v>203522.30129924399</v>
      </c>
      <c r="AQ43" s="28">
        <v>193356.250567537</v>
      </c>
      <c r="AR43" s="28">
        <v>138890.01437685001</v>
      </c>
      <c r="AS43" s="28">
        <v>210741.87555201599</v>
      </c>
      <c r="AT43" s="28">
        <v>192239.555631839</v>
      </c>
      <c r="AU43" s="28">
        <v>196208.102109976</v>
      </c>
      <c r="AV43" s="28">
        <v>174403.78114416701</v>
      </c>
      <c r="AW43" s="28">
        <v>192523.554656761</v>
      </c>
      <c r="AX43" s="28">
        <v>224175.45192576299</v>
      </c>
      <c r="AY43" s="28">
        <v>206029.34134704</v>
      </c>
      <c r="AZ43" s="28">
        <v>256264.201241595</v>
      </c>
      <c r="BA43" s="28">
        <v>262013.06109525301</v>
      </c>
      <c r="BB43" s="28">
        <v>216543.19147161499</v>
      </c>
      <c r="BC43" s="28">
        <v>232630.30978562601</v>
      </c>
      <c r="BD43" s="28">
        <v>253297.09376654099</v>
      </c>
      <c r="BE43" s="28">
        <v>286127.22019204998</v>
      </c>
      <c r="BF43" s="28">
        <v>336254.52150385902</v>
      </c>
      <c r="BG43" s="28">
        <v>274128.54258562502</v>
      </c>
      <c r="BH43" s="28">
        <v>300726.61422512599</v>
      </c>
      <c r="BI43" s="28">
        <v>282489.05400591099</v>
      </c>
      <c r="BJ43" s="28">
        <v>285830.88849759602</v>
      </c>
      <c r="BK43" s="28">
        <v>208024.662512843</v>
      </c>
      <c r="BL43" s="28">
        <v>218700.76148556799</v>
      </c>
      <c r="BM43" s="28">
        <v>224747.89517071799</v>
      </c>
      <c r="BN43" s="28">
        <v>243647.053318002</v>
      </c>
      <c r="BO43" s="28">
        <v>190411.76603022701</v>
      </c>
      <c r="BP43" s="28">
        <v>207016.84315086901</v>
      </c>
      <c r="BQ43" s="28">
        <v>224078.92070608801</v>
      </c>
      <c r="BR43" s="28">
        <v>246567.185565372</v>
      </c>
      <c r="BS43" s="28">
        <v>177435.180321975</v>
      </c>
      <c r="BT43" s="28">
        <v>219150.14663772701</v>
      </c>
      <c r="BU43" s="28">
        <v>264655.47976670897</v>
      </c>
      <c r="BV43" s="28">
        <v>240719.004935</v>
      </c>
      <c r="BW43" s="28">
        <v>249605.67528034601</v>
      </c>
      <c r="BX43" s="28">
        <v>250849.83336766</v>
      </c>
      <c r="BY43" s="28">
        <v>283732.49183739099</v>
      </c>
      <c r="BZ43" s="28">
        <v>232194.30798877199</v>
      </c>
      <c r="CA43" s="28">
        <v>273430.96813034097</v>
      </c>
      <c r="CB43" s="28">
        <v>258085.915088376</v>
      </c>
      <c r="CC43" s="28">
        <v>319097.42785238998</v>
      </c>
      <c r="CD43" s="28">
        <v>187262.898894474</v>
      </c>
      <c r="CE43" s="28">
        <v>235819.089433299</v>
      </c>
      <c r="CF43" s="28">
        <v>199841.90843329899</v>
      </c>
      <c r="CG43" s="28">
        <v>293797.24843329901</v>
      </c>
      <c r="CH43" s="28">
        <v>248984.58646118801</v>
      </c>
      <c r="CI43" s="28">
        <v>261209.55017187801</v>
      </c>
      <c r="CJ43" s="28">
        <v>181520.84017187799</v>
      </c>
      <c r="CK43" s="28">
        <v>257399.130171878</v>
      </c>
      <c r="CL43" s="28">
        <v>267312.95556801802</v>
      </c>
      <c r="CM43" s="28">
        <v>174796.81640070301</v>
      </c>
      <c r="CN43" s="28">
        <v>165490.81640070301</v>
      </c>
      <c r="CO43" s="28">
        <v>307011.66640070302</v>
      </c>
      <c r="CP43" s="28">
        <v>253726.19392758099</v>
      </c>
      <c r="CQ43" s="28">
        <v>197036.61373969901</v>
      </c>
      <c r="CR43" s="28">
        <v>180746.83373969901</v>
      </c>
      <c r="CS43" s="28">
        <v>297951.27373969997</v>
      </c>
      <c r="CT43" s="28">
        <v>244999.26235832699</v>
      </c>
      <c r="CU43" s="28">
        <v>247364.426973247</v>
      </c>
      <c r="CV43" s="28">
        <v>219230.51697324699</v>
      </c>
      <c r="CW43" s="28">
        <v>295737.026973247</v>
      </c>
      <c r="CX43" s="28">
        <v>262598.15228807798</v>
      </c>
      <c r="CY43" s="28">
        <v>203242.64481023801</v>
      </c>
      <c r="CZ43" s="28">
        <v>216787.54881023799</v>
      </c>
      <c r="DA43" s="28">
        <v>411846.43881023797</v>
      </c>
      <c r="DB43" s="28">
        <v>329175.59831895999</v>
      </c>
      <c r="DC43" s="28">
        <v>192126.20399796101</v>
      </c>
      <c r="DD43" s="28">
        <v>218706.24999796099</v>
      </c>
      <c r="DE43" s="28">
        <v>339316.85899796098</v>
      </c>
      <c r="DF43" s="28">
        <v>327409.98786259198</v>
      </c>
      <c r="DG43" s="28">
        <v>156908.726752193</v>
      </c>
      <c r="DH43" s="28">
        <v>221805.57675219301</v>
      </c>
      <c r="DI43" s="28">
        <v>296201.49675219302</v>
      </c>
      <c r="DJ43" s="28">
        <v>301331.14965987002</v>
      </c>
      <c r="DK43" s="28">
        <v>157400.16680826401</v>
      </c>
      <c r="DL43" s="28">
        <v>181168.54480826401</v>
      </c>
      <c r="DM43" s="28">
        <v>308919.11480826401</v>
      </c>
      <c r="DN43" s="28">
        <v>245022.30107641499</v>
      </c>
      <c r="DO43" s="28">
        <v>226031.27457017501</v>
      </c>
      <c r="DP43" s="28">
        <v>223208.31957017499</v>
      </c>
      <c r="DQ43" s="28">
        <v>321675.46457017498</v>
      </c>
      <c r="DR43" s="28">
        <v>293847.69929085497</v>
      </c>
      <c r="DS43" s="28">
        <v>167723.229290855</v>
      </c>
      <c r="DT43" s="28">
        <v>209803.01929085501</v>
      </c>
      <c r="DU43" s="28">
        <v>339241.35929085501</v>
      </c>
      <c r="DV43" s="28">
        <v>242260.061683754</v>
      </c>
    </row>
    <row r="44" spans="1:126" ht="15" customHeight="1" outlineLevel="1" x14ac:dyDescent="0.25">
      <c r="A44" s="62" t="s">
        <v>2</v>
      </c>
      <c r="B44" s="28">
        <v>15612.74</v>
      </c>
      <c r="C44" s="28">
        <v>16242.291999999999</v>
      </c>
      <c r="D44" s="28">
        <v>18426.472000000002</v>
      </c>
      <c r="E44" s="28">
        <v>13047.291999999999</v>
      </c>
      <c r="F44" s="28">
        <v>20597.768</v>
      </c>
      <c r="G44" s="28">
        <v>17552.53</v>
      </c>
      <c r="H44" s="28">
        <v>18039.099999999999</v>
      </c>
      <c r="I44" s="28">
        <v>15150.528</v>
      </c>
      <c r="J44" s="28">
        <v>18047.39</v>
      </c>
      <c r="K44" s="28">
        <v>18874.46</v>
      </c>
      <c r="L44" s="28">
        <v>19184.907999999999</v>
      </c>
      <c r="M44" s="28">
        <v>17589.45</v>
      </c>
      <c r="N44" s="28">
        <v>16166.925999999999</v>
      </c>
      <c r="O44" s="28">
        <v>16969.202000000001</v>
      </c>
      <c r="P44" s="28">
        <v>18389.508000000002</v>
      </c>
      <c r="Q44" s="28">
        <v>17323.47</v>
      </c>
      <c r="R44" s="28">
        <v>20548.128000000001</v>
      </c>
      <c r="S44" s="28">
        <v>18199.137999999999</v>
      </c>
      <c r="T44" s="28">
        <v>18801.436000000002</v>
      </c>
      <c r="U44" s="28">
        <v>20112.394</v>
      </c>
      <c r="V44" s="28">
        <v>18567.437999999998</v>
      </c>
      <c r="W44" s="28">
        <v>19228.59</v>
      </c>
      <c r="X44" s="28">
        <v>19466.326000000001</v>
      </c>
      <c r="Y44" s="28">
        <v>18236.538</v>
      </c>
      <c r="Z44" s="28">
        <v>17755.036</v>
      </c>
      <c r="AA44" s="28">
        <v>17300.018</v>
      </c>
      <c r="AB44" s="28">
        <v>17171.286</v>
      </c>
      <c r="AC44" s="28">
        <v>16518.986000000001</v>
      </c>
      <c r="AD44" s="28">
        <v>16615.382000000001</v>
      </c>
      <c r="AE44" s="28">
        <v>17645.707999999999</v>
      </c>
      <c r="AF44" s="28">
        <v>16093.314</v>
      </c>
      <c r="AG44" s="28">
        <v>17204.722000000002</v>
      </c>
      <c r="AH44" s="28">
        <v>16613.468000000001</v>
      </c>
      <c r="AI44" s="28">
        <v>16501.903999999999</v>
      </c>
      <c r="AJ44" s="28">
        <v>16110.05</v>
      </c>
      <c r="AK44" s="28">
        <v>18097.758000000002</v>
      </c>
      <c r="AL44" s="28">
        <v>17202.348000000002</v>
      </c>
      <c r="AM44" s="28">
        <v>15784.23</v>
      </c>
      <c r="AN44" s="28">
        <v>15003.788</v>
      </c>
      <c r="AO44" s="28">
        <v>16830.006000000001</v>
      </c>
      <c r="AP44" s="28">
        <v>16439.312000000002</v>
      </c>
      <c r="AQ44" s="28">
        <v>15594.892</v>
      </c>
      <c r="AR44" s="28">
        <v>10844.114</v>
      </c>
      <c r="AS44" s="28">
        <v>15889.523999999999</v>
      </c>
      <c r="AT44" s="28">
        <v>15923.808000000001</v>
      </c>
      <c r="AU44" s="28">
        <v>15794.11436</v>
      </c>
      <c r="AV44" s="28">
        <v>12405.25894</v>
      </c>
      <c r="AW44" s="28">
        <v>14214.51576</v>
      </c>
      <c r="AX44" s="28">
        <v>18120.974440000002</v>
      </c>
      <c r="AY44" s="28">
        <v>16585.002644</v>
      </c>
      <c r="AZ44" s="28">
        <v>17960.738000000001</v>
      </c>
      <c r="BA44" s="28">
        <v>17999.743999999999</v>
      </c>
      <c r="BB44" s="28">
        <v>15958.8626</v>
      </c>
      <c r="BC44" s="28">
        <v>17796.727760000002</v>
      </c>
      <c r="BD44" s="28">
        <v>16401.346720000001</v>
      </c>
      <c r="BE44" s="28">
        <v>19947.5579</v>
      </c>
      <c r="BF44" s="28">
        <v>23323.002499999999</v>
      </c>
      <c r="BG44" s="28">
        <v>18850.48504</v>
      </c>
      <c r="BH44" s="28">
        <v>21011.960760000002</v>
      </c>
      <c r="BI44" s="28">
        <v>20169.363700000002</v>
      </c>
      <c r="BJ44" s="28">
        <v>19240.154640000001</v>
      </c>
      <c r="BK44" s="28">
        <v>16322.82092</v>
      </c>
      <c r="BL44" s="28">
        <v>14386.268980000001</v>
      </c>
      <c r="BM44" s="28">
        <v>18480.90294</v>
      </c>
      <c r="BN44" s="28">
        <v>17660.40612</v>
      </c>
      <c r="BO44" s="28">
        <v>15562.81136</v>
      </c>
      <c r="BP44" s="28">
        <v>12838.38192</v>
      </c>
      <c r="BQ44" s="28">
        <v>18253.76052</v>
      </c>
      <c r="BR44" s="28">
        <v>17909.083920000001</v>
      </c>
      <c r="BS44" s="28">
        <v>14482.326059999999</v>
      </c>
      <c r="BT44" s="28">
        <v>14399.254000000001</v>
      </c>
      <c r="BU44" s="28">
        <v>20527.419999999998</v>
      </c>
      <c r="BV44" s="28">
        <v>17226.162867999999</v>
      </c>
      <c r="BW44" s="28">
        <v>17352.751059999999</v>
      </c>
      <c r="BX44" s="28">
        <v>16389.309659999999</v>
      </c>
      <c r="BY44" s="28">
        <v>20277.114379999999</v>
      </c>
      <c r="BZ44" s="28">
        <v>19757.320759999999</v>
      </c>
      <c r="CA44" s="28">
        <v>19496.504000000001</v>
      </c>
      <c r="CB44" s="28">
        <v>16869.170460000001</v>
      </c>
      <c r="CC44" s="28">
        <v>22857.766739999999</v>
      </c>
      <c r="CD44" s="28">
        <v>14561.5</v>
      </c>
      <c r="CE44" s="28">
        <v>18512.400000000001</v>
      </c>
      <c r="CF44" s="28">
        <v>17028.599999999999</v>
      </c>
      <c r="CG44" s="28">
        <v>13360.75</v>
      </c>
      <c r="CH44" s="28">
        <v>10878.05</v>
      </c>
      <c r="CI44" s="28">
        <v>21241</v>
      </c>
      <c r="CJ44" s="28">
        <v>23028</v>
      </c>
      <c r="CK44" s="28">
        <v>17245</v>
      </c>
      <c r="CL44" s="28">
        <v>12559.86</v>
      </c>
      <c r="CM44" s="28">
        <v>21470</v>
      </c>
      <c r="CN44" s="28">
        <v>24185</v>
      </c>
      <c r="CO44" s="28">
        <v>15717</v>
      </c>
      <c r="CP44" s="28">
        <v>13641</v>
      </c>
      <c r="CQ44" s="28">
        <v>20234</v>
      </c>
      <c r="CR44" s="28">
        <v>24016</v>
      </c>
      <c r="CS44" s="28">
        <v>18604</v>
      </c>
      <c r="CT44" s="28">
        <v>14268</v>
      </c>
      <c r="CU44" s="28">
        <v>24660</v>
      </c>
      <c r="CV44" s="28">
        <v>21892</v>
      </c>
      <c r="CW44" s="28">
        <v>13203</v>
      </c>
      <c r="CX44" s="28">
        <v>10600.65</v>
      </c>
      <c r="CY44" s="28">
        <v>15852</v>
      </c>
      <c r="CZ44" s="28">
        <v>16010</v>
      </c>
      <c r="DA44" s="28">
        <v>10778</v>
      </c>
      <c r="DB44" s="28">
        <v>7904</v>
      </c>
      <c r="DC44" s="28">
        <v>14697</v>
      </c>
      <c r="DD44" s="28">
        <v>19700</v>
      </c>
      <c r="DE44" s="28">
        <v>10706</v>
      </c>
      <c r="DF44" s="28">
        <v>10946</v>
      </c>
      <c r="DG44" s="28">
        <v>17694</v>
      </c>
      <c r="DH44" s="28">
        <v>19834</v>
      </c>
      <c r="DI44" s="28">
        <v>11917</v>
      </c>
      <c r="DJ44" s="28">
        <v>10691</v>
      </c>
      <c r="DK44" s="28">
        <v>17555</v>
      </c>
      <c r="DL44" s="28">
        <v>16382</v>
      </c>
      <c r="DM44" s="28">
        <v>9377.9</v>
      </c>
      <c r="DN44" s="28">
        <v>8603.1</v>
      </c>
      <c r="DO44" s="28">
        <v>16809</v>
      </c>
      <c r="DP44" s="28">
        <v>6477</v>
      </c>
      <c r="DQ44" s="28">
        <v>4856</v>
      </c>
      <c r="DR44" s="28">
        <v>8695</v>
      </c>
      <c r="DS44" s="28">
        <v>7784</v>
      </c>
      <c r="DT44" s="28">
        <v>12908</v>
      </c>
      <c r="DU44" s="28">
        <v>8955</v>
      </c>
      <c r="DV44" s="28">
        <v>6972</v>
      </c>
    </row>
    <row r="45" spans="1:126" outlineLevel="1" x14ac:dyDescent="0.25">
      <c r="A45" s="62" t="s">
        <v>1</v>
      </c>
      <c r="B45" s="28">
        <v>8248</v>
      </c>
      <c r="C45" s="28">
        <v>52357</v>
      </c>
      <c r="D45" s="28">
        <v>16866</v>
      </c>
      <c r="E45" s="28">
        <v>7008</v>
      </c>
      <c r="F45" s="28">
        <v>7870</v>
      </c>
      <c r="G45" s="28">
        <v>62736</v>
      </c>
      <c r="H45" s="28">
        <v>65037</v>
      </c>
      <c r="I45" s="28">
        <v>8329</v>
      </c>
      <c r="J45" s="28">
        <v>51755</v>
      </c>
      <c r="K45" s="28">
        <v>34844</v>
      </c>
      <c r="L45" s="28">
        <v>19949</v>
      </c>
      <c r="M45" s="28">
        <v>28191</v>
      </c>
      <c r="N45" s="28">
        <v>13126</v>
      </c>
      <c r="O45" s="28">
        <v>30506</v>
      </c>
      <c r="P45" s="28">
        <v>28762</v>
      </c>
      <c r="Q45" s="28">
        <v>14896</v>
      </c>
      <c r="R45" s="28">
        <v>12689</v>
      </c>
      <c r="S45" s="28">
        <v>25349</v>
      </c>
      <c r="T45" s="28">
        <v>24426</v>
      </c>
      <c r="U45" s="28">
        <v>14902</v>
      </c>
      <c r="V45" s="28">
        <v>14111</v>
      </c>
      <c r="W45" s="28">
        <v>26465</v>
      </c>
      <c r="X45" s="28">
        <v>26061</v>
      </c>
      <c r="Y45" s="28">
        <v>13007</v>
      </c>
      <c r="Z45" s="28">
        <v>10197</v>
      </c>
      <c r="AA45" s="28">
        <v>21826</v>
      </c>
      <c r="AB45" s="28">
        <v>31537</v>
      </c>
      <c r="AC45" s="28">
        <v>12196</v>
      </c>
      <c r="AD45" s="28">
        <v>10778</v>
      </c>
      <c r="AE45" s="28">
        <v>24895</v>
      </c>
      <c r="AF45" s="28">
        <v>22638</v>
      </c>
      <c r="AG45" s="28">
        <v>13794</v>
      </c>
      <c r="AH45" s="28">
        <v>12750</v>
      </c>
      <c r="AI45" s="28">
        <v>22645</v>
      </c>
      <c r="AJ45" s="28">
        <v>25752</v>
      </c>
      <c r="AK45" s="28">
        <v>14334</v>
      </c>
      <c r="AL45" s="28">
        <v>11935</v>
      </c>
      <c r="AM45" s="28">
        <v>26553</v>
      </c>
      <c r="AN45" s="28">
        <v>25971</v>
      </c>
      <c r="AO45" s="28">
        <v>13476</v>
      </c>
      <c r="AP45" s="28">
        <v>11162</v>
      </c>
      <c r="AQ45" s="28">
        <v>23919</v>
      </c>
      <c r="AR45" s="28">
        <v>21643</v>
      </c>
      <c r="AS45" s="28">
        <v>12243</v>
      </c>
      <c r="AT45" s="28">
        <v>11122</v>
      </c>
      <c r="AU45" s="28">
        <v>21842</v>
      </c>
      <c r="AV45" s="28">
        <v>20431.560000000001</v>
      </c>
      <c r="AW45" s="28">
        <v>11448.73</v>
      </c>
      <c r="AX45" s="28">
        <v>4903.76</v>
      </c>
      <c r="AY45" s="28">
        <v>13270.12</v>
      </c>
      <c r="AZ45" s="28">
        <v>16272</v>
      </c>
      <c r="BA45" s="28">
        <v>4966</v>
      </c>
      <c r="BB45" s="28">
        <v>4626.28</v>
      </c>
      <c r="BC45" s="28">
        <v>16114.04</v>
      </c>
      <c r="BD45" s="28">
        <v>8653.9599999999991</v>
      </c>
      <c r="BE45" s="28">
        <v>4794.7299999999996</v>
      </c>
      <c r="BF45" s="28">
        <v>6512.18</v>
      </c>
      <c r="BG45" s="28">
        <v>20869.830000000002</v>
      </c>
      <c r="BH45" s="28">
        <v>12317.69</v>
      </c>
      <c r="BI45" s="28">
        <v>5806.83</v>
      </c>
      <c r="BJ45" s="28">
        <v>5114.67</v>
      </c>
      <c r="BK45" s="28">
        <v>16870.599999999999</v>
      </c>
      <c r="BL45" s="28">
        <v>15969.83</v>
      </c>
      <c r="BM45" s="28">
        <v>7522.93</v>
      </c>
      <c r="BN45" s="28">
        <v>4728.3999999999996</v>
      </c>
      <c r="BO45" s="28">
        <v>24341.46</v>
      </c>
      <c r="BP45" s="28">
        <v>13812.36</v>
      </c>
      <c r="BQ45" s="28">
        <v>3548.41</v>
      </c>
      <c r="BR45" s="28">
        <v>3560.25</v>
      </c>
      <c r="BS45" s="28">
        <v>16110.97</v>
      </c>
      <c r="BT45" s="28">
        <v>14733</v>
      </c>
      <c r="BU45" s="28">
        <v>3830</v>
      </c>
      <c r="BV45" s="28">
        <v>2784.17</v>
      </c>
      <c r="BW45" s="28">
        <v>19107.349999999999</v>
      </c>
      <c r="BX45" s="28">
        <v>6017.16</v>
      </c>
      <c r="BY45" s="28">
        <v>2183</v>
      </c>
      <c r="BZ45" s="28">
        <v>4530.78</v>
      </c>
      <c r="CA45" s="28">
        <v>8182</v>
      </c>
      <c r="CB45" s="28">
        <v>6637.39</v>
      </c>
      <c r="CC45" s="28">
        <v>1644.1</v>
      </c>
      <c r="CD45" s="28">
        <v>9416.0300000000007</v>
      </c>
      <c r="CE45" s="28">
        <v>19724</v>
      </c>
      <c r="CF45" s="28">
        <v>11161</v>
      </c>
      <c r="CG45" s="28">
        <v>4970</v>
      </c>
      <c r="CH45" s="28">
        <v>4300.3</v>
      </c>
      <c r="CI45" s="28">
        <v>11278</v>
      </c>
      <c r="CJ45" s="28">
        <v>9854.64</v>
      </c>
      <c r="CK45" s="28">
        <v>4974</v>
      </c>
      <c r="CL45" s="28">
        <v>15542.43</v>
      </c>
      <c r="CM45" s="28">
        <v>9155</v>
      </c>
      <c r="CN45" s="28">
        <v>10568</v>
      </c>
      <c r="CO45" s="28">
        <v>5123</v>
      </c>
      <c r="CP45" s="28">
        <v>6186</v>
      </c>
      <c r="CQ45" s="28">
        <v>9009</v>
      </c>
      <c r="CR45" s="28">
        <v>6744</v>
      </c>
      <c r="CS45" s="28">
        <v>3059</v>
      </c>
      <c r="CT45" s="28">
        <v>1190</v>
      </c>
      <c r="CU45" s="28">
        <v>6526</v>
      </c>
      <c r="CV45" s="28">
        <v>6978</v>
      </c>
      <c r="CW45" s="28">
        <v>3111</v>
      </c>
      <c r="CX45" s="28">
        <v>2893.2</v>
      </c>
      <c r="CY45" s="28">
        <v>7188</v>
      </c>
      <c r="CZ45" s="28">
        <v>6741</v>
      </c>
      <c r="DA45" s="28">
        <v>3044</v>
      </c>
      <c r="DB45" s="28">
        <v>2841</v>
      </c>
      <c r="DC45" s="28">
        <v>8200</v>
      </c>
      <c r="DD45" s="28">
        <v>7478</v>
      </c>
      <c r="DE45" s="28">
        <v>3438</v>
      </c>
      <c r="DF45" s="28">
        <v>2439</v>
      </c>
      <c r="DG45" s="28">
        <v>6759</v>
      </c>
      <c r="DH45" s="28">
        <v>6511</v>
      </c>
      <c r="DI45" s="28">
        <v>3275</v>
      </c>
      <c r="DJ45" s="28">
        <v>3151</v>
      </c>
      <c r="DK45" s="28">
        <v>4560</v>
      </c>
      <c r="DL45" s="28">
        <v>5807</v>
      </c>
      <c r="DM45" s="28">
        <v>1570</v>
      </c>
      <c r="DN45" s="28">
        <v>3360</v>
      </c>
      <c r="DO45" s="28">
        <v>4658</v>
      </c>
      <c r="DP45" s="28">
        <v>4582</v>
      </c>
      <c r="DQ45" s="28">
        <v>1259</v>
      </c>
      <c r="DR45" s="28">
        <v>685</v>
      </c>
      <c r="DS45" s="28">
        <v>4122</v>
      </c>
      <c r="DT45" s="28">
        <v>4415</v>
      </c>
      <c r="DU45" s="28">
        <v>2139</v>
      </c>
      <c r="DV45" s="28">
        <v>1771</v>
      </c>
    </row>
    <row r="46" spans="1:126" ht="14.25" customHeight="1" outlineLevel="1" x14ac:dyDescent="0.25">
      <c r="A46" s="62" t="s">
        <v>15</v>
      </c>
      <c r="B46" s="28">
        <v>769</v>
      </c>
      <c r="C46" s="28">
        <v>769</v>
      </c>
      <c r="D46" s="28">
        <v>769</v>
      </c>
      <c r="E46" s="28">
        <v>769</v>
      </c>
      <c r="F46" s="28">
        <v>769</v>
      </c>
      <c r="G46" s="28">
        <v>769</v>
      </c>
      <c r="H46" s="28">
        <v>769</v>
      </c>
      <c r="I46" s="28">
        <v>769</v>
      </c>
      <c r="J46" s="28">
        <v>769</v>
      </c>
      <c r="K46" s="28">
        <v>769</v>
      </c>
      <c r="L46" s="28">
        <v>769</v>
      </c>
      <c r="M46" s="28">
        <v>769</v>
      </c>
      <c r="N46" s="28">
        <v>769</v>
      </c>
      <c r="O46" s="28">
        <v>769</v>
      </c>
      <c r="P46" s="28">
        <v>769</v>
      </c>
      <c r="Q46" s="28">
        <v>769</v>
      </c>
      <c r="R46" s="28">
        <v>769</v>
      </c>
      <c r="S46" s="28">
        <v>769</v>
      </c>
      <c r="T46" s="28">
        <v>769</v>
      </c>
      <c r="U46" s="28">
        <v>769</v>
      </c>
      <c r="V46" s="28">
        <v>769</v>
      </c>
      <c r="W46" s="28">
        <v>769</v>
      </c>
      <c r="X46" s="28">
        <v>769</v>
      </c>
      <c r="Y46" s="28">
        <v>769</v>
      </c>
      <c r="Z46" s="28">
        <v>769</v>
      </c>
      <c r="AA46" s="28">
        <v>769</v>
      </c>
      <c r="AB46" s="28">
        <v>769</v>
      </c>
      <c r="AC46" s="28">
        <v>769</v>
      </c>
      <c r="AD46" s="28">
        <v>769</v>
      </c>
      <c r="AE46" s="28">
        <v>769</v>
      </c>
      <c r="AF46" s="28">
        <v>769</v>
      </c>
      <c r="AG46" s="28">
        <v>769</v>
      </c>
      <c r="AH46" s="28">
        <v>769</v>
      </c>
      <c r="AI46" s="28">
        <v>769</v>
      </c>
      <c r="AJ46" s="28">
        <v>769</v>
      </c>
      <c r="AK46" s="28">
        <v>769</v>
      </c>
      <c r="AL46" s="28">
        <v>769</v>
      </c>
      <c r="AM46" s="28">
        <v>769</v>
      </c>
      <c r="AN46" s="28">
        <v>769</v>
      </c>
      <c r="AO46" s="28">
        <v>769</v>
      </c>
      <c r="AP46" s="28">
        <v>769</v>
      </c>
      <c r="AQ46" s="28">
        <v>769</v>
      </c>
      <c r="AR46" s="28">
        <v>769</v>
      </c>
      <c r="AS46" s="28">
        <v>769</v>
      </c>
      <c r="AT46" s="28">
        <v>769</v>
      </c>
      <c r="AU46" s="28">
        <v>769</v>
      </c>
      <c r="AV46" s="28">
        <v>769</v>
      </c>
      <c r="AW46" s="28">
        <v>769</v>
      </c>
      <c r="AX46" s="28">
        <v>769</v>
      </c>
      <c r="AY46" s="28">
        <v>769</v>
      </c>
      <c r="AZ46" s="28">
        <v>769</v>
      </c>
      <c r="BA46" s="28">
        <v>769</v>
      </c>
      <c r="BB46" s="28">
        <v>769</v>
      </c>
      <c r="BC46" s="28">
        <v>769</v>
      </c>
      <c r="BD46" s="28">
        <v>769</v>
      </c>
      <c r="BE46" s="28">
        <v>769</v>
      </c>
      <c r="BF46" s="28">
        <v>769</v>
      </c>
      <c r="BG46" s="28">
        <v>769</v>
      </c>
      <c r="BH46" s="28">
        <v>769</v>
      </c>
      <c r="BI46" s="28">
        <v>769</v>
      </c>
      <c r="BJ46" s="28">
        <v>769</v>
      </c>
      <c r="BK46" s="28">
        <v>769</v>
      </c>
      <c r="BL46" s="28">
        <v>769</v>
      </c>
      <c r="BM46" s="28">
        <v>769</v>
      </c>
      <c r="BN46" s="28">
        <v>769</v>
      </c>
      <c r="BO46" s="28">
        <v>769</v>
      </c>
      <c r="BP46" s="28">
        <v>769</v>
      </c>
      <c r="BQ46" s="28">
        <v>769</v>
      </c>
      <c r="BR46" s="28">
        <v>769</v>
      </c>
      <c r="BS46" s="28">
        <v>769</v>
      </c>
      <c r="BT46" s="28">
        <v>769</v>
      </c>
      <c r="BU46" s="28">
        <v>769</v>
      </c>
      <c r="BV46" s="28">
        <v>769</v>
      </c>
      <c r="BW46" s="28">
        <v>769</v>
      </c>
      <c r="BX46" s="28">
        <v>769</v>
      </c>
      <c r="BY46" s="28">
        <v>769</v>
      </c>
      <c r="BZ46" s="28">
        <v>769</v>
      </c>
      <c r="CA46" s="28">
        <v>769</v>
      </c>
      <c r="CB46" s="28">
        <v>769</v>
      </c>
      <c r="CC46" s="28">
        <v>769</v>
      </c>
      <c r="CD46" s="28">
        <v>0</v>
      </c>
      <c r="CE46" s="28">
        <v>0</v>
      </c>
      <c r="CF46" s="28">
        <v>153</v>
      </c>
      <c r="CG46" s="28">
        <v>691</v>
      </c>
      <c r="CH46" s="28">
        <v>689.76</v>
      </c>
      <c r="CI46" s="28">
        <v>326</v>
      </c>
      <c r="CJ46" s="28">
        <v>570</v>
      </c>
      <c r="CK46" s="28">
        <v>536</v>
      </c>
      <c r="CL46" s="28">
        <v>626</v>
      </c>
      <c r="CM46" s="28">
        <v>275</v>
      </c>
      <c r="CN46" s="28">
        <v>352</v>
      </c>
      <c r="CO46" s="28">
        <v>590</v>
      </c>
      <c r="CP46" s="28">
        <v>130</v>
      </c>
      <c r="CQ46" s="28">
        <v>331</v>
      </c>
      <c r="CR46" s="28">
        <v>0</v>
      </c>
      <c r="CS46" s="28">
        <v>318</v>
      </c>
      <c r="CT46" s="28">
        <v>205</v>
      </c>
      <c r="CU46" s="28">
        <v>204</v>
      </c>
      <c r="CV46" s="28">
        <v>0</v>
      </c>
      <c r="CW46" s="28">
        <v>0</v>
      </c>
      <c r="CX46" s="28">
        <v>38</v>
      </c>
      <c r="CY46" s="28">
        <v>115</v>
      </c>
      <c r="CZ46" s="28">
        <v>328</v>
      </c>
      <c r="DA46" s="28">
        <v>123</v>
      </c>
      <c r="DB46" s="28">
        <v>126</v>
      </c>
      <c r="DC46" s="28">
        <v>167</v>
      </c>
      <c r="DD46" s="28">
        <v>116</v>
      </c>
      <c r="DE46" s="28">
        <v>41</v>
      </c>
      <c r="DF46" s="28">
        <v>76</v>
      </c>
      <c r="DG46" s="28">
        <v>0</v>
      </c>
      <c r="DH46" s="28">
        <v>0</v>
      </c>
      <c r="DI46" s="28">
        <v>0</v>
      </c>
      <c r="DJ46" s="28">
        <v>0</v>
      </c>
      <c r="DK46" s="28">
        <v>0</v>
      </c>
      <c r="DL46" s="28">
        <v>0</v>
      </c>
      <c r="DM46" s="28">
        <v>0</v>
      </c>
      <c r="DN46" s="28">
        <v>0</v>
      </c>
      <c r="DO46" s="28">
        <v>0</v>
      </c>
      <c r="DP46" s="28">
        <v>0</v>
      </c>
      <c r="DQ46" s="28">
        <v>0</v>
      </c>
      <c r="DR46" s="28">
        <v>0</v>
      </c>
      <c r="DS46" s="28">
        <v>0</v>
      </c>
      <c r="DT46" s="28">
        <v>0</v>
      </c>
      <c r="DU46" s="28">
        <v>0</v>
      </c>
      <c r="DV46" s="28">
        <v>0</v>
      </c>
    </row>
    <row r="47" spans="1:126" ht="14.25" customHeight="1" x14ac:dyDescent="0.25">
      <c r="A47" s="19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  <c r="AY47" s="26"/>
      <c r="AZ47" s="26"/>
      <c r="BA47" s="26"/>
      <c r="BB47" s="26"/>
      <c r="BC47" s="26"/>
      <c r="BD47" s="26"/>
      <c r="CN47" s="27"/>
      <c r="CO47" s="27"/>
      <c r="CP47" s="27"/>
      <c r="CQ47" s="27"/>
      <c r="CR47" s="27"/>
      <c r="CS47" s="27"/>
      <c r="CT47" s="27"/>
      <c r="CU47" s="27"/>
      <c r="CV47" s="27"/>
    </row>
    <row r="48" spans="1:126" x14ac:dyDescent="0.25">
      <c r="A48" s="30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  <c r="AA48" s="31"/>
      <c r="AB48" s="31"/>
      <c r="AC48" s="31"/>
      <c r="AD48" s="31"/>
      <c r="AE48" s="31"/>
      <c r="AF48" s="31"/>
      <c r="AG48" s="31"/>
      <c r="AH48" s="31"/>
      <c r="AI48" s="31"/>
      <c r="AJ48" s="31"/>
      <c r="AK48" s="31"/>
      <c r="AL48" s="31"/>
      <c r="AM48" s="31"/>
      <c r="AN48" s="31"/>
      <c r="AO48" s="31"/>
      <c r="AP48" s="31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31"/>
      <c r="BB48" s="31"/>
      <c r="BC48" s="31"/>
      <c r="BD48" s="31"/>
      <c r="BE48" s="26"/>
      <c r="BF48" s="26"/>
      <c r="BG48" s="26"/>
      <c r="BH48" s="26"/>
      <c r="BI48" s="26"/>
      <c r="BJ48" s="26"/>
      <c r="BK48" s="26"/>
      <c r="BL48" s="26"/>
      <c r="BM48" s="26"/>
      <c r="BN48" s="26"/>
      <c r="BO48" s="26"/>
      <c r="BP48" s="26"/>
      <c r="BQ48" s="26"/>
      <c r="BR48" s="26"/>
      <c r="BS48" s="26"/>
      <c r="BT48" s="26"/>
      <c r="BU48" s="26"/>
      <c r="BV48" s="26"/>
      <c r="BW48" s="26"/>
      <c r="BX48" s="26"/>
      <c r="BY48" s="26"/>
      <c r="BZ48" s="26"/>
      <c r="CA48" s="26"/>
      <c r="CB48" s="26"/>
      <c r="CC48" s="26"/>
      <c r="CD48" s="26"/>
      <c r="CE48" s="26"/>
      <c r="CN48" s="27"/>
      <c r="CO48" s="27"/>
      <c r="CP48" s="27"/>
      <c r="CQ48" s="27"/>
      <c r="CR48" s="27"/>
      <c r="CS48" s="27"/>
      <c r="CT48" s="27"/>
      <c r="CU48" s="27"/>
      <c r="CV48" s="27"/>
    </row>
    <row r="49" spans="1:91" x14ac:dyDescent="0.25">
      <c r="A49" s="147" t="s">
        <v>97</v>
      </c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V49" s="26"/>
      <c r="AW49" s="26"/>
      <c r="AX49" s="26"/>
      <c r="AY49" s="26"/>
      <c r="AZ49" s="26"/>
      <c r="BA49" s="26"/>
      <c r="BB49" s="26"/>
      <c r="BC49" s="26"/>
      <c r="BD49" s="26"/>
      <c r="CE49" s="20"/>
      <c r="CF49" s="20"/>
      <c r="CG49" s="20"/>
      <c r="CH49" s="20"/>
      <c r="CI49" s="20"/>
      <c r="CJ49" s="20"/>
      <c r="CK49" s="20"/>
      <c r="CL49" s="20"/>
      <c r="CM49" s="20"/>
    </row>
    <row r="50" spans="1:91" x14ac:dyDescent="0.25">
      <c r="A50" s="32"/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3"/>
      <c r="AD50" s="33"/>
      <c r="AE50" s="33"/>
      <c r="AF50" s="33"/>
      <c r="AG50" s="33"/>
      <c r="AH50" s="33"/>
      <c r="AI50" s="33"/>
      <c r="AJ50" s="33"/>
      <c r="AK50" s="33"/>
      <c r="AL50" s="33"/>
      <c r="AM50" s="33"/>
      <c r="AN50" s="33"/>
      <c r="AO50" s="33"/>
      <c r="AP50" s="33"/>
      <c r="AQ50" s="33"/>
      <c r="AR50" s="33"/>
      <c r="AS50" s="33"/>
      <c r="AT50" s="33"/>
      <c r="AU50" s="33"/>
      <c r="AV50" s="33"/>
      <c r="AW50" s="33"/>
      <c r="AX50" s="33"/>
      <c r="AY50" s="33"/>
      <c r="AZ50" s="33"/>
      <c r="BA50" s="33"/>
      <c r="BB50" s="33"/>
      <c r="BC50" s="33"/>
      <c r="BD50" s="33"/>
      <c r="CE50" s="20"/>
      <c r="CF50" s="20"/>
      <c r="CG50" s="20"/>
      <c r="CH50" s="20"/>
      <c r="CI50" s="20"/>
      <c r="CJ50" s="20"/>
      <c r="CK50" s="20"/>
      <c r="CL50" s="20"/>
      <c r="CM50" s="20"/>
    </row>
    <row r="51" spans="1:91" x14ac:dyDescent="0.25">
      <c r="A51" s="32"/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  <c r="AI51" s="33"/>
      <c r="AJ51" s="33"/>
      <c r="AK51" s="33"/>
      <c r="AL51" s="33"/>
      <c r="AM51" s="33"/>
      <c r="AN51" s="33"/>
      <c r="AO51" s="33"/>
      <c r="AP51" s="33"/>
      <c r="AQ51" s="33"/>
      <c r="AR51" s="33"/>
      <c r="AS51" s="33"/>
      <c r="AT51" s="33"/>
      <c r="AU51" s="33"/>
      <c r="AV51" s="33"/>
      <c r="AW51" s="33"/>
      <c r="AX51" s="33"/>
      <c r="AY51" s="33"/>
      <c r="AZ51" s="33"/>
      <c r="BA51" s="33"/>
      <c r="BB51" s="33"/>
      <c r="BC51" s="33"/>
      <c r="BD51" s="33"/>
    </row>
    <row r="52" spans="1:91" x14ac:dyDescent="0.25">
      <c r="A52" s="19"/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/>
      <c r="AZ52" s="26"/>
      <c r="BA52" s="26"/>
      <c r="BB52" s="26"/>
      <c r="BC52" s="26"/>
      <c r="BD52" s="26"/>
      <c r="BE52" s="26"/>
      <c r="BF52" s="26"/>
      <c r="BG52" s="26"/>
      <c r="BH52" s="26"/>
      <c r="BI52" s="26"/>
      <c r="BJ52" s="26"/>
      <c r="BK52" s="26"/>
      <c r="BL52" s="26"/>
      <c r="BM52" s="26"/>
      <c r="BN52" s="26"/>
      <c r="BO52" s="26"/>
      <c r="BP52" s="26"/>
      <c r="BQ52" s="26"/>
      <c r="BR52" s="26"/>
      <c r="BS52" s="26"/>
      <c r="BT52" s="26"/>
      <c r="BU52" s="26"/>
      <c r="BV52" s="26"/>
      <c r="BW52" s="26"/>
      <c r="BX52" s="26"/>
      <c r="BY52" s="26"/>
      <c r="BZ52" s="26"/>
      <c r="CA52" s="26"/>
    </row>
    <row r="53" spans="1:91" x14ac:dyDescent="0.25">
      <c r="A53" s="19"/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26"/>
      <c r="BC53" s="26"/>
      <c r="BD53" s="26"/>
      <c r="BE53" s="26"/>
      <c r="BF53" s="26"/>
      <c r="BG53" s="26"/>
      <c r="BH53" s="26"/>
      <c r="BI53" s="26"/>
      <c r="BJ53" s="26"/>
      <c r="BK53" s="26"/>
      <c r="BL53" s="26"/>
      <c r="BM53" s="26"/>
      <c r="BN53" s="26"/>
      <c r="BO53" s="26"/>
      <c r="BP53" s="26"/>
      <c r="BQ53" s="26"/>
      <c r="BR53" s="26"/>
      <c r="BS53" s="26"/>
      <c r="BT53" s="26"/>
      <c r="BU53" s="26"/>
      <c r="BV53" s="26"/>
      <c r="BW53" s="26"/>
      <c r="BX53" s="26"/>
      <c r="BY53" s="26"/>
      <c r="BZ53" s="26"/>
      <c r="CA53" s="26"/>
    </row>
    <row r="54" spans="1:91" x14ac:dyDescent="0.25">
      <c r="A54" s="19"/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26"/>
      <c r="BC54" s="26"/>
      <c r="BD54" s="26"/>
    </row>
    <row r="55" spans="1:91" x14ac:dyDescent="0.25">
      <c r="A55" s="19"/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  <c r="AX55" s="26"/>
      <c r="AY55" s="26"/>
      <c r="AZ55" s="26"/>
      <c r="BA55" s="26"/>
      <c r="BB55" s="26"/>
      <c r="BC55" s="26"/>
      <c r="BD55" s="26"/>
    </row>
    <row r="56" spans="1:91" x14ac:dyDescent="0.25">
      <c r="A56" s="19"/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26"/>
      <c r="BC56" s="26"/>
      <c r="BD56" s="26"/>
    </row>
    <row r="57" spans="1:91" x14ac:dyDescent="0.25">
      <c r="A57" s="19"/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26"/>
      <c r="BC57" s="26"/>
      <c r="BD57" s="26"/>
    </row>
    <row r="58" spans="1:91" x14ac:dyDescent="0.25">
      <c r="A58" s="19"/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26"/>
      <c r="BC58" s="26"/>
      <c r="BD58" s="26"/>
    </row>
    <row r="59" spans="1:91" x14ac:dyDescent="0.25">
      <c r="A59" s="19"/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26"/>
      <c r="BC59" s="26"/>
      <c r="BD59" s="26"/>
    </row>
    <row r="60" spans="1:91" x14ac:dyDescent="0.25">
      <c r="A60" s="19"/>
      <c r="B60" s="26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6"/>
      <c r="AM60" s="26"/>
      <c r="AN60" s="26"/>
      <c r="AO60" s="26"/>
      <c r="AP60" s="26"/>
      <c r="AQ60" s="26"/>
      <c r="AR60" s="26"/>
      <c r="AS60" s="26"/>
      <c r="AT60" s="26"/>
      <c r="AU60" s="26"/>
      <c r="AV60" s="26"/>
      <c r="AW60" s="26"/>
      <c r="AX60" s="26"/>
      <c r="AY60" s="26"/>
      <c r="AZ60" s="26"/>
      <c r="BA60" s="26"/>
      <c r="BB60" s="26"/>
      <c r="BC60" s="26"/>
      <c r="BD60" s="26"/>
    </row>
    <row r="61" spans="1:91" s="27" customFormat="1" x14ac:dyDescent="0.25">
      <c r="A61" s="19"/>
      <c r="B61" s="26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6"/>
      <c r="AM61" s="26"/>
      <c r="AN61" s="26"/>
      <c r="AO61" s="26"/>
      <c r="AP61" s="26"/>
      <c r="AQ61" s="26"/>
      <c r="AR61" s="26"/>
      <c r="AS61" s="26"/>
      <c r="AT61" s="26"/>
      <c r="AU61" s="26"/>
      <c r="AV61" s="26"/>
      <c r="AW61" s="26"/>
      <c r="AX61" s="26"/>
      <c r="AY61" s="26"/>
      <c r="AZ61" s="26"/>
      <c r="BA61" s="26"/>
      <c r="BB61" s="26"/>
      <c r="BC61" s="26"/>
      <c r="BD61" s="26"/>
    </row>
    <row r="62" spans="1:91" s="27" customFormat="1" x14ac:dyDescent="0.25">
      <c r="A62" s="19"/>
      <c r="B62" s="26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6"/>
      <c r="AM62" s="26"/>
      <c r="AN62" s="26"/>
      <c r="AO62" s="26"/>
      <c r="AP62" s="26"/>
      <c r="AQ62" s="26"/>
      <c r="AR62" s="26"/>
      <c r="AS62" s="26"/>
      <c r="AT62" s="26"/>
      <c r="AU62" s="26"/>
      <c r="AV62" s="26"/>
      <c r="AW62" s="26"/>
      <c r="AX62" s="26"/>
      <c r="AY62" s="26"/>
      <c r="AZ62" s="26"/>
      <c r="BA62" s="26"/>
      <c r="BB62" s="26"/>
      <c r="BC62" s="26"/>
      <c r="BD62" s="26"/>
    </row>
    <row r="63" spans="1:91" s="27" customFormat="1" x14ac:dyDescent="0.25">
      <c r="A63" s="34"/>
      <c r="B63" s="35"/>
      <c r="C63" s="35"/>
      <c r="D63" s="35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  <c r="AQ63" s="35"/>
      <c r="AR63" s="35"/>
      <c r="AS63" s="35"/>
      <c r="AT63" s="35"/>
      <c r="AU63" s="35"/>
      <c r="AV63" s="35"/>
      <c r="AW63" s="35"/>
      <c r="AX63" s="35"/>
      <c r="AY63" s="35"/>
      <c r="AZ63" s="35"/>
      <c r="BA63" s="35"/>
      <c r="BB63" s="35"/>
      <c r="BC63" s="35"/>
      <c r="BD63" s="35"/>
    </row>
    <row r="64" spans="1:91" s="27" customFormat="1" x14ac:dyDescent="0.25">
      <c r="A64" s="34"/>
      <c r="B64" s="35"/>
      <c r="C64" s="35"/>
      <c r="D64" s="35"/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  <c r="AQ64" s="35"/>
      <c r="AR64" s="35"/>
      <c r="AS64" s="35"/>
      <c r="AT64" s="35"/>
      <c r="AU64" s="35"/>
      <c r="AV64" s="35"/>
      <c r="AW64" s="35"/>
      <c r="AX64" s="35"/>
      <c r="AY64" s="35"/>
      <c r="AZ64" s="35"/>
      <c r="BA64" s="35"/>
      <c r="BB64" s="35"/>
      <c r="BC64" s="35"/>
      <c r="BD64" s="35"/>
    </row>
    <row r="65" spans="1:83" s="27" customFormat="1" x14ac:dyDescent="0.25">
      <c r="A65" s="34"/>
      <c r="B65" s="35"/>
      <c r="C65" s="35"/>
      <c r="D65" s="35"/>
      <c r="E65" s="35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  <c r="AQ65" s="35"/>
      <c r="AR65" s="35"/>
      <c r="AS65" s="35"/>
      <c r="AT65" s="35"/>
      <c r="AU65" s="35"/>
      <c r="AV65" s="35"/>
      <c r="AW65" s="35"/>
      <c r="AX65" s="35"/>
      <c r="AY65" s="35"/>
      <c r="AZ65" s="35"/>
      <c r="BA65" s="35"/>
      <c r="BB65" s="35"/>
      <c r="BC65" s="35"/>
      <c r="BD65" s="35"/>
    </row>
    <row r="66" spans="1:83" s="27" customFormat="1" x14ac:dyDescent="0.25">
      <c r="A66" s="34"/>
      <c r="B66" s="35"/>
      <c r="C66" s="35"/>
      <c r="D66" s="35"/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  <c r="AQ66" s="35"/>
      <c r="AR66" s="35"/>
      <c r="AS66" s="35"/>
      <c r="AT66" s="35"/>
      <c r="AU66" s="35"/>
      <c r="AV66" s="35"/>
      <c r="AW66" s="35"/>
      <c r="AX66" s="35"/>
      <c r="AY66" s="35"/>
      <c r="AZ66" s="35"/>
      <c r="BA66" s="35"/>
      <c r="BB66" s="35"/>
      <c r="BC66" s="35"/>
      <c r="BD66" s="35"/>
    </row>
    <row r="67" spans="1:83" s="27" customFormat="1" x14ac:dyDescent="0.25">
      <c r="A67" s="34"/>
      <c r="B67" s="35"/>
      <c r="C67" s="35"/>
      <c r="D67" s="35"/>
      <c r="E67" s="35"/>
      <c r="F67" s="35"/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  <c r="AQ67" s="35"/>
      <c r="AR67" s="35"/>
      <c r="AS67" s="35"/>
      <c r="AT67" s="35"/>
      <c r="AU67" s="35"/>
      <c r="AV67" s="35"/>
      <c r="AW67" s="35"/>
      <c r="AX67" s="35"/>
      <c r="AY67" s="35"/>
      <c r="AZ67" s="35"/>
      <c r="BA67" s="35"/>
      <c r="BB67" s="35"/>
      <c r="BC67" s="35"/>
      <c r="BD67" s="35"/>
      <c r="CE67" s="26"/>
    </row>
    <row r="68" spans="1:83" s="27" customFormat="1" x14ac:dyDescent="0.25">
      <c r="A68" s="34"/>
      <c r="B68" s="35"/>
      <c r="C68" s="35"/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  <c r="AQ68" s="35"/>
      <c r="AR68" s="35"/>
      <c r="AS68" s="35"/>
      <c r="AT68" s="35"/>
      <c r="AU68" s="35"/>
      <c r="AV68" s="35"/>
      <c r="AW68" s="35"/>
      <c r="AX68" s="35"/>
      <c r="AY68" s="35"/>
      <c r="AZ68" s="35"/>
      <c r="BA68" s="35"/>
      <c r="BB68" s="35"/>
      <c r="BC68" s="35"/>
      <c r="BD68" s="35"/>
    </row>
    <row r="69" spans="1:83" s="27" customFormat="1" x14ac:dyDescent="0.25">
      <c r="A69" s="34"/>
      <c r="B69" s="35"/>
      <c r="C69" s="35"/>
      <c r="D69" s="35"/>
      <c r="E69" s="35"/>
      <c r="F69" s="35"/>
      <c r="G69" s="35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  <c r="AQ69" s="35"/>
      <c r="AR69" s="35"/>
      <c r="AS69" s="35"/>
      <c r="AT69" s="35"/>
      <c r="AU69" s="35"/>
      <c r="AV69" s="35"/>
      <c r="AW69" s="35"/>
      <c r="AX69" s="35"/>
      <c r="AY69" s="35"/>
      <c r="AZ69" s="35"/>
      <c r="BA69" s="35"/>
      <c r="BB69" s="35"/>
      <c r="BC69" s="35"/>
      <c r="BD69" s="35"/>
    </row>
    <row r="70" spans="1:83" s="27" customFormat="1" x14ac:dyDescent="0.25">
      <c r="A70" s="34"/>
      <c r="B70" s="35"/>
      <c r="C70" s="35"/>
      <c r="D70" s="35"/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  <c r="AQ70" s="35"/>
      <c r="AR70" s="35"/>
      <c r="AS70" s="35"/>
      <c r="AT70" s="35"/>
      <c r="AU70" s="35"/>
      <c r="AV70" s="35"/>
      <c r="AW70" s="35"/>
      <c r="AX70" s="35"/>
      <c r="AY70" s="35"/>
      <c r="AZ70" s="35"/>
      <c r="BA70" s="35"/>
      <c r="BB70" s="35"/>
      <c r="BC70" s="35"/>
      <c r="BD70" s="35"/>
    </row>
    <row r="71" spans="1:83" s="27" customFormat="1" x14ac:dyDescent="0.25">
      <c r="A71" s="34"/>
      <c r="B71" s="35"/>
      <c r="C71" s="35"/>
      <c r="D71" s="35"/>
      <c r="E71" s="35"/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  <c r="AQ71" s="35"/>
      <c r="AR71" s="35"/>
      <c r="AS71" s="35"/>
      <c r="AT71" s="35"/>
      <c r="AU71" s="35"/>
      <c r="AV71" s="35"/>
      <c r="AW71" s="35"/>
      <c r="AX71" s="35"/>
      <c r="AY71" s="35"/>
      <c r="AZ71" s="35"/>
      <c r="BA71" s="35"/>
      <c r="BB71" s="35"/>
      <c r="BC71" s="35"/>
      <c r="BD71" s="35"/>
    </row>
    <row r="72" spans="1:83" s="27" customFormat="1" x14ac:dyDescent="0.25">
      <c r="A72" s="34"/>
      <c r="B72" s="35"/>
      <c r="C72" s="35"/>
      <c r="D72" s="35"/>
      <c r="E72" s="35"/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  <c r="AQ72" s="35"/>
      <c r="AR72" s="35"/>
      <c r="AS72" s="35"/>
      <c r="AT72" s="35"/>
      <c r="AU72" s="35"/>
      <c r="AV72" s="35"/>
      <c r="AW72" s="35"/>
      <c r="AX72" s="35"/>
      <c r="AY72" s="35"/>
      <c r="AZ72" s="35"/>
      <c r="BA72" s="35"/>
      <c r="BB72" s="35"/>
      <c r="BC72" s="35"/>
      <c r="BD72" s="35"/>
    </row>
    <row r="73" spans="1:83" s="27" customFormat="1" x14ac:dyDescent="0.25">
      <c r="A73" s="34"/>
      <c r="B73" s="35"/>
      <c r="C73" s="35"/>
      <c r="D73" s="35"/>
      <c r="E73" s="35"/>
      <c r="F73" s="35"/>
      <c r="G73" s="35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  <c r="AQ73" s="35"/>
      <c r="AR73" s="35"/>
      <c r="AS73" s="35"/>
      <c r="AT73" s="35"/>
      <c r="AU73" s="35"/>
      <c r="AV73" s="35"/>
      <c r="AW73" s="35"/>
      <c r="AX73" s="35"/>
      <c r="AY73" s="35"/>
      <c r="AZ73" s="35"/>
      <c r="BA73" s="35"/>
      <c r="BB73" s="35"/>
      <c r="BC73" s="35"/>
      <c r="BD73" s="35"/>
    </row>
    <row r="74" spans="1:83" s="27" customFormat="1" x14ac:dyDescent="0.25">
      <c r="A74" s="34"/>
      <c r="B74" s="35"/>
      <c r="C74" s="35"/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  <c r="AQ74" s="35"/>
      <c r="AR74" s="35"/>
      <c r="AS74" s="35"/>
      <c r="AT74" s="35"/>
      <c r="AU74" s="35"/>
      <c r="AV74" s="35"/>
      <c r="AW74" s="35"/>
      <c r="AX74" s="35"/>
      <c r="AY74" s="35"/>
      <c r="AZ74" s="35"/>
      <c r="BA74" s="35"/>
      <c r="BB74" s="35"/>
      <c r="BC74" s="35"/>
      <c r="BD74" s="35"/>
    </row>
    <row r="75" spans="1:83" s="27" customFormat="1" x14ac:dyDescent="0.25">
      <c r="A75" s="34"/>
      <c r="B75" s="35"/>
      <c r="C75" s="35"/>
      <c r="D75" s="35"/>
      <c r="E75" s="35"/>
      <c r="F75" s="35"/>
      <c r="G75" s="35"/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  <c r="AQ75" s="35"/>
      <c r="AR75" s="35"/>
      <c r="AS75" s="35"/>
      <c r="AT75" s="35"/>
      <c r="AU75" s="35"/>
      <c r="AV75" s="35"/>
      <c r="AW75" s="35"/>
      <c r="AX75" s="35"/>
      <c r="AY75" s="35"/>
      <c r="AZ75" s="35"/>
      <c r="BA75" s="35"/>
      <c r="BB75" s="35"/>
      <c r="BC75" s="35"/>
      <c r="BD75" s="35"/>
    </row>
    <row r="76" spans="1:83" s="27" customFormat="1" x14ac:dyDescent="0.25">
      <c r="A76" s="34"/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  <c r="AQ76" s="35"/>
      <c r="AR76" s="35"/>
      <c r="AS76" s="35"/>
      <c r="AT76" s="35"/>
      <c r="AU76" s="35"/>
      <c r="AV76" s="35"/>
      <c r="AW76" s="35"/>
      <c r="AX76" s="35"/>
      <c r="AY76" s="35"/>
      <c r="AZ76" s="35"/>
      <c r="BA76" s="35"/>
      <c r="BB76" s="35"/>
      <c r="BC76" s="35"/>
      <c r="BD76" s="35"/>
    </row>
    <row r="77" spans="1:83" s="27" customFormat="1" x14ac:dyDescent="0.25">
      <c r="A77" s="34"/>
      <c r="B77" s="35"/>
      <c r="C77" s="35"/>
      <c r="D77" s="35"/>
      <c r="E77" s="35"/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  <c r="AQ77" s="35"/>
      <c r="AR77" s="35"/>
      <c r="AS77" s="35"/>
      <c r="AT77" s="35"/>
      <c r="AU77" s="35"/>
      <c r="AV77" s="35"/>
      <c r="AW77" s="35"/>
      <c r="AX77" s="35"/>
      <c r="AY77" s="35"/>
      <c r="AZ77" s="35"/>
      <c r="BA77" s="35"/>
      <c r="BB77" s="35"/>
      <c r="BC77" s="35"/>
      <c r="BD77" s="35"/>
    </row>
    <row r="78" spans="1:83" s="27" customFormat="1" x14ac:dyDescent="0.25">
      <c r="A78" s="34"/>
      <c r="B78" s="35"/>
      <c r="C78" s="35"/>
      <c r="D78" s="35"/>
      <c r="E78" s="35"/>
      <c r="F78" s="35"/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  <c r="AQ78" s="35"/>
      <c r="AR78" s="35"/>
      <c r="AS78" s="35"/>
      <c r="AT78" s="35"/>
      <c r="AU78" s="35"/>
      <c r="AV78" s="35"/>
      <c r="AW78" s="35"/>
      <c r="AX78" s="35"/>
      <c r="AY78" s="35"/>
      <c r="AZ78" s="35"/>
      <c r="BA78" s="35"/>
      <c r="BB78" s="35"/>
      <c r="BC78" s="35"/>
      <c r="BD78" s="35"/>
    </row>
    <row r="79" spans="1:83" s="27" customFormat="1" x14ac:dyDescent="0.25">
      <c r="A79" s="34"/>
      <c r="B79" s="35"/>
      <c r="C79" s="35"/>
      <c r="D79" s="35"/>
      <c r="E79" s="35"/>
      <c r="F79" s="35"/>
      <c r="G79" s="35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  <c r="AQ79" s="35"/>
      <c r="AR79" s="35"/>
      <c r="AS79" s="35"/>
      <c r="AT79" s="35"/>
      <c r="AU79" s="35"/>
      <c r="AV79" s="35"/>
      <c r="AW79" s="35"/>
      <c r="AX79" s="35"/>
      <c r="AY79" s="35"/>
      <c r="AZ79" s="35"/>
      <c r="BA79" s="35"/>
      <c r="BB79" s="35"/>
      <c r="BC79" s="35"/>
      <c r="BD79" s="35"/>
    </row>
    <row r="80" spans="1:83" s="27" customFormat="1" x14ac:dyDescent="0.25">
      <c r="A80" s="34"/>
      <c r="B80" s="35"/>
      <c r="C80" s="35"/>
      <c r="D80" s="35"/>
      <c r="E80" s="35"/>
      <c r="F80" s="35"/>
      <c r="G80" s="35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  <c r="AQ80" s="35"/>
      <c r="AR80" s="35"/>
      <c r="AS80" s="35"/>
      <c r="AT80" s="35"/>
      <c r="AU80" s="35"/>
      <c r="AV80" s="35"/>
      <c r="AW80" s="35"/>
      <c r="AX80" s="35"/>
      <c r="AY80" s="35"/>
      <c r="AZ80" s="35"/>
      <c r="BA80" s="35"/>
      <c r="BB80" s="35"/>
      <c r="BC80" s="35"/>
      <c r="BD80" s="35"/>
    </row>
    <row r="81" spans="1:56" s="27" customFormat="1" x14ac:dyDescent="0.25">
      <c r="A81" s="34"/>
      <c r="B81" s="35"/>
      <c r="C81" s="35"/>
      <c r="D81" s="35"/>
      <c r="E81" s="35"/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  <c r="AQ81" s="35"/>
      <c r="AR81" s="35"/>
      <c r="AS81" s="35"/>
      <c r="AT81" s="35"/>
      <c r="AU81" s="35"/>
      <c r="AV81" s="35"/>
      <c r="AW81" s="35"/>
      <c r="AX81" s="35"/>
      <c r="AY81" s="35"/>
      <c r="AZ81" s="35"/>
      <c r="BA81" s="35"/>
      <c r="BB81" s="35"/>
      <c r="BC81" s="35"/>
      <c r="BD81" s="35"/>
    </row>
    <row r="82" spans="1:56" s="27" customFormat="1" x14ac:dyDescent="0.25">
      <c r="A82" s="34"/>
      <c r="B82" s="35"/>
      <c r="C82" s="35"/>
      <c r="D82" s="35"/>
      <c r="E82" s="35"/>
      <c r="F82" s="35"/>
      <c r="G82" s="35"/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  <c r="AQ82" s="35"/>
      <c r="AR82" s="35"/>
      <c r="AS82" s="35"/>
      <c r="AT82" s="35"/>
      <c r="AU82" s="35"/>
      <c r="AV82" s="35"/>
      <c r="AW82" s="35"/>
      <c r="AX82" s="35"/>
      <c r="AY82" s="35"/>
      <c r="AZ82" s="35"/>
      <c r="BA82" s="35"/>
      <c r="BB82" s="35"/>
      <c r="BC82" s="35"/>
      <c r="BD82" s="35"/>
    </row>
    <row r="83" spans="1:56" s="27" customFormat="1" x14ac:dyDescent="0.25">
      <c r="A83" s="34"/>
      <c r="B83" s="35"/>
      <c r="C83" s="35"/>
      <c r="D83" s="35"/>
      <c r="E83" s="35"/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  <c r="AQ83" s="35"/>
      <c r="AR83" s="35"/>
      <c r="AS83" s="35"/>
      <c r="AT83" s="35"/>
      <c r="AU83" s="35"/>
      <c r="AV83" s="35"/>
      <c r="AW83" s="35"/>
      <c r="AX83" s="35"/>
      <c r="AY83" s="35"/>
      <c r="AZ83" s="35"/>
      <c r="BA83" s="35"/>
      <c r="BB83" s="35"/>
      <c r="BC83" s="35"/>
      <c r="BD83" s="35"/>
    </row>
  </sheetData>
  <hyperlinks>
    <hyperlink ref="A49" location="Contents!A1" display="Return to contents"/>
  </hyperlinks>
  <pageMargins left="0.7" right="0.7" top="0.75" bottom="0.75" header="0.3" footer="0.3"/>
  <pageSetup paperSize="9" scale="95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EN88"/>
  <sheetViews>
    <sheetView zoomScale="85" zoomScaleNormal="85" workbookViewId="0">
      <pane xSplit="1" ySplit="9" topLeftCell="DX10" activePane="bottomRight" state="frozen"/>
      <selection activeCell="A7" sqref="A7"/>
      <selection pane="topRight" activeCell="A7" sqref="A7"/>
      <selection pane="bottomLeft" activeCell="A7" sqref="A7"/>
      <selection pane="bottomRight" activeCell="EG53" sqref="EG53"/>
    </sheetView>
  </sheetViews>
  <sheetFormatPr defaultColWidth="8.5" defaultRowHeight="15" outlineLevelRow="2" x14ac:dyDescent="0.25"/>
  <cols>
    <col min="1" max="1" width="72" style="39" bestFit="1" customWidth="1"/>
    <col min="2" max="23" width="6.75" style="39" bestFit="1" customWidth="1"/>
    <col min="24" max="97" width="8.125" style="39" bestFit="1" customWidth="1"/>
    <col min="98" max="112" width="8.125" style="45" bestFit="1" customWidth="1"/>
    <col min="113" max="114" width="9.25" style="45" bestFit="1" customWidth="1"/>
    <col min="115" max="115" width="10" style="45" customWidth="1"/>
    <col min="116" max="116" width="11.125" style="45" customWidth="1"/>
    <col min="117" max="134" width="9.25" style="45" bestFit="1" customWidth="1"/>
    <col min="135" max="135" width="9.25" style="38" bestFit="1" customWidth="1"/>
    <col min="136" max="136" width="9.25" style="45" bestFit="1" customWidth="1"/>
    <col min="137" max="137" width="9.25" style="38" bestFit="1" customWidth="1"/>
    <col min="138" max="138" width="9.25" style="45" bestFit="1" customWidth="1"/>
    <col min="139" max="139" width="9.25" style="38" bestFit="1" customWidth="1"/>
    <col min="140" max="140" width="9.25" style="45" bestFit="1" customWidth="1"/>
    <col min="141" max="143" width="9.25" style="38" bestFit="1" customWidth="1"/>
    <col min="144" max="16384" width="8.5" style="38"/>
  </cols>
  <sheetData>
    <row r="1" spans="1:144" x14ac:dyDescent="0.25">
      <c r="A1" s="37"/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  <c r="AB1" s="37"/>
      <c r="AC1" s="37"/>
      <c r="AD1" s="37"/>
      <c r="AE1" s="37"/>
      <c r="AF1" s="37"/>
      <c r="AG1" s="37"/>
      <c r="AH1" s="37"/>
      <c r="AI1" s="37"/>
      <c r="AJ1" s="37"/>
      <c r="AK1" s="37"/>
      <c r="AL1" s="37"/>
      <c r="AM1" s="37"/>
      <c r="AN1" s="37"/>
      <c r="AO1" s="37"/>
      <c r="AP1" s="37"/>
      <c r="AQ1" s="37"/>
      <c r="AR1" s="37"/>
      <c r="AS1" s="37"/>
      <c r="AT1" s="37"/>
      <c r="AU1" s="37"/>
      <c r="AV1" s="37"/>
      <c r="AW1" s="37"/>
      <c r="AX1" s="37"/>
      <c r="AY1" s="37"/>
      <c r="AZ1" s="37"/>
      <c r="BA1" s="37"/>
      <c r="BB1" s="37"/>
      <c r="BC1" s="37"/>
      <c r="BD1" s="37"/>
      <c r="BE1" s="37"/>
      <c r="BF1" s="37"/>
      <c r="BG1" s="37"/>
      <c r="BH1" s="37"/>
      <c r="BI1" s="37"/>
      <c r="BJ1" s="37"/>
      <c r="BK1" s="37"/>
      <c r="BL1" s="37"/>
      <c r="BM1" s="37"/>
      <c r="BN1" s="37"/>
      <c r="BO1" s="37"/>
      <c r="BP1" s="37"/>
      <c r="BQ1" s="37"/>
      <c r="BR1" s="37"/>
      <c r="BS1" s="37"/>
      <c r="BT1" s="37"/>
      <c r="BU1" s="37"/>
      <c r="BV1" s="37"/>
      <c r="BW1" s="37"/>
      <c r="BX1" s="37"/>
      <c r="BY1" s="37"/>
      <c r="BZ1" s="37"/>
      <c r="CA1" s="37"/>
      <c r="CB1" s="37"/>
      <c r="CC1" s="37"/>
      <c r="CD1" s="37"/>
      <c r="CE1" s="37"/>
      <c r="CF1" s="37"/>
      <c r="CG1" s="37"/>
      <c r="CH1" s="37"/>
      <c r="CI1" s="37"/>
      <c r="CJ1" s="37"/>
      <c r="CK1" s="37"/>
      <c r="CL1" s="37"/>
      <c r="CM1" s="37"/>
      <c r="CN1" s="37"/>
      <c r="CO1" s="37"/>
      <c r="CP1" s="37"/>
      <c r="CQ1" s="37"/>
      <c r="CR1" s="37"/>
      <c r="CS1" s="37"/>
      <c r="CT1" s="38"/>
      <c r="CU1" s="38"/>
      <c r="CV1" s="38"/>
      <c r="CW1" s="38"/>
      <c r="CX1" s="38"/>
      <c r="CY1" s="38"/>
      <c r="CZ1" s="38"/>
      <c r="DA1" s="38"/>
      <c r="DB1" s="38"/>
      <c r="DC1" s="38"/>
      <c r="DD1" s="38"/>
      <c r="DE1" s="38"/>
      <c r="DF1" s="38"/>
      <c r="DG1" s="38"/>
      <c r="DH1" s="38"/>
      <c r="DI1" s="38"/>
      <c r="DJ1" s="38"/>
      <c r="DK1" s="38"/>
      <c r="DL1" s="38"/>
      <c r="DM1" s="38"/>
      <c r="DN1" s="38"/>
      <c r="DO1" s="38"/>
      <c r="DP1" s="38"/>
      <c r="DQ1" s="38"/>
      <c r="DR1" s="38"/>
      <c r="DS1" s="38"/>
      <c r="DT1" s="38"/>
      <c r="DU1" s="38"/>
      <c r="DV1" s="38"/>
      <c r="DW1" s="38"/>
      <c r="DX1" s="38"/>
      <c r="DY1" s="38"/>
      <c r="DZ1" s="38"/>
      <c r="EA1" s="38"/>
      <c r="EB1" s="38"/>
      <c r="EC1" s="38"/>
      <c r="ED1" s="38"/>
      <c r="EF1" s="38"/>
      <c r="EH1" s="38"/>
      <c r="EJ1" s="38"/>
    </row>
    <row r="2" spans="1:144" x14ac:dyDescent="0.25">
      <c r="CT2" s="38"/>
      <c r="CU2" s="38"/>
      <c r="CV2" s="38"/>
      <c r="CW2" s="38"/>
      <c r="CX2" s="38"/>
      <c r="CY2" s="38"/>
      <c r="CZ2" s="38"/>
      <c r="DA2" s="38"/>
      <c r="DB2" s="38"/>
      <c r="DC2" s="38"/>
      <c r="DD2" s="38"/>
      <c r="DE2" s="38"/>
      <c r="DF2" s="38"/>
      <c r="DG2" s="38"/>
      <c r="DH2" s="38"/>
      <c r="DI2" s="38"/>
      <c r="DJ2" s="38"/>
      <c r="DK2" s="38"/>
      <c r="DL2" s="38"/>
      <c r="DM2" s="38"/>
      <c r="DN2" s="38"/>
      <c r="DO2" s="38"/>
      <c r="DP2" s="38"/>
      <c r="DQ2" s="38"/>
      <c r="DR2" s="38"/>
      <c r="DS2" s="38"/>
      <c r="DT2" s="38"/>
      <c r="DU2" s="38"/>
      <c r="DV2" s="38"/>
      <c r="DW2" s="38"/>
      <c r="DX2" s="38"/>
      <c r="DY2" s="38"/>
      <c r="DZ2" s="38"/>
      <c r="EA2" s="38"/>
      <c r="EB2" s="38"/>
      <c r="EC2" s="38"/>
      <c r="ED2" s="38"/>
      <c r="EF2" s="38"/>
      <c r="EH2" s="38"/>
      <c r="EJ2" s="38"/>
    </row>
    <row r="3" spans="1:144" x14ac:dyDescent="0.25">
      <c r="CT3" s="38"/>
      <c r="CU3" s="38"/>
      <c r="CV3" s="38"/>
      <c r="CW3" s="38"/>
      <c r="CX3" s="38"/>
      <c r="CY3" s="38"/>
      <c r="CZ3" s="38"/>
      <c r="DA3" s="38"/>
      <c r="DB3" s="38"/>
      <c r="DC3" s="38"/>
      <c r="DD3" s="38"/>
      <c r="DE3" s="38"/>
      <c r="DF3" s="38"/>
      <c r="DG3" s="38"/>
      <c r="DH3" s="38"/>
      <c r="DI3" s="38"/>
      <c r="DJ3" s="38"/>
      <c r="DK3" s="38"/>
      <c r="DL3" s="38"/>
      <c r="DM3" s="38"/>
      <c r="DN3" s="38"/>
      <c r="DO3" s="38"/>
      <c r="DP3" s="38"/>
      <c r="DQ3" s="38"/>
      <c r="DR3" s="38"/>
      <c r="DS3" s="38"/>
      <c r="DT3" s="38"/>
      <c r="DU3" s="38"/>
      <c r="DV3" s="38"/>
      <c r="DW3" s="38"/>
      <c r="DX3" s="38"/>
      <c r="DY3" s="38"/>
      <c r="DZ3" s="38"/>
      <c r="EA3" s="38"/>
      <c r="EB3" s="38"/>
      <c r="EC3" s="38"/>
      <c r="ED3" s="38"/>
      <c r="EF3" s="38"/>
      <c r="EH3" s="38"/>
      <c r="EJ3" s="38"/>
    </row>
    <row r="4" spans="1:144" x14ac:dyDescent="0.25">
      <c r="CT4" s="38"/>
      <c r="CU4" s="38"/>
      <c r="CV4" s="38"/>
      <c r="CW4" s="38"/>
      <c r="CX4" s="38"/>
      <c r="CY4" s="38"/>
      <c r="CZ4" s="38"/>
      <c r="DA4" s="38"/>
      <c r="DB4" s="38"/>
      <c r="DC4" s="38"/>
      <c r="DD4" s="38"/>
      <c r="DE4" s="38"/>
      <c r="DF4" s="38"/>
      <c r="DG4" s="38"/>
      <c r="DH4" s="38"/>
      <c r="DI4" s="38"/>
      <c r="DJ4" s="38"/>
      <c r="DK4" s="38"/>
      <c r="DL4" s="38"/>
      <c r="DM4" s="38"/>
      <c r="DN4" s="38"/>
      <c r="DO4" s="38"/>
      <c r="DP4" s="38"/>
      <c r="DQ4" s="38"/>
      <c r="DR4" s="38"/>
      <c r="DS4" s="38"/>
      <c r="DT4" s="38"/>
      <c r="DU4" s="38"/>
      <c r="DV4" s="38"/>
      <c r="DW4" s="38"/>
      <c r="DX4" s="38"/>
      <c r="DY4" s="38"/>
      <c r="DZ4" s="38"/>
      <c r="EA4" s="38"/>
      <c r="EB4" s="38"/>
      <c r="EC4" s="38"/>
      <c r="ED4" s="38"/>
      <c r="EF4" s="38"/>
      <c r="EH4" s="38"/>
      <c r="EJ4" s="38"/>
    </row>
    <row r="5" spans="1:144" x14ac:dyDescent="0.25">
      <c r="CT5" s="38"/>
      <c r="CU5" s="38"/>
      <c r="CV5" s="38"/>
      <c r="CW5" s="38"/>
      <c r="CX5" s="38"/>
      <c r="CY5" s="38"/>
      <c r="CZ5" s="38"/>
      <c r="DA5" s="38"/>
      <c r="DB5" s="38"/>
      <c r="DC5" s="38"/>
      <c r="DD5" s="38"/>
      <c r="DE5" s="38"/>
      <c r="DF5" s="38"/>
      <c r="DG5" s="38"/>
      <c r="DH5" s="38"/>
      <c r="DI5" s="38"/>
      <c r="DJ5" s="38"/>
      <c r="DK5" s="38"/>
      <c r="DL5" s="38"/>
      <c r="DM5" s="38"/>
      <c r="DN5" s="38"/>
      <c r="DO5" s="38"/>
      <c r="DP5" s="38"/>
      <c r="DQ5" s="38"/>
      <c r="DR5" s="38"/>
      <c r="DS5" s="38"/>
      <c r="DT5" s="38"/>
      <c r="DU5" s="38"/>
      <c r="DV5" s="38"/>
      <c r="DW5" s="38"/>
      <c r="DX5" s="38"/>
      <c r="DY5" s="38"/>
      <c r="DZ5" s="38"/>
      <c r="EA5" s="38"/>
      <c r="EB5" s="38"/>
      <c r="EC5" s="38"/>
      <c r="ED5" s="38"/>
      <c r="EF5" s="38"/>
      <c r="EH5" s="38"/>
      <c r="EJ5" s="38"/>
    </row>
    <row r="6" spans="1:144" x14ac:dyDescent="0.25">
      <c r="CT6" s="38"/>
      <c r="CU6" s="38"/>
      <c r="CV6" s="38"/>
      <c r="CW6" s="38"/>
      <c r="CX6" s="38"/>
      <c r="CY6" s="38"/>
      <c r="CZ6" s="38"/>
      <c r="DA6" s="38"/>
      <c r="DB6" s="38"/>
      <c r="DC6" s="38"/>
      <c r="DD6" s="38"/>
      <c r="DE6" s="38"/>
      <c r="DF6" s="38"/>
      <c r="DG6" s="38"/>
      <c r="DH6" s="38"/>
      <c r="DI6" s="38"/>
      <c r="DJ6" s="38"/>
      <c r="DK6" s="38"/>
      <c r="DL6" s="38"/>
      <c r="DM6" s="38"/>
      <c r="DN6" s="38"/>
      <c r="DO6" s="38"/>
      <c r="DP6" s="38"/>
      <c r="DQ6" s="38"/>
      <c r="DR6" s="38"/>
      <c r="DS6" s="38"/>
      <c r="DT6" s="38"/>
      <c r="DU6" s="38"/>
      <c r="DV6" s="38"/>
      <c r="DW6" s="38"/>
      <c r="DX6" s="38"/>
      <c r="DY6" s="38"/>
      <c r="DZ6" s="38"/>
      <c r="EA6" s="38"/>
      <c r="EB6" s="38"/>
      <c r="EC6" s="38"/>
      <c r="ED6" s="38"/>
      <c r="EF6" s="38"/>
      <c r="EH6" s="38"/>
      <c r="EJ6" s="38"/>
    </row>
    <row r="7" spans="1:144" ht="21" x14ac:dyDescent="0.35">
      <c r="A7" s="60" t="s">
        <v>88</v>
      </c>
      <c r="B7" s="40"/>
      <c r="C7" s="40"/>
      <c r="D7" s="40"/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  <c r="AA7" s="40"/>
      <c r="AB7" s="40"/>
      <c r="AC7" s="40"/>
      <c r="AD7" s="40"/>
      <c r="AE7" s="40"/>
      <c r="AF7" s="40"/>
      <c r="AG7" s="40"/>
      <c r="AH7" s="40"/>
      <c r="AI7" s="40"/>
      <c r="AJ7" s="40"/>
      <c r="AK7" s="40"/>
      <c r="AL7" s="40"/>
      <c r="AM7" s="40"/>
      <c r="AN7" s="40"/>
      <c r="AO7" s="40"/>
      <c r="AP7" s="40"/>
      <c r="AQ7" s="40"/>
      <c r="AR7" s="40"/>
      <c r="AS7" s="40"/>
      <c r="AT7" s="40"/>
      <c r="AU7" s="40"/>
      <c r="AV7" s="40"/>
      <c r="AW7" s="40"/>
      <c r="AX7" s="40"/>
      <c r="AY7" s="40"/>
      <c r="AZ7" s="40"/>
      <c r="BA7" s="40"/>
      <c r="BB7" s="40"/>
      <c r="BC7" s="40"/>
      <c r="BD7" s="40"/>
      <c r="BE7" s="40"/>
      <c r="BF7" s="40"/>
      <c r="BG7" s="40"/>
      <c r="BH7" s="40"/>
      <c r="BI7" s="40"/>
      <c r="BJ7" s="40"/>
      <c r="BK7" s="40"/>
      <c r="BL7" s="40"/>
      <c r="BM7" s="40"/>
      <c r="BN7" s="40"/>
      <c r="BO7" s="40"/>
      <c r="BP7" s="40"/>
      <c r="BQ7" s="40"/>
      <c r="BR7" s="40"/>
      <c r="BS7" s="40"/>
      <c r="BT7" s="40"/>
      <c r="BU7" s="40"/>
      <c r="BV7" s="40"/>
      <c r="BW7" s="40"/>
      <c r="BX7" s="40"/>
      <c r="BY7" s="40"/>
      <c r="BZ7" s="40"/>
      <c r="CA7" s="40"/>
      <c r="CB7" s="40"/>
      <c r="CC7" s="40"/>
      <c r="CD7" s="40"/>
      <c r="CE7" s="40"/>
      <c r="CF7" s="40"/>
      <c r="CG7" s="40"/>
      <c r="CH7" s="40"/>
      <c r="CI7" s="40"/>
      <c r="CJ7" s="40"/>
      <c r="CK7" s="40"/>
      <c r="CL7" s="40"/>
      <c r="CM7" s="40"/>
      <c r="CN7" s="40"/>
      <c r="CO7" s="40"/>
      <c r="CP7" s="40"/>
      <c r="CQ7" s="40"/>
      <c r="CR7" s="40"/>
      <c r="CS7" s="40"/>
      <c r="CT7" s="38"/>
      <c r="CU7" s="38"/>
      <c r="CV7" s="38"/>
      <c r="CW7" s="38"/>
      <c r="CX7" s="38"/>
      <c r="CY7" s="38"/>
      <c r="CZ7" s="38"/>
      <c r="DA7" s="38"/>
      <c r="DB7" s="38"/>
      <c r="DC7" s="38"/>
      <c r="DD7" s="38"/>
      <c r="DE7" s="38"/>
      <c r="DF7" s="38"/>
      <c r="DG7" s="38"/>
      <c r="DH7" s="38"/>
      <c r="DI7" s="38"/>
      <c r="DJ7" s="38"/>
      <c r="DK7" s="38"/>
      <c r="DL7" s="38"/>
      <c r="DM7" s="38"/>
      <c r="DN7" s="38"/>
      <c r="DO7" s="38"/>
      <c r="DP7" s="38"/>
      <c r="DQ7" s="38"/>
      <c r="DR7" s="38"/>
      <c r="DS7" s="38"/>
      <c r="DT7" s="38"/>
      <c r="DU7" s="38"/>
      <c r="DV7" s="38"/>
      <c r="DW7" s="38"/>
      <c r="DX7" s="38"/>
      <c r="DY7" s="38"/>
      <c r="DZ7" s="38"/>
      <c r="EA7" s="38"/>
      <c r="EB7" s="38"/>
      <c r="EC7" s="38"/>
      <c r="ED7" s="38"/>
      <c r="EF7" s="38"/>
      <c r="EH7" s="38"/>
      <c r="EJ7" s="38"/>
    </row>
    <row r="8" spans="1:144" x14ac:dyDescent="0.25">
      <c r="CT8" s="38"/>
      <c r="CU8" s="38"/>
      <c r="CV8" s="38"/>
      <c r="CW8" s="38"/>
      <c r="CX8" s="38"/>
      <c r="CY8" s="38"/>
      <c r="CZ8" s="38"/>
      <c r="DA8" s="38"/>
      <c r="DB8" s="38"/>
      <c r="DC8" s="38"/>
      <c r="DD8" s="38"/>
      <c r="DE8" s="38"/>
      <c r="DF8" s="38"/>
      <c r="DG8" s="38"/>
      <c r="DH8" s="38"/>
      <c r="DI8" s="38"/>
      <c r="DJ8" s="38"/>
      <c r="DK8" s="38"/>
      <c r="DL8" s="38"/>
      <c r="DM8" s="38"/>
      <c r="DN8" s="38"/>
      <c r="DO8" s="38"/>
      <c r="DP8" s="38"/>
      <c r="DQ8" s="38"/>
      <c r="DR8" s="38"/>
      <c r="DS8" s="38"/>
      <c r="DT8" s="38"/>
      <c r="DU8" s="38"/>
      <c r="DV8" s="38"/>
      <c r="DW8" s="38"/>
      <c r="DX8" s="38"/>
      <c r="DY8" s="38"/>
      <c r="DZ8" s="38"/>
      <c r="EA8" s="38"/>
      <c r="EB8" s="38"/>
      <c r="EC8" s="38"/>
      <c r="ED8" s="38"/>
      <c r="EF8" s="38"/>
      <c r="EH8" s="38"/>
      <c r="EJ8" s="38"/>
    </row>
    <row r="9" spans="1:144" ht="14.25" customHeight="1" x14ac:dyDescent="0.25">
      <c r="A9" s="41" t="s">
        <v>0</v>
      </c>
      <c r="B9" s="42">
        <v>1878</v>
      </c>
      <c r="C9" s="42">
        <f>B9+1</f>
        <v>1879</v>
      </c>
      <c r="D9" s="42">
        <f t="shared" ref="D9:BO9" si="0">C9+1</f>
        <v>1880</v>
      </c>
      <c r="E9" s="42">
        <f t="shared" si="0"/>
        <v>1881</v>
      </c>
      <c r="F9" s="42">
        <f t="shared" si="0"/>
        <v>1882</v>
      </c>
      <c r="G9" s="42">
        <f t="shared" si="0"/>
        <v>1883</v>
      </c>
      <c r="H9" s="42">
        <f t="shared" si="0"/>
        <v>1884</v>
      </c>
      <c r="I9" s="42">
        <f t="shared" si="0"/>
        <v>1885</v>
      </c>
      <c r="J9" s="42">
        <f t="shared" si="0"/>
        <v>1886</v>
      </c>
      <c r="K9" s="42">
        <f t="shared" si="0"/>
        <v>1887</v>
      </c>
      <c r="L9" s="42">
        <f t="shared" si="0"/>
        <v>1888</v>
      </c>
      <c r="M9" s="42">
        <f t="shared" si="0"/>
        <v>1889</v>
      </c>
      <c r="N9" s="42">
        <f t="shared" si="0"/>
        <v>1890</v>
      </c>
      <c r="O9" s="42">
        <f t="shared" si="0"/>
        <v>1891</v>
      </c>
      <c r="P9" s="42">
        <f t="shared" si="0"/>
        <v>1892</v>
      </c>
      <c r="Q9" s="42">
        <f t="shared" si="0"/>
        <v>1893</v>
      </c>
      <c r="R9" s="42">
        <f t="shared" si="0"/>
        <v>1894</v>
      </c>
      <c r="S9" s="42">
        <f t="shared" si="0"/>
        <v>1895</v>
      </c>
      <c r="T9" s="42">
        <f t="shared" si="0"/>
        <v>1896</v>
      </c>
      <c r="U9" s="42">
        <f t="shared" si="0"/>
        <v>1897</v>
      </c>
      <c r="V9" s="42">
        <f t="shared" si="0"/>
        <v>1898</v>
      </c>
      <c r="W9" s="42">
        <f t="shared" si="0"/>
        <v>1899</v>
      </c>
      <c r="X9" s="42">
        <f t="shared" si="0"/>
        <v>1900</v>
      </c>
      <c r="Y9" s="42">
        <f t="shared" si="0"/>
        <v>1901</v>
      </c>
      <c r="Z9" s="42">
        <f t="shared" si="0"/>
        <v>1902</v>
      </c>
      <c r="AA9" s="42">
        <f t="shared" si="0"/>
        <v>1903</v>
      </c>
      <c r="AB9" s="42">
        <f t="shared" si="0"/>
        <v>1904</v>
      </c>
      <c r="AC9" s="42">
        <f t="shared" si="0"/>
        <v>1905</v>
      </c>
      <c r="AD9" s="42">
        <f t="shared" si="0"/>
        <v>1906</v>
      </c>
      <c r="AE9" s="42">
        <f t="shared" si="0"/>
        <v>1907</v>
      </c>
      <c r="AF9" s="42">
        <f t="shared" si="0"/>
        <v>1908</v>
      </c>
      <c r="AG9" s="42">
        <f t="shared" si="0"/>
        <v>1909</v>
      </c>
      <c r="AH9" s="42">
        <f t="shared" si="0"/>
        <v>1910</v>
      </c>
      <c r="AI9" s="42">
        <f t="shared" si="0"/>
        <v>1911</v>
      </c>
      <c r="AJ9" s="42">
        <f t="shared" si="0"/>
        <v>1912</v>
      </c>
      <c r="AK9" s="42">
        <f t="shared" si="0"/>
        <v>1913</v>
      </c>
      <c r="AL9" s="42">
        <f t="shared" si="0"/>
        <v>1914</v>
      </c>
      <c r="AM9" s="42">
        <f t="shared" si="0"/>
        <v>1915</v>
      </c>
      <c r="AN9" s="42">
        <f t="shared" si="0"/>
        <v>1916</v>
      </c>
      <c r="AO9" s="42">
        <f t="shared" si="0"/>
        <v>1917</v>
      </c>
      <c r="AP9" s="42">
        <f t="shared" si="0"/>
        <v>1918</v>
      </c>
      <c r="AQ9" s="42">
        <f t="shared" si="0"/>
        <v>1919</v>
      </c>
      <c r="AR9" s="42">
        <f t="shared" si="0"/>
        <v>1920</v>
      </c>
      <c r="AS9" s="42">
        <f t="shared" si="0"/>
        <v>1921</v>
      </c>
      <c r="AT9" s="42">
        <f t="shared" si="0"/>
        <v>1922</v>
      </c>
      <c r="AU9" s="42">
        <f t="shared" si="0"/>
        <v>1923</v>
      </c>
      <c r="AV9" s="42">
        <f t="shared" si="0"/>
        <v>1924</v>
      </c>
      <c r="AW9" s="42">
        <f t="shared" si="0"/>
        <v>1925</v>
      </c>
      <c r="AX9" s="42">
        <f t="shared" si="0"/>
        <v>1926</v>
      </c>
      <c r="AY9" s="42">
        <f t="shared" si="0"/>
        <v>1927</v>
      </c>
      <c r="AZ9" s="42">
        <f t="shared" si="0"/>
        <v>1928</v>
      </c>
      <c r="BA9" s="42">
        <f t="shared" si="0"/>
        <v>1929</v>
      </c>
      <c r="BB9" s="42">
        <f t="shared" si="0"/>
        <v>1930</v>
      </c>
      <c r="BC9" s="42">
        <f t="shared" si="0"/>
        <v>1931</v>
      </c>
      <c r="BD9" s="42">
        <f t="shared" si="0"/>
        <v>1932</v>
      </c>
      <c r="BE9" s="42">
        <f t="shared" si="0"/>
        <v>1933</v>
      </c>
      <c r="BF9" s="42">
        <f t="shared" si="0"/>
        <v>1934</v>
      </c>
      <c r="BG9" s="42">
        <f t="shared" si="0"/>
        <v>1935</v>
      </c>
      <c r="BH9" s="42">
        <f t="shared" si="0"/>
        <v>1936</v>
      </c>
      <c r="BI9" s="42">
        <f t="shared" si="0"/>
        <v>1937</v>
      </c>
      <c r="BJ9" s="42">
        <f t="shared" si="0"/>
        <v>1938</v>
      </c>
      <c r="BK9" s="42">
        <f t="shared" si="0"/>
        <v>1939</v>
      </c>
      <c r="BL9" s="42">
        <f t="shared" si="0"/>
        <v>1940</v>
      </c>
      <c r="BM9" s="42">
        <f t="shared" si="0"/>
        <v>1941</v>
      </c>
      <c r="BN9" s="42">
        <f t="shared" si="0"/>
        <v>1942</v>
      </c>
      <c r="BO9" s="42">
        <f t="shared" si="0"/>
        <v>1943</v>
      </c>
      <c r="BP9" s="42">
        <f t="shared" ref="BP9:EA9" si="1">BO9+1</f>
        <v>1944</v>
      </c>
      <c r="BQ9" s="42">
        <f t="shared" si="1"/>
        <v>1945</v>
      </c>
      <c r="BR9" s="42">
        <f t="shared" si="1"/>
        <v>1946</v>
      </c>
      <c r="BS9" s="42">
        <f t="shared" si="1"/>
        <v>1947</v>
      </c>
      <c r="BT9" s="42">
        <f t="shared" si="1"/>
        <v>1948</v>
      </c>
      <c r="BU9" s="42">
        <f t="shared" si="1"/>
        <v>1949</v>
      </c>
      <c r="BV9" s="42">
        <f t="shared" si="1"/>
        <v>1950</v>
      </c>
      <c r="BW9" s="42">
        <f t="shared" si="1"/>
        <v>1951</v>
      </c>
      <c r="BX9" s="42">
        <f t="shared" si="1"/>
        <v>1952</v>
      </c>
      <c r="BY9" s="42">
        <f t="shared" si="1"/>
        <v>1953</v>
      </c>
      <c r="BZ9" s="42">
        <f t="shared" si="1"/>
        <v>1954</v>
      </c>
      <c r="CA9" s="42">
        <f t="shared" si="1"/>
        <v>1955</v>
      </c>
      <c r="CB9" s="42">
        <f t="shared" si="1"/>
        <v>1956</v>
      </c>
      <c r="CC9" s="42">
        <f t="shared" si="1"/>
        <v>1957</v>
      </c>
      <c r="CD9" s="42">
        <f t="shared" si="1"/>
        <v>1958</v>
      </c>
      <c r="CE9" s="42">
        <f t="shared" si="1"/>
        <v>1959</v>
      </c>
      <c r="CF9" s="42">
        <f t="shared" si="1"/>
        <v>1960</v>
      </c>
      <c r="CG9" s="42">
        <f t="shared" si="1"/>
        <v>1961</v>
      </c>
      <c r="CH9" s="42">
        <f t="shared" si="1"/>
        <v>1962</v>
      </c>
      <c r="CI9" s="42">
        <f t="shared" si="1"/>
        <v>1963</v>
      </c>
      <c r="CJ9" s="42">
        <f t="shared" si="1"/>
        <v>1964</v>
      </c>
      <c r="CK9" s="42">
        <f t="shared" si="1"/>
        <v>1965</v>
      </c>
      <c r="CL9" s="42">
        <f t="shared" si="1"/>
        <v>1966</v>
      </c>
      <c r="CM9" s="42">
        <f t="shared" si="1"/>
        <v>1967</v>
      </c>
      <c r="CN9" s="42">
        <f t="shared" si="1"/>
        <v>1968</v>
      </c>
      <c r="CO9" s="42">
        <f t="shared" si="1"/>
        <v>1969</v>
      </c>
      <c r="CP9" s="42">
        <f t="shared" si="1"/>
        <v>1970</v>
      </c>
      <c r="CQ9" s="42">
        <f t="shared" si="1"/>
        <v>1971</v>
      </c>
      <c r="CR9" s="42">
        <f t="shared" si="1"/>
        <v>1972</v>
      </c>
      <c r="CS9" s="42">
        <f t="shared" si="1"/>
        <v>1973</v>
      </c>
      <c r="CT9" s="42">
        <f t="shared" si="1"/>
        <v>1974</v>
      </c>
      <c r="CU9" s="42">
        <f t="shared" si="1"/>
        <v>1975</v>
      </c>
      <c r="CV9" s="42">
        <f t="shared" si="1"/>
        <v>1976</v>
      </c>
      <c r="CW9" s="42">
        <f t="shared" si="1"/>
        <v>1977</v>
      </c>
      <c r="CX9" s="42">
        <f t="shared" si="1"/>
        <v>1978</v>
      </c>
      <c r="CY9" s="42">
        <f t="shared" si="1"/>
        <v>1979</v>
      </c>
      <c r="CZ9" s="42">
        <f t="shared" si="1"/>
        <v>1980</v>
      </c>
      <c r="DA9" s="42">
        <f t="shared" si="1"/>
        <v>1981</v>
      </c>
      <c r="DB9" s="42">
        <f t="shared" si="1"/>
        <v>1982</v>
      </c>
      <c r="DC9" s="42">
        <f t="shared" si="1"/>
        <v>1983</v>
      </c>
      <c r="DD9" s="42">
        <f t="shared" si="1"/>
        <v>1984</v>
      </c>
      <c r="DE9" s="42">
        <f t="shared" si="1"/>
        <v>1985</v>
      </c>
      <c r="DF9" s="42">
        <f t="shared" si="1"/>
        <v>1986</v>
      </c>
      <c r="DG9" s="42">
        <f t="shared" si="1"/>
        <v>1987</v>
      </c>
      <c r="DH9" s="42">
        <f t="shared" si="1"/>
        <v>1988</v>
      </c>
      <c r="DI9" s="42">
        <f t="shared" si="1"/>
        <v>1989</v>
      </c>
      <c r="DJ9" s="42">
        <f t="shared" si="1"/>
        <v>1990</v>
      </c>
      <c r="DK9" s="42">
        <f t="shared" si="1"/>
        <v>1991</v>
      </c>
      <c r="DL9" s="42">
        <f t="shared" si="1"/>
        <v>1992</v>
      </c>
      <c r="DM9" s="42">
        <f t="shared" si="1"/>
        <v>1993</v>
      </c>
      <c r="DN9" s="42">
        <f t="shared" si="1"/>
        <v>1994</v>
      </c>
      <c r="DO9" s="42">
        <f t="shared" si="1"/>
        <v>1995</v>
      </c>
      <c r="DP9" s="42">
        <f t="shared" si="1"/>
        <v>1996</v>
      </c>
      <c r="DQ9" s="42">
        <f t="shared" si="1"/>
        <v>1997</v>
      </c>
      <c r="DR9" s="42">
        <f t="shared" si="1"/>
        <v>1998</v>
      </c>
      <c r="DS9" s="42">
        <f t="shared" si="1"/>
        <v>1999</v>
      </c>
      <c r="DT9" s="42">
        <f t="shared" si="1"/>
        <v>2000</v>
      </c>
      <c r="DU9" s="42">
        <f t="shared" si="1"/>
        <v>2001</v>
      </c>
      <c r="DV9" s="42">
        <f t="shared" si="1"/>
        <v>2002</v>
      </c>
      <c r="DW9" s="42">
        <f t="shared" si="1"/>
        <v>2003</v>
      </c>
      <c r="DX9" s="42">
        <f t="shared" si="1"/>
        <v>2004</v>
      </c>
      <c r="DY9" s="42">
        <f t="shared" si="1"/>
        <v>2005</v>
      </c>
      <c r="DZ9" s="42">
        <f t="shared" si="1"/>
        <v>2006</v>
      </c>
      <c r="EA9" s="42">
        <f t="shared" si="1"/>
        <v>2007</v>
      </c>
      <c r="EB9" s="42">
        <f t="shared" ref="EB9:EM9" si="2">EA9+1</f>
        <v>2008</v>
      </c>
      <c r="EC9" s="42">
        <f t="shared" si="2"/>
        <v>2009</v>
      </c>
      <c r="ED9" s="42">
        <f t="shared" si="2"/>
        <v>2010</v>
      </c>
      <c r="EE9" s="42">
        <f t="shared" si="2"/>
        <v>2011</v>
      </c>
      <c r="EF9" s="42">
        <f t="shared" si="2"/>
        <v>2012</v>
      </c>
      <c r="EG9" s="42">
        <f t="shared" si="2"/>
        <v>2013</v>
      </c>
      <c r="EH9" s="42">
        <f t="shared" si="2"/>
        <v>2014</v>
      </c>
      <c r="EI9" s="42">
        <f t="shared" si="2"/>
        <v>2015</v>
      </c>
      <c r="EJ9" s="42">
        <f t="shared" si="2"/>
        <v>2016</v>
      </c>
      <c r="EK9" s="42">
        <f t="shared" si="2"/>
        <v>2017</v>
      </c>
      <c r="EL9" s="42">
        <f t="shared" si="2"/>
        <v>2018</v>
      </c>
      <c r="EM9" s="42">
        <f t="shared" si="2"/>
        <v>2019</v>
      </c>
    </row>
    <row r="10" spans="1:144" ht="14.25" customHeight="1" x14ac:dyDescent="0.25">
      <c r="A10" s="25" t="s">
        <v>20</v>
      </c>
      <c r="B10" s="42"/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2"/>
      <c r="AJ10" s="42"/>
      <c r="AK10" s="42"/>
      <c r="AL10" s="42"/>
      <c r="AM10" s="42"/>
      <c r="AN10" s="42"/>
      <c r="AO10" s="42"/>
      <c r="AP10" s="42"/>
      <c r="AQ10" s="42"/>
      <c r="AR10" s="42"/>
      <c r="AS10" s="42"/>
      <c r="AT10" s="42"/>
      <c r="AU10" s="42"/>
      <c r="AV10" s="42"/>
      <c r="AW10" s="42"/>
      <c r="AX10" s="42"/>
      <c r="AY10" s="42"/>
      <c r="AZ10" s="42"/>
      <c r="BA10" s="42"/>
      <c r="BB10" s="42"/>
      <c r="BC10" s="42"/>
      <c r="BD10" s="42"/>
      <c r="BE10" s="42"/>
      <c r="BF10" s="42"/>
      <c r="BG10" s="42"/>
      <c r="BH10" s="42"/>
      <c r="BI10" s="42"/>
      <c r="BJ10" s="42"/>
      <c r="BK10" s="42"/>
      <c r="BL10" s="42"/>
      <c r="BM10" s="42"/>
      <c r="BN10" s="42"/>
      <c r="BO10" s="42"/>
      <c r="BP10" s="42"/>
      <c r="BQ10" s="42"/>
      <c r="BR10" s="42"/>
      <c r="BS10" s="42"/>
      <c r="BT10" s="42"/>
      <c r="BU10" s="42"/>
      <c r="BV10" s="42"/>
      <c r="BW10" s="42"/>
      <c r="BX10" s="42"/>
      <c r="BY10" s="42"/>
      <c r="BZ10" s="42"/>
      <c r="CA10" s="42"/>
      <c r="CB10" s="42"/>
      <c r="CC10" s="42"/>
      <c r="CD10" s="42"/>
      <c r="CE10" s="42"/>
      <c r="CF10" s="42"/>
      <c r="CG10" s="42"/>
      <c r="CH10" s="42"/>
      <c r="CI10" s="42"/>
      <c r="CJ10" s="42"/>
      <c r="CK10" s="42"/>
      <c r="CL10" s="42"/>
      <c r="CM10" s="42"/>
      <c r="CN10" s="42"/>
      <c r="CO10" s="42"/>
      <c r="CP10" s="42"/>
      <c r="CQ10" s="42"/>
      <c r="CR10" s="42"/>
      <c r="CS10" s="42"/>
      <c r="CT10" s="42"/>
      <c r="CU10" s="42"/>
      <c r="CV10" s="42"/>
      <c r="CW10" s="42"/>
      <c r="CX10" s="42"/>
      <c r="CY10" s="42"/>
      <c r="CZ10" s="42"/>
      <c r="DA10" s="42"/>
      <c r="DB10" s="42"/>
      <c r="DC10" s="42"/>
      <c r="DD10" s="42"/>
      <c r="DE10" s="42"/>
      <c r="DF10" s="42"/>
      <c r="DG10" s="42"/>
      <c r="DH10" s="42"/>
      <c r="DI10" s="54">
        <f t="shared" ref="DI10:EG10" si="3">DI12+DI23-DI28-DI33</f>
        <v>2227917.4279999998</v>
      </c>
      <c r="DJ10" s="54">
        <f t="shared" si="3"/>
        <v>2243451.0460000001</v>
      </c>
      <c r="DK10" s="54">
        <f t="shared" si="3"/>
        <v>2080192.8450000002</v>
      </c>
      <c r="DL10" s="54">
        <f t="shared" si="3"/>
        <v>2249022.8619999997</v>
      </c>
      <c r="DM10" s="54">
        <f t="shared" si="3"/>
        <v>2558524.5921818186</v>
      </c>
      <c r="DN10" s="54">
        <f t="shared" si="3"/>
        <v>2371597.9517127271</v>
      </c>
      <c r="DO10" s="54">
        <f t="shared" si="3"/>
        <v>2137701.0658</v>
      </c>
      <c r="DP10" s="54">
        <f t="shared" si="3"/>
        <v>1763209.7405599998</v>
      </c>
      <c r="DQ10" s="54">
        <f t="shared" si="3"/>
        <v>2237352.9287199997</v>
      </c>
      <c r="DR10" s="54">
        <f t="shared" si="3"/>
        <v>2128768.4217381817</v>
      </c>
      <c r="DS10" s="54">
        <f t="shared" si="3"/>
        <v>2341588.3783791899</v>
      </c>
      <c r="DT10" s="54">
        <f t="shared" si="3"/>
        <v>2093962.8088935697</v>
      </c>
      <c r="DU10" s="54">
        <f t="shared" si="3"/>
        <v>2712249.7330554319</v>
      </c>
      <c r="DV10" s="54">
        <f t="shared" si="3"/>
        <v>2138988.6926393122</v>
      </c>
      <c r="DW10" s="54">
        <f t="shared" si="3"/>
        <v>3616919.0868418622</v>
      </c>
      <c r="DX10" s="54">
        <f t="shared" si="3"/>
        <v>4012286.8212289009</v>
      </c>
      <c r="DY10" s="54">
        <f t="shared" si="3"/>
        <v>4285920.1087751202</v>
      </c>
      <c r="DZ10" s="54">
        <f t="shared" si="3"/>
        <v>3865697.3511921442</v>
      </c>
      <c r="EA10" s="54">
        <f t="shared" si="3"/>
        <v>3316101.4538005111</v>
      </c>
      <c r="EB10" s="54">
        <f t="shared" si="3"/>
        <v>3934167.8220931897</v>
      </c>
      <c r="EC10" s="54">
        <f t="shared" si="3"/>
        <v>2949347.6384897996</v>
      </c>
      <c r="ED10" s="54">
        <f t="shared" si="3"/>
        <v>2656982.7369999997</v>
      </c>
      <c r="EE10" s="54">
        <f t="shared" si="3"/>
        <v>2844796.8870000001</v>
      </c>
      <c r="EF10" s="54">
        <f t="shared" si="3"/>
        <v>3254709.5580000002</v>
      </c>
      <c r="EG10" s="54">
        <f t="shared" si="3"/>
        <v>3041848.87</v>
      </c>
      <c r="EH10" s="54">
        <f t="shared" ref="EH10:EI10" si="4">EH12+EH23-EH28-EH33</f>
        <v>2876400.6559999995</v>
      </c>
      <c r="EI10" s="54">
        <f t="shared" si="4"/>
        <v>2831090.5559999999</v>
      </c>
      <c r="EJ10" s="54">
        <f t="shared" ref="EJ10:EK10" si="5">EJ12+EJ23-EJ28-EJ33</f>
        <v>2392860.1150000002</v>
      </c>
      <c r="EK10" s="54">
        <f t="shared" si="5"/>
        <v>2408326.44</v>
      </c>
      <c r="EL10" s="54">
        <f t="shared" ref="EL10:EM10" si="6">EL12+EL23-EL28-EL33</f>
        <v>2379202.4050000003</v>
      </c>
      <c r="EM10" s="54">
        <f t="shared" si="6"/>
        <v>2694323.2510000002</v>
      </c>
    </row>
    <row r="11" spans="1:144" ht="14.25" customHeight="1" outlineLevel="1" x14ac:dyDescent="0.25">
      <c r="A11" s="23"/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  <c r="AE11" s="41"/>
      <c r="AF11" s="41"/>
      <c r="AG11" s="41"/>
      <c r="AH11" s="41"/>
      <c r="AI11" s="41"/>
      <c r="AJ11" s="41"/>
      <c r="AK11" s="41"/>
      <c r="AL11" s="41"/>
      <c r="AM11" s="41"/>
      <c r="AN11" s="41"/>
      <c r="AO11" s="41"/>
      <c r="AP11" s="41"/>
      <c r="AQ11" s="41"/>
      <c r="AR11" s="41"/>
      <c r="AS11" s="41"/>
      <c r="AT11" s="41"/>
      <c r="AU11" s="41"/>
      <c r="AV11" s="41"/>
      <c r="AW11" s="41"/>
      <c r="AX11" s="41"/>
      <c r="AY11" s="41"/>
      <c r="AZ11" s="41"/>
      <c r="BA11" s="41"/>
      <c r="BB11" s="41"/>
      <c r="BC11" s="41"/>
      <c r="BD11" s="41"/>
      <c r="BE11" s="41"/>
      <c r="BF11" s="41"/>
      <c r="BG11" s="41"/>
      <c r="BH11" s="41"/>
      <c r="BI11" s="41"/>
      <c r="BJ11" s="41"/>
      <c r="BK11" s="41"/>
      <c r="BL11" s="41"/>
      <c r="BM11" s="41"/>
      <c r="BN11" s="41"/>
      <c r="BO11" s="41"/>
      <c r="BP11" s="41"/>
      <c r="BQ11" s="41"/>
      <c r="BR11" s="41"/>
      <c r="BS11" s="41"/>
      <c r="BT11" s="41"/>
      <c r="BU11" s="41"/>
      <c r="BV11" s="41"/>
      <c r="BW11" s="41"/>
      <c r="BX11" s="41"/>
      <c r="BY11" s="41"/>
      <c r="BZ11" s="41"/>
      <c r="CA11" s="41"/>
      <c r="CB11" s="41"/>
      <c r="CC11" s="41"/>
      <c r="CD11" s="41"/>
      <c r="CE11" s="41"/>
      <c r="CF11" s="41"/>
      <c r="CG11" s="41"/>
      <c r="CH11" s="41"/>
      <c r="CI11" s="41"/>
      <c r="CJ11" s="41"/>
      <c r="CK11" s="41"/>
      <c r="CL11" s="41"/>
      <c r="CM11" s="41"/>
      <c r="CN11" s="41"/>
      <c r="CO11" s="41"/>
      <c r="CP11" s="41"/>
      <c r="CQ11" s="41"/>
      <c r="CR11" s="41"/>
      <c r="CS11" s="41"/>
      <c r="CT11" s="43"/>
      <c r="CU11" s="43"/>
      <c r="CV11" s="43"/>
      <c r="CW11" s="43"/>
      <c r="CX11" s="43"/>
      <c r="CY11" s="43"/>
      <c r="CZ11" s="43"/>
      <c r="DA11" s="43"/>
      <c r="DB11" s="43"/>
      <c r="DC11" s="43"/>
      <c r="DD11" s="43"/>
      <c r="DE11" s="43"/>
      <c r="DF11" s="43"/>
      <c r="DG11" s="43"/>
      <c r="DH11" s="43"/>
      <c r="DI11" s="43"/>
      <c r="DJ11" s="43"/>
      <c r="DK11" s="43"/>
      <c r="DL11" s="43"/>
      <c r="DM11" s="43"/>
      <c r="DN11" s="43"/>
      <c r="DO11" s="43"/>
      <c r="DP11" s="43"/>
      <c r="DQ11" s="43"/>
      <c r="DR11" s="43"/>
      <c r="DS11" s="43"/>
      <c r="DT11" s="43"/>
      <c r="DU11" s="43"/>
      <c r="DV11" s="43"/>
      <c r="DW11" s="43"/>
      <c r="DX11" s="43"/>
      <c r="DY11" s="43"/>
      <c r="DZ11" s="43"/>
      <c r="EA11" s="43"/>
      <c r="EB11" s="43"/>
      <c r="EC11" s="43"/>
      <c r="ED11" s="43"/>
      <c r="EE11" s="43"/>
      <c r="EF11" s="43"/>
      <c r="EG11" s="43"/>
      <c r="EH11" s="43"/>
      <c r="EI11" s="43"/>
      <c r="EJ11" s="43"/>
      <c r="EK11" s="43"/>
      <c r="EL11" s="43"/>
      <c r="EM11" s="43"/>
    </row>
    <row r="12" spans="1:144" ht="14.25" customHeight="1" outlineLevel="1" x14ac:dyDescent="0.25">
      <c r="A12" s="61" t="s">
        <v>4</v>
      </c>
      <c r="B12" s="50">
        <v>164821</v>
      </c>
      <c r="C12" s="50">
        <v>234928</v>
      </c>
      <c r="D12" s="50">
        <v>304736</v>
      </c>
      <c r="E12" s="50">
        <v>342674</v>
      </c>
      <c r="F12" s="50">
        <v>384342</v>
      </c>
      <c r="G12" s="50">
        <v>428532</v>
      </c>
      <c r="H12" s="50">
        <f t="shared" ref="H12:AM12" si="7">SUM(H13:H19)</f>
        <v>488547</v>
      </c>
      <c r="I12" s="50">
        <f t="shared" si="7"/>
        <v>519265</v>
      </c>
      <c r="J12" s="50">
        <f t="shared" si="7"/>
        <v>542928</v>
      </c>
      <c r="K12" s="50">
        <f t="shared" si="7"/>
        <v>567584</v>
      </c>
      <c r="L12" s="50">
        <f t="shared" si="7"/>
        <v>623238</v>
      </c>
      <c r="M12" s="50">
        <f t="shared" si="7"/>
        <v>595856</v>
      </c>
      <c r="N12" s="50">
        <f t="shared" si="7"/>
        <v>647626</v>
      </c>
      <c r="O12" s="50">
        <f t="shared" si="7"/>
        <v>679525</v>
      </c>
      <c r="P12" s="50">
        <f t="shared" si="7"/>
        <v>684119</v>
      </c>
      <c r="Q12" s="50">
        <f t="shared" si="7"/>
        <v>702645</v>
      </c>
      <c r="R12" s="50">
        <f t="shared" si="7"/>
        <v>731092</v>
      </c>
      <c r="S12" s="50">
        <f t="shared" si="7"/>
        <v>752765</v>
      </c>
      <c r="T12" s="50">
        <f t="shared" si="7"/>
        <v>805573</v>
      </c>
      <c r="U12" s="50">
        <f t="shared" si="7"/>
        <v>867764</v>
      </c>
      <c r="V12" s="50">
        <f t="shared" si="7"/>
        <v>921588</v>
      </c>
      <c r="W12" s="50">
        <f t="shared" si="7"/>
        <v>990884</v>
      </c>
      <c r="X12" s="50">
        <f t="shared" si="7"/>
        <v>1111545</v>
      </c>
      <c r="Y12" s="50">
        <f t="shared" si="7"/>
        <v>1259560</v>
      </c>
      <c r="Z12" s="50">
        <f t="shared" si="7"/>
        <v>1386880</v>
      </c>
      <c r="AA12" s="50">
        <f t="shared" si="7"/>
        <v>1443019</v>
      </c>
      <c r="AB12" s="50">
        <f t="shared" si="7"/>
        <v>1562516</v>
      </c>
      <c r="AC12" s="50">
        <f t="shared" si="7"/>
        <v>1611508</v>
      </c>
      <c r="AD12" s="50">
        <f t="shared" si="7"/>
        <v>1757290</v>
      </c>
      <c r="AE12" s="50">
        <f t="shared" si="7"/>
        <v>1860391</v>
      </c>
      <c r="AF12" s="50">
        <f t="shared" si="7"/>
        <v>1890838</v>
      </c>
      <c r="AG12" s="50">
        <f t="shared" si="7"/>
        <v>1941917</v>
      </c>
      <c r="AH12" s="50">
        <f t="shared" si="7"/>
        <v>2232623</v>
      </c>
      <c r="AI12" s="50">
        <f t="shared" si="7"/>
        <v>2099228</v>
      </c>
      <c r="AJ12" s="50">
        <f t="shared" si="7"/>
        <v>2212558</v>
      </c>
      <c r="AK12" s="50">
        <f t="shared" si="7"/>
        <v>1918303</v>
      </c>
      <c r="AL12" s="50">
        <f t="shared" si="7"/>
        <v>2312109</v>
      </c>
      <c r="AM12" s="50">
        <f t="shared" si="7"/>
        <v>2244065</v>
      </c>
      <c r="AN12" s="50">
        <f t="shared" ref="AN12:BS12" si="8">SUM(AN13:AN19)</f>
        <v>2293355</v>
      </c>
      <c r="AO12" s="50">
        <f t="shared" si="8"/>
        <v>2101610</v>
      </c>
      <c r="AP12" s="50">
        <f t="shared" si="8"/>
        <v>2066894</v>
      </c>
      <c r="AQ12" s="50">
        <f t="shared" si="8"/>
        <v>1877500</v>
      </c>
      <c r="AR12" s="50">
        <f t="shared" si="8"/>
        <v>1873198</v>
      </c>
      <c r="AS12" s="50">
        <f t="shared" si="8"/>
        <v>1838126</v>
      </c>
      <c r="AT12" s="50">
        <f t="shared" si="8"/>
        <v>1887632</v>
      </c>
      <c r="AU12" s="50">
        <f t="shared" si="8"/>
        <v>2001444</v>
      </c>
      <c r="AV12" s="50">
        <f t="shared" si="8"/>
        <v>2116579</v>
      </c>
      <c r="AW12" s="50">
        <f t="shared" si="8"/>
        <v>2148935</v>
      </c>
      <c r="AX12" s="50">
        <f t="shared" si="8"/>
        <v>2275944</v>
      </c>
      <c r="AY12" s="50">
        <f t="shared" si="8"/>
        <v>2404719</v>
      </c>
      <c r="AZ12" s="50">
        <f t="shared" si="8"/>
        <v>2475856</v>
      </c>
      <c r="BA12" s="50">
        <f t="shared" si="8"/>
        <v>2576557</v>
      </c>
      <c r="BB12" s="50">
        <f t="shared" si="8"/>
        <v>2582885</v>
      </c>
      <c r="BC12" s="50">
        <f t="shared" si="8"/>
        <v>2192280</v>
      </c>
      <c r="BD12" s="50">
        <f t="shared" si="8"/>
        <v>1871580</v>
      </c>
      <c r="BE12" s="50">
        <f t="shared" si="8"/>
        <v>1850483</v>
      </c>
      <c r="BF12" s="50">
        <f t="shared" si="8"/>
        <v>2093376</v>
      </c>
      <c r="BG12" s="50">
        <f t="shared" si="8"/>
        <v>2149126</v>
      </c>
      <c r="BH12" s="50">
        <f t="shared" si="8"/>
        <v>2174561</v>
      </c>
      <c r="BI12" s="50">
        <f t="shared" si="8"/>
        <v>2314351</v>
      </c>
      <c r="BJ12" s="50">
        <f t="shared" si="8"/>
        <v>2257746</v>
      </c>
      <c r="BK12" s="50">
        <f t="shared" si="8"/>
        <v>2380232</v>
      </c>
      <c r="BL12" s="50">
        <f t="shared" si="8"/>
        <v>2556475</v>
      </c>
      <c r="BM12" s="50">
        <f t="shared" si="8"/>
        <v>2681863</v>
      </c>
      <c r="BN12" s="50">
        <f t="shared" si="8"/>
        <v>2723048</v>
      </c>
      <c r="BO12" s="50">
        <f t="shared" si="8"/>
        <v>2832605</v>
      </c>
      <c r="BP12" s="50">
        <f t="shared" si="8"/>
        <v>2850998</v>
      </c>
      <c r="BQ12" s="50">
        <f t="shared" si="8"/>
        <v>2878913</v>
      </c>
      <c r="BR12" s="50">
        <f t="shared" si="8"/>
        <v>2838571</v>
      </c>
      <c r="BS12" s="50">
        <f t="shared" si="8"/>
        <v>2795752</v>
      </c>
      <c r="BT12" s="50">
        <f t="shared" ref="BT12:CY12" si="9">SUM(BT13:BT19)</f>
        <v>2820431</v>
      </c>
      <c r="BU12" s="50">
        <f t="shared" si="9"/>
        <v>2858420</v>
      </c>
      <c r="BV12" s="50">
        <f t="shared" si="9"/>
        <v>2712287</v>
      </c>
      <c r="BW12" s="50">
        <f t="shared" si="9"/>
        <v>2474588</v>
      </c>
      <c r="BX12" s="50">
        <f t="shared" si="9"/>
        <v>2793935</v>
      </c>
      <c r="BY12" s="50">
        <f t="shared" si="9"/>
        <v>2559132</v>
      </c>
      <c r="BZ12" s="50">
        <f t="shared" si="9"/>
        <v>2635886</v>
      </c>
      <c r="CA12" s="50">
        <f t="shared" si="9"/>
        <v>2597559</v>
      </c>
      <c r="CB12" s="50">
        <f t="shared" si="9"/>
        <v>2669883</v>
      </c>
      <c r="CC12" s="50">
        <f t="shared" si="9"/>
        <v>2654386</v>
      </c>
      <c r="CD12" s="50">
        <f t="shared" si="9"/>
        <v>2763682</v>
      </c>
      <c r="CE12" s="50">
        <f t="shared" si="9"/>
        <v>2854679</v>
      </c>
      <c r="CF12" s="50">
        <f t="shared" si="9"/>
        <v>3060378</v>
      </c>
      <c r="CG12" s="50">
        <f t="shared" si="9"/>
        <v>2971658</v>
      </c>
      <c r="CH12" s="50">
        <f t="shared" si="9"/>
        <v>2591119</v>
      </c>
      <c r="CI12" s="50">
        <f t="shared" si="9"/>
        <v>2786419</v>
      </c>
      <c r="CJ12" s="50">
        <f t="shared" si="9"/>
        <v>2923139</v>
      </c>
      <c r="CK12" s="50">
        <f t="shared" si="9"/>
        <v>2701704</v>
      </c>
      <c r="CL12" s="50">
        <f t="shared" si="9"/>
        <v>2636164</v>
      </c>
      <c r="CM12" s="50">
        <f t="shared" si="9"/>
        <v>2407243</v>
      </c>
      <c r="CN12" s="50">
        <f t="shared" si="9"/>
        <v>2260266</v>
      </c>
      <c r="CO12" s="50">
        <f t="shared" si="9"/>
        <v>2363942</v>
      </c>
      <c r="CP12" s="50">
        <f t="shared" si="9"/>
        <v>2386145</v>
      </c>
      <c r="CQ12" s="50">
        <f t="shared" si="9"/>
        <v>2124240</v>
      </c>
      <c r="CR12" s="50">
        <f t="shared" si="9"/>
        <v>2181354</v>
      </c>
      <c r="CS12" s="50">
        <f t="shared" si="9"/>
        <v>2468542</v>
      </c>
      <c r="CT12" s="50">
        <f t="shared" si="9"/>
        <v>2564317</v>
      </c>
      <c r="CU12" s="50">
        <f t="shared" si="9"/>
        <v>2412393</v>
      </c>
      <c r="CV12" s="50">
        <f t="shared" si="9"/>
        <v>2486904</v>
      </c>
      <c r="CW12" s="50">
        <f t="shared" si="9"/>
        <v>2368909</v>
      </c>
      <c r="CX12" s="50">
        <f t="shared" si="9"/>
        <v>2182501</v>
      </c>
      <c r="CY12" s="50">
        <f t="shared" si="9"/>
        <v>1947599</v>
      </c>
      <c r="CZ12" s="50">
        <f t="shared" ref="CZ12:DI12" si="10">SUM(CZ13:CZ19)</f>
        <v>2162643</v>
      </c>
      <c r="DA12" s="50">
        <f t="shared" si="10"/>
        <v>2196894</v>
      </c>
      <c r="DB12" s="50">
        <f t="shared" si="10"/>
        <v>2244384</v>
      </c>
      <c r="DC12" s="50">
        <f t="shared" si="10"/>
        <v>2473531</v>
      </c>
      <c r="DD12" s="50">
        <f t="shared" si="10"/>
        <v>2526647</v>
      </c>
      <c r="DE12" s="50">
        <f t="shared" si="10"/>
        <v>2390010</v>
      </c>
      <c r="DF12" s="50">
        <f t="shared" si="10"/>
        <v>2517947</v>
      </c>
      <c r="DG12" s="50">
        <f t="shared" si="10"/>
        <v>2220996</v>
      </c>
      <c r="DH12" s="50">
        <f t="shared" si="10"/>
        <v>2438071</v>
      </c>
      <c r="DI12" s="50">
        <f t="shared" si="10"/>
        <v>2713016</v>
      </c>
      <c r="DJ12" s="50">
        <f t="shared" ref="DJ12:EF12" si="11">DJ13+DJ16+DJ19</f>
        <v>2578560</v>
      </c>
      <c r="DK12" s="50">
        <f t="shared" si="11"/>
        <v>2689025</v>
      </c>
      <c r="DL12" s="50">
        <f t="shared" si="11"/>
        <v>3018059</v>
      </c>
      <c r="DM12" s="50">
        <f t="shared" si="11"/>
        <v>3336808</v>
      </c>
      <c r="DN12" s="50">
        <f t="shared" si="11"/>
        <v>3033235</v>
      </c>
      <c r="DO12" s="50">
        <f t="shared" si="11"/>
        <v>3576821</v>
      </c>
      <c r="DP12" s="50">
        <f t="shared" si="11"/>
        <v>3610552</v>
      </c>
      <c r="DQ12" s="50">
        <f t="shared" si="11"/>
        <v>3567412.07</v>
      </c>
      <c r="DR12" s="50">
        <f t="shared" si="11"/>
        <v>3126370</v>
      </c>
      <c r="DS12" s="50">
        <f t="shared" si="11"/>
        <v>3505730</v>
      </c>
      <c r="DT12" s="50">
        <f t="shared" si="11"/>
        <v>3457417</v>
      </c>
      <c r="DU12" s="50">
        <f t="shared" si="11"/>
        <v>3911396</v>
      </c>
      <c r="DV12" s="50">
        <f t="shared" si="11"/>
        <v>4458939</v>
      </c>
      <c r="DW12" s="50">
        <f t="shared" si="11"/>
        <v>5179891</v>
      </c>
      <c r="DX12" s="50">
        <f t="shared" si="11"/>
        <v>5155394</v>
      </c>
      <c r="DY12" s="50">
        <f t="shared" si="11"/>
        <v>5267161</v>
      </c>
      <c r="DZ12" s="50">
        <f t="shared" si="11"/>
        <v>5673531</v>
      </c>
      <c r="EA12" s="50">
        <f t="shared" si="11"/>
        <v>4834779</v>
      </c>
      <c r="EB12" s="50">
        <f t="shared" si="11"/>
        <v>4831607</v>
      </c>
      <c r="EC12" s="50">
        <f t="shared" si="11"/>
        <v>4513225.767</v>
      </c>
      <c r="ED12" s="50">
        <f t="shared" si="11"/>
        <v>5341909.16</v>
      </c>
      <c r="EE12" s="50">
        <f t="shared" si="11"/>
        <v>4958983</v>
      </c>
      <c r="EF12" s="50">
        <f t="shared" si="11"/>
        <v>4922171.88</v>
      </c>
      <c r="EG12" s="50">
        <f>EG13+EG16+EG19</f>
        <v>4625462.9800000004</v>
      </c>
      <c r="EH12" s="50">
        <f t="shared" ref="EH12" si="12">EH13+EH16+EH19</f>
        <v>3984447.2199999997</v>
      </c>
      <c r="EI12" s="50">
        <f>EI13+EI16+EI19</f>
        <v>3390648</v>
      </c>
      <c r="EJ12" s="50">
        <f t="shared" ref="EJ12" si="13">EJ13+EJ16+EJ19</f>
        <v>2866622</v>
      </c>
      <c r="EK12" s="50">
        <f>EK13+EK16+EK19</f>
        <v>2918563</v>
      </c>
      <c r="EL12" s="50">
        <f>EL13+EL16+EL19</f>
        <v>3238599</v>
      </c>
      <c r="EM12" s="50">
        <f>EM13+EM16+EM19</f>
        <v>3039226</v>
      </c>
      <c r="EN12" s="269"/>
    </row>
    <row r="13" spans="1:144" s="119" customFormat="1" outlineLevel="2" x14ac:dyDescent="0.25">
      <c r="A13" s="117" t="s">
        <v>5</v>
      </c>
      <c r="B13" s="118"/>
      <c r="C13" s="118"/>
      <c r="D13" s="118"/>
      <c r="E13" s="118"/>
      <c r="F13" s="118"/>
      <c r="G13" s="118"/>
      <c r="H13" s="54">
        <v>215384</v>
      </c>
      <c r="I13" s="54">
        <v>261931</v>
      </c>
      <c r="J13" s="54">
        <v>289936</v>
      </c>
      <c r="K13" s="54">
        <v>322364</v>
      </c>
      <c r="L13" s="54">
        <v>365325</v>
      </c>
      <c r="M13" s="54">
        <v>340895</v>
      </c>
      <c r="N13" s="54">
        <v>328907</v>
      </c>
      <c r="O13" s="54">
        <v>394062</v>
      </c>
      <c r="P13" s="54">
        <v>413356</v>
      </c>
      <c r="Q13" s="54">
        <v>387013</v>
      </c>
      <c r="R13" s="54">
        <v>425306</v>
      </c>
      <c r="S13" s="54">
        <v>436921</v>
      </c>
      <c r="T13" s="54">
        <v>481237</v>
      </c>
      <c r="U13" s="54">
        <v>512964</v>
      </c>
      <c r="V13" s="54">
        <v>547118</v>
      </c>
      <c r="W13" s="54">
        <v>597472</v>
      </c>
      <c r="X13" s="54">
        <v>684675</v>
      </c>
      <c r="Y13" s="54">
        <v>776473</v>
      </c>
      <c r="Z13" s="54">
        <v>859906</v>
      </c>
      <c r="AA13" s="54">
        <v>894046</v>
      </c>
      <c r="AB13" s="54">
        <v>953578</v>
      </c>
      <c r="AC13" s="54">
        <v>980570</v>
      </c>
      <c r="AD13" s="54">
        <v>1094697</v>
      </c>
      <c r="AE13" s="54">
        <v>1203214</v>
      </c>
      <c r="AF13" s="54">
        <v>1224552</v>
      </c>
      <c r="AG13" s="54">
        <v>1277408</v>
      </c>
      <c r="AH13" s="54">
        <v>1519711</v>
      </c>
      <c r="AI13" s="54">
        <v>1380155</v>
      </c>
      <c r="AJ13" s="54">
        <v>1440356</v>
      </c>
      <c r="AK13" s="54">
        <v>1178895</v>
      </c>
      <c r="AL13" s="54">
        <v>1516262</v>
      </c>
      <c r="AM13" s="54">
        <v>1426936</v>
      </c>
      <c r="AN13" s="54">
        <v>1444894</v>
      </c>
      <c r="AO13" s="54">
        <v>1268015</v>
      </c>
      <c r="AP13" s="54">
        <v>1140318</v>
      </c>
      <c r="AQ13" s="54">
        <v>976530</v>
      </c>
      <c r="AR13" s="54">
        <v>938352</v>
      </c>
      <c r="AS13" s="54">
        <v>908189</v>
      </c>
      <c r="AT13" s="54">
        <v>983979</v>
      </c>
      <c r="AU13" s="54">
        <v>950712</v>
      </c>
      <c r="AV13" s="54">
        <v>1102405</v>
      </c>
      <c r="AW13" s="54">
        <v>1061491</v>
      </c>
      <c r="AX13" s="54">
        <v>1215586</v>
      </c>
      <c r="AY13" s="54">
        <v>1311238</v>
      </c>
      <c r="AZ13" s="54">
        <v>1370375</v>
      </c>
      <c r="BA13" s="54">
        <v>1389103</v>
      </c>
      <c r="BB13" s="54">
        <v>1405066</v>
      </c>
      <c r="BC13" s="54">
        <v>994294</v>
      </c>
      <c r="BD13" s="54">
        <v>943129</v>
      </c>
      <c r="BE13" s="54">
        <v>857386</v>
      </c>
      <c r="BF13" s="54">
        <v>845048</v>
      </c>
      <c r="BG13" s="54">
        <v>838469</v>
      </c>
      <c r="BH13" s="54">
        <v>872639</v>
      </c>
      <c r="BI13" s="54">
        <v>985549</v>
      </c>
      <c r="BJ13" s="54">
        <v>993542</v>
      </c>
      <c r="BK13" s="54">
        <v>1061372</v>
      </c>
      <c r="BL13" s="54">
        <v>1162924</v>
      </c>
      <c r="BM13" s="54">
        <v>1198510</v>
      </c>
      <c r="BN13" s="54">
        <v>1193576</v>
      </c>
      <c r="BO13" s="54">
        <v>1157198</v>
      </c>
      <c r="BP13" s="54">
        <v>1085222</v>
      </c>
      <c r="BQ13" s="54">
        <v>980182</v>
      </c>
      <c r="BR13" s="54">
        <v>973602</v>
      </c>
      <c r="BS13" s="54">
        <v>950946</v>
      </c>
      <c r="BT13" s="54">
        <v>967933</v>
      </c>
      <c r="BU13" s="54">
        <v>951718</v>
      </c>
      <c r="BV13" s="54">
        <v>935767</v>
      </c>
      <c r="BW13" s="54">
        <v>688809</v>
      </c>
      <c r="BX13" s="54">
        <v>875534</v>
      </c>
      <c r="BY13" s="54">
        <v>786609</v>
      </c>
      <c r="BZ13" s="54">
        <v>827017</v>
      </c>
      <c r="CA13" s="54">
        <v>796254</v>
      </c>
      <c r="CB13" s="54">
        <v>813916</v>
      </c>
      <c r="CC13" s="54">
        <v>845443</v>
      </c>
      <c r="CD13" s="54">
        <v>852117</v>
      </c>
      <c r="CE13" s="54">
        <v>854403</v>
      </c>
      <c r="CF13" s="54">
        <v>812965</v>
      </c>
      <c r="CG13" s="54">
        <v>768672</v>
      </c>
      <c r="CH13" s="54">
        <v>712330</v>
      </c>
      <c r="CI13" s="54">
        <v>671711</v>
      </c>
      <c r="CJ13" s="54">
        <v>692771</v>
      </c>
      <c r="CK13" s="54">
        <v>673931</v>
      </c>
      <c r="CL13" s="54">
        <v>642637</v>
      </c>
      <c r="CM13" s="54">
        <v>594569</v>
      </c>
      <c r="CN13" s="54">
        <v>581095</v>
      </c>
      <c r="CO13" s="54">
        <v>487830</v>
      </c>
      <c r="CP13" s="54">
        <v>449924</v>
      </c>
      <c r="CQ13" s="54">
        <v>389477</v>
      </c>
      <c r="CR13" s="54">
        <v>381991</v>
      </c>
      <c r="CS13" s="54">
        <v>422106</v>
      </c>
      <c r="CT13" s="54">
        <v>422215</v>
      </c>
      <c r="CU13" s="54">
        <v>457414</v>
      </c>
      <c r="CV13" s="54">
        <v>445497</v>
      </c>
      <c r="CW13" s="54">
        <v>388820</v>
      </c>
      <c r="CX13" s="54">
        <v>363773</v>
      </c>
      <c r="CY13" s="54">
        <v>383752</v>
      </c>
      <c r="CZ13" s="54">
        <v>481493</v>
      </c>
      <c r="DA13" s="54">
        <v>475237</v>
      </c>
      <c r="DB13" s="54">
        <v>427792</v>
      </c>
      <c r="DC13" s="54">
        <v>496352</v>
      </c>
      <c r="DD13" s="54">
        <v>582444</v>
      </c>
      <c r="DE13" s="54">
        <v>638502</v>
      </c>
      <c r="DF13" s="54">
        <v>589072</v>
      </c>
      <c r="DG13" s="54">
        <v>453257</v>
      </c>
      <c r="DH13" s="54">
        <v>600890</v>
      </c>
      <c r="DI13" s="28">
        <v>773015</v>
      </c>
      <c r="DJ13" s="28">
        <v>662973</v>
      </c>
      <c r="DK13" s="28">
        <v>739000</v>
      </c>
      <c r="DL13" s="28">
        <v>941150</v>
      </c>
      <c r="DM13" s="28">
        <v>1221138</v>
      </c>
      <c r="DN13" s="28">
        <v>1265367</v>
      </c>
      <c r="DO13" s="28">
        <v>1702003</v>
      </c>
      <c r="DP13" s="28">
        <v>1862927</v>
      </c>
      <c r="DQ13" s="28">
        <v>1403523</v>
      </c>
      <c r="DR13" s="28">
        <v>1174950</v>
      </c>
      <c r="DS13" s="28">
        <v>1627208</v>
      </c>
      <c r="DT13" s="28">
        <v>1695216</v>
      </c>
      <c r="DU13" s="28">
        <v>1896771</v>
      </c>
      <c r="DV13" s="28">
        <v>2268906</v>
      </c>
      <c r="DW13" s="28">
        <v>2351000</v>
      </c>
      <c r="DX13" s="28">
        <v>2526613</v>
      </c>
      <c r="DY13" s="28">
        <v>2543404</v>
      </c>
      <c r="DZ13" s="28">
        <v>2768649</v>
      </c>
      <c r="EA13" s="28">
        <v>2018801</v>
      </c>
      <c r="EB13" s="28">
        <v>2393345</v>
      </c>
      <c r="EC13" s="28">
        <v>2085486.09</v>
      </c>
      <c r="ED13" s="28">
        <v>2608767.41</v>
      </c>
      <c r="EE13" s="28">
        <v>2344024</v>
      </c>
      <c r="EF13" s="28">
        <v>2279342.88</v>
      </c>
      <c r="EG13" s="28">
        <v>2279257.48</v>
      </c>
      <c r="EH13" s="28">
        <v>1935881.22</v>
      </c>
      <c r="EI13" s="28">
        <v>1400886</v>
      </c>
      <c r="EJ13" s="28">
        <v>1205388</v>
      </c>
      <c r="EK13" s="28">
        <v>1212126</v>
      </c>
      <c r="EL13" s="28">
        <v>1326767</v>
      </c>
      <c r="EM13" s="28">
        <v>1296440</v>
      </c>
    </row>
    <row r="14" spans="1:144" outlineLevel="2" x14ac:dyDescent="0.25">
      <c r="A14" s="116" t="s">
        <v>26</v>
      </c>
      <c r="B14" s="51"/>
      <c r="C14" s="51"/>
      <c r="D14" s="51"/>
      <c r="E14" s="51"/>
      <c r="F14" s="51"/>
      <c r="G14" s="51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2"/>
      <c r="AA14" s="52"/>
      <c r="AB14" s="52"/>
      <c r="AC14" s="52"/>
      <c r="AD14" s="52"/>
      <c r="AE14" s="52"/>
      <c r="AF14" s="52"/>
      <c r="AG14" s="52"/>
      <c r="AH14" s="52"/>
      <c r="AI14" s="52"/>
      <c r="AJ14" s="52"/>
      <c r="AK14" s="52"/>
      <c r="AL14" s="52"/>
      <c r="AM14" s="52"/>
      <c r="AN14" s="52"/>
      <c r="AO14" s="52"/>
      <c r="AP14" s="52"/>
      <c r="AQ14" s="52"/>
      <c r="AR14" s="52"/>
      <c r="AS14" s="52"/>
      <c r="AT14" s="52"/>
      <c r="AU14" s="52"/>
      <c r="AV14" s="52"/>
      <c r="AW14" s="52"/>
      <c r="AX14" s="52"/>
      <c r="AY14" s="52"/>
      <c r="AZ14" s="52"/>
      <c r="BA14" s="52"/>
      <c r="BB14" s="52"/>
      <c r="BC14" s="52"/>
      <c r="BD14" s="52"/>
      <c r="BE14" s="52"/>
      <c r="BF14" s="52"/>
      <c r="BG14" s="52"/>
      <c r="BH14" s="52"/>
      <c r="BI14" s="52"/>
      <c r="BJ14" s="52"/>
      <c r="BK14" s="52"/>
      <c r="BL14" s="52"/>
      <c r="BM14" s="52"/>
      <c r="BN14" s="52"/>
      <c r="BO14" s="52"/>
      <c r="BP14" s="52"/>
      <c r="BQ14" s="52"/>
      <c r="BR14" s="52"/>
      <c r="BS14" s="52"/>
      <c r="BT14" s="52"/>
      <c r="BU14" s="52"/>
      <c r="BV14" s="52"/>
      <c r="BW14" s="52"/>
      <c r="BX14" s="52"/>
      <c r="BY14" s="52"/>
      <c r="BZ14" s="52"/>
      <c r="CA14" s="52"/>
      <c r="CB14" s="52"/>
      <c r="CC14" s="52"/>
      <c r="CD14" s="52"/>
      <c r="CE14" s="52"/>
      <c r="CF14" s="52"/>
      <c r="CG14" s="52"/>
      <c r="CH14" s="52"/>
      <c r="CI14" s="52"/>
      <c r="CJ14" s="52"/>
      <c r="CK14" s="52"/>
      <c r="CL14" s="52"/>
      <c r="CM14" s="52"/>
      <c r="CN14" s="52"/>
      <c r="CO14" s="52"/>
      <c r="CP14" s="52"/>
      <c r="CQ14" s="52"/>
      <c r="CR14" s="52"/>
      <c r="CS14" s="52"/>
      <c r="CT14" s="52"/>
      <c r="CU14" s="52"/>
      <c r="CV14" s="52"/>
      <c r="CW14" s="52"/>
      <c r="CX14" s="52"/>
      <c r="CY14" s="52"/>
      <c r="CZ14" s="52"/>
      <c r="DA14" s="52"/>
      <c r="DB14" s="52"/>
      <c r="DC14" s="52"/>
      <c r="DD14" s="52"/>
      <c r="DE14" s="52"/>
      <c r="DF14" s="52"/>
      <c r="DG14" s="52"/>
      <c r="DH14" s="52"/>
      <c r="DI14" s="52"/>
      <c r="DJ14" s="27">
        <v>98554</v>
      </c>
      <c r="DK14" s="27">
        <v>99000</v>
      </c>
      <c r="DL14" s="27">
        <v>109448</v>
      </c>
      <c r="DM14" s="27">
        <v>121368</v>
      </c>
      <c r="DN14" s="27">
        <v>162585</v>
      </c>
      <c r="DO14" s="27">
        <v>370033</v>
      </c>
      <c r="DP14" s="27">
        <v>475252</v>
      </c>
      <c r="DQ14" s="27">
        <v>273304</v>
      </c>
      <c r="DR14" s="27">
        <v>360142</v>
      </c>
      <c r="DS14" s="27">
        <v>443054</v>
      </c>
      <c r="DT14" s="27">
        <v>421224</v>
      </c>
      <c r="DU14" s="27">
        <v>414385</v>
      </c>
      <c r="DV14" s="27">
        <v>320000</v>
      </c>
      <c r="DW14" s="27">
        <v>222000</v>
      </c>
      <c r="DX14" s="27">
        <v>255302</v>
      </c>
      <c r="DY14" s="27">
        <v>345015</v>
      </c>
      <c r="DZ14" s="27">
        <v>500779</v>
      </c>
      <c r="EA14" s="27">
        <v>166247</v>
      </c>
      <c r="EB14" s="27">
        <v>480662</v>
      </c>
      <c r="EC14" s="27">
        <v>600481</v>
      </c>
      <c r="ED14" s="27">
        <v>797189</v>
      </c>
      <c r="EE14" s="27">
        <v>444874</v>
      </c>
      <c r="EF14" s="27">
        <v>115081</v>
      </c>
      <c r="EG14" s="27">
        <v>89900</v>
      </c>
      <c r="EH14" s="27">
        <v>120754</v>
      </c>
      <c r="EI14" s="27">
        <v>163441</v>
      </c>
      <c r="EJ14" s="27">
        <v>191972</v>
      </c>
      <c r="EK14" s="27">
        <v>156757</v>
      </c>
      <c r="EL14" s="27">
        <v>130227</v>
      </c>
      <c r="EM14" s="27">
        <v>158553</v>
      </c>
    </row>
    <row r="15" spans="1:144" outlineLevel="2" x14ac:dyDescent="0.25">
      <c r="A15" s="116" t="s">
        <v>25</v>
      </c>
      <c r="B15" s="51"/>
      <c r="C15" s="51"/>
      <c r="D15" s="51"/>
      <c r="E15" s="51"/>
      <c r="F15" s="51"/>
      <c r="G15" s="51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  <c r="AA15" s="52"/>
      <c r="AB15" s="52"/>
      <c r="AC15" s="52"/>
      <c r="AD15" s="52"/>
      <c r="AE15" s="52"/>
      <c r="AF15" s="52"/>
      <c r="AG15" s="52"/>
      <c r="AH15" s="52"/>
      <c r="AI15" s="52"/>
      <c r="AJ15" s="52"/>
      <c r="AK15" s="52"/>
      <c r="AL15" s="52"/>
      <c r="AM15" s="52"/>
      <c r="AN15" s="52"/>
      <c r="AO15" s="52"/>
      <c r="AP15" s="52"/>
      <c r="AQ15" s="52"/>
      <c r="AR15" s="52"/>
      <c r="AS15" s="52"/>
      <c r="AT15" s="52"/>
      <c r="AU15" s="52"/>
      <c r="AV15" s="52"/>
      <c r="AW15" s="52"/>
      <c r="AX15" s="52"/>
      <c r="AY15" s="52"/>
      <c r="AZ15" s="52"/>
      <c r="BA15" s="52"/>
      <c r="BB15" s="52"/>
      <c r="BC15" s="52"/>
      <c r="BD15" s="52"/>
      <c r="BE15" s="52"/>
      <c r="BF15" s="52"/>
      <c r="BG15" s="52"/>
      <c r="BH15" s="52"/>
      <c r="BI15" s="52"/>
      <c r="BJ15" s="52"/>
      <c r="BK15" s="52"/>
      <c r="BL15" s="52"/>
      <c r="BM15" s="52"/>
      <c r="BN15" s="52"/>
      <c r="BO15" s="52"/>
      <c r="BP15" s="52"/>
      <c r="BQ15" s="52"/>
      <c r="BR15" s="52"/>
      <c r="BS15" s="52"/>
      <c r="BT15" s="52"/>
      <c r="BU15" s="52"/>
      <c r="BV15" s="52"/>
      <c r="BW15" s="52"/>
      <c r="BX15" s="52"/>
      <c r="BY15" s="52"/>
      <c r="BZ15" s="52"/>
      <c r="CA15" s="52"/>
      <c r="CB15" s="52"/>
      <c r="CC15" s="52"/>
      <c r="CD15" s="52"/>
      <c r="CE15" s="52"/>
      <c r="CF15" s="52"/>
      <c r="CG15" s="52"/>
      <c r="CH15" s="52"/>
      <c r="CI15" s="52"/>
      <c r="CJ15" s="52"/>
      <c r="CK15" s="52"/>
      <c r="CL15" s="52"/>
      <c r="CM15" s="52"/>
      <c r="CN15" s="52"/>
      <c r="CO15" s="52"/>
      <c r="CP15" s="52"/>
      <c r="CQ15" s="52"/>
      <c r="CR15" s="52"/>
      <c r="CS15" s="52"/>
      <c r="CT15" s="52"/>
      <c r="CU15" s="52"/>
      <c r="CV15" s="52"/>
      <c r="CW15" s="52"/>
      <c r="CX15" s="52"/>
      <c r="CY15" s="52"/>
      <c r="CZ15" s="52"/>
      <c r="DA15" s="52"/>
      <c r="DB15" s="52"/>
      <c r="DC15" s="52"/>
      <c r="DD15" s="52"/>
      <c r="DE15" s="52"/>
      <c r="DF15" s="52"/>
      <c r="DG15" s="52"/>
      <c r="DH15" s="52"/>
      <c r="DI15" s="52"/>
      <c r="DJ15" s="27">
        <v>564419</v>
      </c>
      <c r="DK15" s="27">
        <v>640000</v>
      </c>
      <c r="DL15" s="27">
        <v>831702</v>
      </c>
      <c r="DM15" s="27">
        <v>1099770</v>
      </c>
      <c r="DN15" s="27">
        <v>1102782</v>
      </c>
      <c r="DO15" s="27">
        <v>1331970</v>
      </c>
      <c r="DP15" s="27">
        <v>1387675</v>
      </c>
      <c r="DQ15" s="27">
        <v>1130219</v>
      </c>
      <c r="DR15" s="27">
        <v>814808</v>
      </c>
      <c r="DS15" s="27">
        <v>1184154</v>
      </c>
      <c r="DT15" s="27">
        <v>1273992</v>
      </c>
      <c r="DU15" s="27">
        <v>1482386</v>
      </c>
      <c r="DV15" s="27">
        <v>1948906</v>
      </c>
      <c r="DW15" s="27">
        <v>2129000</v>
      </c>
      <c r="DX15" s="27">
        <v>2271311</v>
      </c>
      <c r="DY15" s="27">
        <v>2198389</v>
      </c>
      <c r="DZ15" s="27">
        <v>2267870</v>
      </c>
      <c r="EA15" s="27">
        <v>1852554</v>
      </c>
      <c r="EB15" s="27">
        <v>1912683</v>
      </c>
      <c r="EC15" s="27">
        <v>1485005.09</v>
      </c>
      <c r="ED15" s="27">
        <v>1811578.41</v>
      </c>
      <c r="EE15" s="27">
        <v>1899150</v>
      </c>
      <c r="EF15" s="27">
        <v>2164261.88</v>
      </c>
      <c r="EG15" s="27">
        <v>2189357.48</v>
      </c>
      <c r="EH15" s="27">
        <v>1815127.22</v>
      </c>
      <c r="EI15" s="27">
        <v>1237445</v>
      </c>
      <c r="EJ15" s="27">
        <v>1013416</v>
      </c>
      <c r="EK15" s="27">
        <v>1055369</v>
      </c>
      <c r="EL15" s="27">
        <v>1196540</v>
      </c>
      <c r="EM15" s="27">
        <v>1137887</v>
      </c>
    </row>
    <row r="16" spans="1:144" s="119" customFormat="1" outlineLevel="2" x14ac:dyDescent="0.25">
      <c r="A16" s="117" t="s">
        <v>6</v>
      </c>
      <c r="B16" s="118"/>
      <c r="C16" s="118"/>
      <c r="D16" s="118"/>
      <c r="E16" s="118"/>
      <c r="F16" s="118"/>
      <c r="G16" s="118"/>
      <c r="H16" s="54">
        <v>256807</v>
      </c>
      <c r="I16" s="54">
        <v>241023</v>
      </c>
      <c r="J16" s="54">
        <v>241295</v>
      </c>
      <c r="K16" s="54">
        <v>226742</v>
      </c>
      <c r="L16" s="54">
        <v>241255</v>
      </c>
      <c r="M16" s="54">
        <v>235169</v>
      </c>
      <c r="N16" s="54">
        <v>301073</v>
      </c>
      <c r="O16" s="54">
        <v>263037</v>
      </c>
      <c r="P16" s="54">
        <v>242844</v>
      </c>
      <c r="Q16" s="54">
        <v>291834</v>
      </c>
      <c r="R16" s="54">
        <v>277588</v>
      </c>
      <c r="S16" s="54">
        <v>290026</v>
      </c>
      <c r="T16" s="54">
        <v>294949</v>
      </c>
      <c r="U16" s="54">
        <v>321311</v>
      </c>
      <c r="V16" s="54">
        <v>340169</v>
      </c>
      <c r="W16" s="54">
        <v>358032</v>
      </c>
      <c r="X16" s="54">
        <v>383649</v>
      </c>
      <c r="Y16" s="54">
        <v>431396</v>
      </c>
      <c r="Z16" s="54">
        <v>460677</v>
      </c>
      <c r="AA16" s="54">
        <v>470359</v>
      </c>
      <c r="AB16" s="54">
        <v>516522</v>
      </c>
      <c r="AC16" s="54">
        <v>528353</v>
      </c>
      <c r="AD16" s="54">
        <v>554725</v>
      </c>
      <c r="AE16" s="54">
        <v>546488</v>
      </c>
      <c r="AF16" s="54">
        <v>565532</v>
      </c>
      <c r="AG16" s="54">
        <v>574048</v>
      </c>
      <c r="AH16" s="54">
        <v>610708</v>
      </c>
      <c r="AI16" s="54">
        <v>615221</v>
      </c>
      <c r="AJ16" s="54">
        <v>557596</v>
      </c>
      <c r="AK16" s="54">
        <v>637314</v>
      </c>
      <c r="AL16" s="54">
        <v>704491</v>
      </c>
      <c r="AM16" s="54">
        <v>736635</v>
      </c>
      <c r="AN16" s="54">
        <v>664391</v>
      </c>
      <c r="AO16" s="54">
        <v>639270</v>
      </c>
      <c r="AP16" s="54">
        <v>717099</v>
      </c>
      <c r="AQ16" s="54">
        <v>695312</v>
      </c>
      <c r="AR16" s="54">
        <v>727154</v>
      </c>
      <c r="AS16" s="54">
        <v>711355</v>
      </c>
      <c r="AT16" s="54">
        <v>721732</v>
      </c>
      <c r="AU16" s="54">
        <v>874166</v>
      </c>
      <c r="AV16" s="54">
        <v>852441</v>
      </c>
      <c r="AW16" s="54">
        <v>926051</v>
      </c>
      <c r="AX16" s="54">
        <v>920361</v>
      </c>
      <c r="AY16" s="54">
        <v>969752</v>
      </c>
      <c r="AZ16" s="54">
        <v>988856</v>
      </c>
      <c r="BA16" s="54">
        <v>1066446</v>
      </c>
      <c r="BB16" s="54">
        <v>1063473</v>
      </c>
      <c r="BC16" s="54">
        <v>1087881</v>
      </c>
      <c r="BD16" s="54">
        <v>819337</v>
      </c>
      <c r="BE16" s="54">
        <v>874042</v>
      </c>
      <c r="BF16" s="54">
        <v>1121683</v>
      </c>
      <c r="BG16" s="54">
        <v>1189593</v>
      </c>
      <c r="BH16" s="54">
        <v>1168526</v>
      </c>
      <c r="BI16" s="54">
        <v>1205357</v>
      </c>
      <c r="BJ16" s="54">
        <v>1130265</v>
      </c>
      <c r="BK16" s="54">
        <v>1178577</v>
      </c>
      <c r="BL16" s="54">
        <v>1252593</v>
      </c>
      <c r="BM16" s="54">
        <v>1347288</v>
      </c>
      <c r="BN16" s="54">
        <v>1248997</v>
      </c>
      <c r="BO16" s="54">
        <v>1528380</v>
      </c>
      <c r="BP16" s="54">
        <v>1565643</v>
      </c>
      <c r="BQ16" s="54">
        <v>1649309</v>
      </c>
      <c r="BR16" s="54">
        <v>1594124</v>
      </c>
      <c r="BS16" s="54">
        <v>1529021</v>
      </c>
      <c r="BT16" s="54">
        <v>1532245</v>
      </c>
      <c r="BU16" s="54">
        <v>1603229</v>
      </c>
      <c r="BV16" s="54">
        <v>1491960</v>
      </c>
      <c r="BW16" s="54">
        <v>1494062</v>
      </c>
      <c r="BX16" s="54">
        <v>1684965</v>
      </c>
      <c r="BY16" s="54">
        <v>1568260</v>
      </c>
      <c r="BZ16" s="54">
        <v>1616443</v>
      </c>
      <c r="CA16" s="54">
        <v>1615637</v>
      </c>
      <c r="CB16" s="54">
        <v>1647221</v>
      </c>
      <c r="CC16" s="54">
        <v>1628199</v>
      </c>
      <c r="CD16" s="54">
        <v>1730030</v>
      </c>
      <c r="CE16" s="54">
        <v>1827210</v>
      </c>
      <c r="CF16" s="54">
        <v>2084627</v>
      </c>
      <c r="CG16" s="54">
        <v>2043825</v>
      </c>
      <c r="CH16" s="54">
        <v>1728150</v>
      </c>
      <c r="CI16" s="54">
        <v>1950701</v>
      </c>
      <c r="CJ16" s="54">
        <v>2070961</v>
      </c>
      <c r="CK16" s="54">
        <v>1867377</v>
      </c>
      <c r="CL16" s="54">
        <v>1825474</v>
      </c>
      <c r="CM16" s="54">
        <v>1643365</v>
      </c>
      <c r="CN16" s="54">
        <v>1507272</v>
      </c>
      <c r="CO16" s="54">
        <v>1704882</v>
      </c>
      <c r="CP16" s="54">
        <v>1746076</v>
      </c>
      <c r="CQ16" s="54">
        <v>1573180</v>
      </c>
      <c r="CR16" s="54">
        <v>1647270</v>
      </c>
      <c r="CS16" s="54">
        <v>1901630</v>
      </c>
      <c r="CT16" s="54">
        <v>1998495</v>
      </c>
      <c r="CU16" s="54">
        <v>1818530</v>
      </c>
      <c r="CV16" s="54">
        <v>1871549</v>
      </c>
      <c r="CW16" s="54">
        <v>1816366</v>
      </c>
      <c r="CX16" s="54">
        <v>1667795</v>
      </c>
      <c r="CY16" s="54">
        <v>1354839</v>
      </c>
      <c r="CZ16" s="54">
        <v>1473176</v>
      </c>
      <c r="DA16" s="54">
        <v>1509710</v>
      </c>
      <c r="DB16" s="54">
        <v>1594735</v>
      </c>
      <c r="DC16" s="54">
        <v>1752219</v>
      </c>
      <c r="DD16" s="54">
        <v>1709113</v>
      </c>
      <c r="DE16" s="54">
        <v>1505619</v>
      </c>
      <c r="DF16" s="54">
        <v>1686524</v>
      </c>
      <c r="DG16" s="54">
        <v>1533440</v>
      </c>
      <c r="DH16" s="54">
        <v>1653125</v>
      </c>
      <c r="DI16" s="28">
        <v>1780712</v>
      </c>
      <c r="DJ16" s="28">
        <v>1756298</v>
      </c>
      <c r="DK16" s="28">
        <v>1779549</v>
      </c>
      <c r="DL16" s="28">
        <v>1897243</v>
      </c>
      <c r="DM16" s="28">
        <v>1932057</v>
      </c>
      <c r="DN16" s="28">
        <v>1516327</v>
      </c>
      <c r="DO16" s="28">
        <v>1631936</v>
      </c>
      <c r="DP16" s="28">
        <v>1471351</v>
      </c>
      <c r="DQ16" s="28">
        <v>1950547.63</v>
      </c>
      <c r="DR16" s="28">
        <v>1744625</v>
      </c>
      <c r="DS16" s="28">
        <v>1666605</v>
      </c>
      <c r="DT16" s="28">
        <v>1549585</v>
      </c>
      <c r="DU16" s="28">
        <v>1811681</v>
      </c>
      <c r="DV16" s="28">
        <v>1971794</v>
      </c>
      <c r="DW16" s="28">
        <v>2576555</v>
      </c>
      <c r="DX16" s="28">
        <v>2389353</v>
      </c>
      <c r="DY16" s="28">
        <v>2477312</v>
      </c>
      <c r="DZ16" s="28">
        <v>2653516</v>
      </c>
      <c r="EA16" s="28">
        <v>2555830</v>
      </c>
      <c r="EB16" s="28">
        <v>2184770</v>
      </c>
      <c r="EC16" s="28">
        <v>2168035.557</v>
      </c>
      <c r="ED16" s="28">
        <v>2438207.75</v>
      </c>
      <c r="EE16" s="28">
        <v>2294815</v>
      </c>
      <c r="EF16" s="28">
        <v>2316910</v>
      </c>
      <c r="EG16" s="28">
        <v>2055800.5</v>
      </c>
      <c r="EH16" s="28">
        <v>1731874</v>
      </c>
      <c r="EI16" s="28">
        <v>1665676</v>
      </c>
      <c r="EJ16" s="28">
        <v>1348199</v>
      </c>
      <c r="EK16" s="28">
        <v>1386950</v>
      </c>
      <c r="EL16" s="28">
        <v>1604454</v>
      </c>
      <c r="EM16" s="28">
        <v>1454956</v>
      </c>
    </row>
    <row r="17" spans="1:143" outlineLevel="2" x14ac:dyDescent="0.25">
      <c r="A17" s="116" t="s">
        <v>26</v>
      </c>
      <c r="B17" s="51"/>
      <c r="C17" s="51"/>
      <c r="D17" s="51"/>
      <c r="E17" s="51"/>
      <c r="F17" s="51"/>
      <c r="G17" s="51"/>
      <c r="H17" s="52"/>
      <c r="I17" s="52"/>
      <c r="J17" s="52"/>
      <c r="K17" s="52"/>
      <c r="L17" s="52"/>
      <c r="M17" s="52"/>
      <c r="N17" s="52"/>
      <c r="O17" s="52"/>
      <c r="P17" s="52"/>
      <c r="Q17" s="52"/>
      <c r="R17" s="52"/>
      <c r="S17" s="52"/>
      <c r="T17" s="52"/>
      <c r="U17" s="52"/>
      <c r="V17" s="52"/>
      <c r="W17" s="52"/>
      <c r="X17" s="52"/>
      <c r="Y17" s="52"/>
      <c r="Z17" s="52"/>
      <c r="AA17" s="52"/>
      <c r="AB17" s="52"/>
      <c r="AC17" s="52"/>
      <c r="AD17" s="52"/>
      <c r="AE17" s="52"/>
      <c r="AF17" s="52"/>
      <c r="AG17" s="52"/>
      <c r="AH17" s="52"/>
      <c r="AI17" s="52"/>
      <c r="AJ17" s="52"/>
      <c r="AK17" s="52"/>
      <c r="AL17" s="52"/>
      <c r="AM17" s="52"/>
      <c r="AN17" s="52"/>
      <c r="AO17" s="52"/>
      <c r="AP17" s="52"/>
      <c r="AQ17" s="52"/>
      <c r="AR17" s="52"/>
      <c r="AS17" s="52"/>
      <c r="AT17" s="52"/>
      <c r="AU17" s="52"/>
      <c r="AV17" s="52"/>
      <c r="AW17" s="52"/>
      <c r="AX17" s="52"/>
      <c r="AY17" s="52"/>
      <c r="AZ17" s="52"/>
      <c r="BA17" s="52"/>
      <c r="BB17" s="52"/>
      <c r="BC17" s="52"/>
      <c r="BD17" s="52"/>
      <c r="BE17" s="52"/>
      <c r="BF17" s="52"/>
      <c r="BG17" s="52"/>
      <c r="BH17" s="52"/>
      <c r="BI17" s="52"/>
      <c r="BJ17" s="52"/>
      <c r="BK17" s="52"/>
      <c r="BL17" s="52"/>
      <c r="BM17" s="52"/>
      <c r="BN17" s="52"/>
      <c r="BO17" s="52"/>
      <c r="BP17" s="52"/>
      <c r="BQ17" s="52"/>
      <c r="BR17" s="52"/>
      <c r="BS17" s="52"/>
      <c r="BT17" s="52"/>
      <c r="BU17" s="52"/>
      <c r="BV17" s="52"/>
      <c r="BW17" s="52"/>
      <c r="BX17" s="52"/>
      <c r="BY17" s="52"/>
      <c r="BZ17" s="52"/>
      <c r="CA17" s="52"/>
      <c r="CB17" s="52"/>
      <c r="CC17" s="52"/>
      <c r="CD17" s="52"/>
      <c r="CE17" s="52"/>
      <c r="CF17" s="52"/>
      <c r="CG17" s="52"/>
      <c r="CH17" s="52"/>
      <c r="CI17" s="52"/>
      <c r="CJ17" s="52"/>
      <c r="CK17" s="52"/>
      <c r="CL17" s="52"/>
      <c r="CM17" s="52"/>
      <c r="CN17" s="52"/>
      <c r="CO17" s="52"/>
      <c r="CP17" s="52"/>
      <c r="CQ17" s="52"/>
      <c r="CR17" s="52"/>
      <c r="CS17" s="52"/>
      <c r="CT17" s="52"/>
      <c r="CU17" s="52"/>
      <c r="CV17" s="52"/>
      <c r="CW17" s="52"/>
      <c r="CX17" s="52"/>
      <c r="CY17" s="52"/>
      <c r="CZ17" s="52"/>
      <c r="DA17" s="52"/>
      <c r="DB17" s="52"/>
      <c r="DC17" s="52"/>
      <c r="DD17" s="52"/>
      <c r="DE17" s="52"/>
      <c r="DF17" s="52"/>
      <c r="DG17" s="52"/>
      <c r="DH17" s="52"/>
      <c r="DI17" s="52"/>
      <c r="DJ17" s="27">
        <v>713443</v>
      </c>
      <c r="DK17" s="27">
        <v>369000</v>
      </c>
      <c r="DL17" s="27">
        <v>349777</v>
      </c>
      <c r="DM17" s="27">
        <v>304680</v>
      </c>
      <c r="DN17" s="27">
        <v>373143</v>
      </c>
      <c r="DO17" s="27">
        <v>275080</v>
      </c>
      <c r="DP17" s="27">
        <v>586543</v>
      </c>
      <c r="DQ17" s="27">
        <v>468234</v>
      </c>
      <c r="DR17" s="27">
        <v>503125</v>
      </c>
      <c r="DS17" s="27">
        <v>494443</v>
      </c>
      <c r="DT17" s="27">
        <v>494703</v>
      </c>
      <c r="DU17" s="27">
        <v>500886</v>
      </c>
      <c r="DV17" s="27">
        <v>584981</v>
      </c>
      <c r="DW17" s="27">
        <v>591201</v>
      </c>
      <c r="DX17" s="27">
        <v>471528</v>
      </c>
      <c r="DY17" s="27">
        <v>409420</v>
      </c>
      <c r="DZ17" s="27">
        <v>506472</v>
      </c>
      <c r="EA17" s="27">
        <v>453471</v>
      </c>
      <c r="EB17" s="27">
        <v>286802</v>
      </c>
      <c r="EC17" s="27">
        <v>397223</v>
      </c>
      <c r="ED17" s="27">
        <v>394610</v>
      </c>
      <c r="EE17" s="27">
        <v>345289</v>
      </c>
      <c r="EF17" s="27">
        <v>349878</v>
      </c>
      <c r="EG17" s="27">
        <v>176992</v>
      </c>
      <c r="EH17" s="27">
        <v>106922</v>
      </c>
      <c r="EI17" s="27">
        <v>65943</v>
      </c>
      <c r="EJ17" s="27">
        <v>0</v>
      </c>
      <c r="EK17" s="27">
        <v>0</v>
      </c>
      <c r="EL17" s="27">
        <v>0</v>
      </c>
      <c r="EM17" s="27">
        <v>0</v>
      </c>
    </row>
    <row r="18" spans="1:143" outlineLevel="2" x14ac:dyDescent="0.25">
      <c r="A18" s="116" t="s">
        <v>25</v>
      </c>
      <c r="B18" s="51"/>
      <c r="C18" s="51"/>
      <c r="D18" s="51"/>
      <c r="E18" s="51"/>
      <c r="F18" s="51"/>
      <c r="G18" s="51"/>
      <c r="H18" s="52"/>
      <c r="I18" s="52"/>
      <c r="J18" s="52"/>
      <c r="K18" s="52"/>
      <c r="L18" s="52"/>
      <c r="M18" s="52"/>
      <c r="N18" s="52"/>
      <c r="O18" s="52"/>
      <c r="P18" s="52"/>
      <c r="Q18" s="52"/>
      <c r="R18" s="52"/>
      <c r="S18" s="52"/>
      <c r="T18" s="52"/>
      <c r="U18" s="52"/>
      <c r="V18" s="52"/>
      <c r="W18" s="52"/>
      <c r="X18" s="52"/>
      <c r="Y18" s="52"/>
      <c r="Z18" s="52"/>
      <c r="AA18" s="52"/>
      <c r="AB18" s="52"/>
      <c r="AC18" s="52"/>
      <c r="AD18" s="52"/>
      <c r="AE18" s="52"/>
      <c r="AF18" s="52"/>
      <c r="AG18" s="52"/>
      <c r="AH18" s="52"/>
      <c r="AI18" s="52"/>
      <c r="AJ18" s="52"/>
      <c r="AK18" s="52"/>
      <c r="AL18" s="52"/>
      <c r="AM18" s="52"/>
      <c r="AN18" s="52"/>
      <c r="AO18" s="52"/>
      <c r="AP18" s="52"/>
      <c r="AQ18" s="52"/>
      <c r="AR18" s="52"/>
      <c r="AS18" s="52"/>
      <c r="AT18" s="52"/>
      <c r="AU18" s="52"/>
      <c r="AV18" s="52"/>
      <c r="AW18" s="52"/>
      <c r="AX18" s="52"/>
      <c r="AY18" s="52"/>
      <c r="AZ18" s="52"/>
      <c r="BA18" s="52"/>
      <c r="BB18" s="52"/>
      <c r="BC18" s="52"/>
      <c r="BD18" s="52"/>
      <c r="BE18" s="52"/>
      <c r="BF18" s="52"/>
      <c r="BG18" s="52"/>
      <c r="BH18" s="52"/>
      <c r="BI18" s="52"/>
      <c r="BJ18" s="52"/>
      <c r="BK18" s="52"/>
      <c r="BL18" s="52"/>
      <c r="BM18" s="52"/>
      <c r="BN18" s="52"/>
      <c r="BO18" s="52"/>
      <c r="BP18" s="52"/>
      <c r="BQ18" s="52"/>
      <c r="BR18" s="52"/>
      <c r="BS18" s="52"/>
      <c r="BT18" s="52"/>
      <c r="BU18" s="52"/>
      <c r="BV18" s="52"/>
      <c r="BW18" s="52"/>
      <c r="BX18" s="52"/>
      <c r="BY18" s="52"/>
      <c r="BZ18" s="52"/>
      <c r="CA18" s="52"/>
      <c r="CB18" s="52"/>
      <c r="CC18" s="52"/>
      <c r="CD18" s="52"/>
      <c r="CE18" s="52"/>
      <c r="CF18" s="52"/>
      <c r="CG18" s="52"/>
      <c r="CH18" s="52"/>
      <c r="CI18" s="52"/>
      <c r="CJ18" s="52"/>
      <c r="CK18" s="52"/>
      <c r="CL18" s="52"/>
      <c r="CM18" s="52"/>
      <c r="CN18" s="52"/>
      <c r="CO18" s="52"/>
      <c r="CP18" s="52"/>
      <c r="CQ18" s="52"/>
      <c r="CR18" s="52"/>
      <c r="CS18" s="52"/>
      <c r="CT18" s="52"/>
      <c r="CU18" s="52"/>
      <c r="CV18" s="52"/>
      <c r="CW18" s="52"/>
      <c r="CX18" s="52"/>
      <c r="CY18" s="52"/>
      <c r="CZ18" s="52"/>
      <c r="DA18" s="52"/>
      <c r="DB18" s="52"/>
      <c r="DC18" s="52"/>
      <c r="DD18" s="52"/>
      <c r="DE18" s="52"/>
      <c r="DF18" s="52"/>
      <c r="DG18" s="52"/>
      <c r="DH18" s="52"/>
      <c r="DI18" s="52"/>
      <c r="DJ18" s="27">
        <v>1042855</v>
      </c>
      <c r="DK18" s="27">
        <v>1410549</v>
      </c>
      <c r="DL18" s="27">
        <v>1547466</v>
      </c>
      <c r="DM18" s="27">
        <v>1627377</v>
      </c>
      <c r="DN18" s="27">
        <v>1143184</v>
      </c>
      <c r="DO18" s="27">
        <v>1356856</v>
      </c>
      <c r="DP18" s="27">
        <v>884808</v>
      </c>
      <c r="DQ18" s="27">
        <v>1482310</v>
      </c>
      <c r="DR18" s="27">
        <v>1241500</v>
      </c>
      <c r="DS18" s="27">
        <v>1172162</v>
      </c>
      <c r="DT18" s="27">
        <v>1054880</v>
      </c>
      <c r="DU18" s="27">
        <v>1310795</v>
      </c>
      <c r="DV18" s="27">
        <v>1386813</v>
      </c>
      <c r="DW18" s="27">
        <v>1985354</v>
      </c>
      <c r="DX18" s="27">
        <v>1917820</v>
      </c>
      <c r="DY18" s="27">
        <v>2067890</v>
      </c>
      <c r="DZ18" s="27">
        <v>2147044</v>
      </c>
      <c r="EA18" s="27">
        <v>2102360</v>
      </c>
      <c r="EB18" s="27">
        <v>1897968</v>
      </c>
      <c r="EC18" s="27">
        <v>1770812.557</v>
      </c>
      <c r="ED18" s="27">
        <v>2043597.75</v>
      </c>
      <c r="EE18" s="27">
        <v>1949526</v>
      </c>
      <c r="EF18" s="27">
        <v>1967032</v>
      </c>
      <c r="EG18" s="27">
        <v>1878808.5</v>
      </c>
      <c r="EH18" s="27">
        <v>1624952</v>
      </c>
      <c r="EI18" s="27">
        <v>1599733</v>
      </c>
      <c r="EJ18" s="27">
        <v>1348199</v>
      </c>
      <c r="EK18" s="27">
        <v>1386950</v>
      </c>
      <c r="EL18" s="27">
        <v>1604454</v>
      </c>
      <c r="EM18" s="27">
        <v>1454956</v>
      </c>
    </row>
    <row r="19" spans="1:143" s="119" customFormat="1" outlineLevel="2" x14ac:dyDescent="0.25">
      <c r="A19" s="117" t="s">
        <v>7</v>
      </c>
      <c r="B19" s="118"/>
      <c r="C19" s="118"/>
      <c r="D19" s="118"/>
      <c r="E19" s="118"/>
      <c r="F19" s="118"/>
      <c r="G19" s="118"/>
      <c r="H19" s="54">
        <v>16356</v>
      </c>
      <c r="I19" s="54">
        <v>16311</v>
      </c>
      <c r="J19" s="54">
        <v>11697</v>
      </c>
      <c r="K19" s="54">
        <v>18478</v>
      </c>
      <c r="L19" s="54">
        <v>16658</v>
      </c>
      <c r="M19" s="54">
        <v>19792</v>
      </c>
      <c r="N19" s="54">
        <v>17646</v>
      </c>
      <c r="O19" s="54">
        <v>22426</v>
      </c>
      <c r="P19" s="54">
        <v>27919</v>
      </c>
      <c r="Q19" s="54">
        <v>23798</v>
      </c>
      <c r="R19" s="54">
        <v>28198</v>
      </c>
      <c r="S19" s="54">
        <v>25818</v>
      </c>
      <c r="T19" s="54">
        <v>29387</v>
      </c>
      <c r="U19" s="54">
        <v>33489</v>
      </c>
      <c r="V19" s="54">
        <v>34301</v>
      </c>
      <c r="W19" s="54">
        <v>35380</v>
      </c>
      <c r="X19" s="54">
        <v>43221</v>
      </c>
      <c r="Y19" s="54">
        <v>51691</v>
      </c>
      <c r="Z19" s="54">
        <v>66297</v>
      </c>
      <c r="AA19" s="54">
        <v>78614</v>
      </c>
      <c r="AB19" s="54">
        <v>92416</v>
      </c>
      <c r="AC19" s="54">
        <v>102585</v>
      </c>
      <c r="AD19" s="54">
        <v>107868</v>
      </c>
      <c r="AE19" s="54">
        <v>110689</v>
      </c>
      <c r="AF19" s="54">
        <v>100754</v>
      </c>
      <c r="AG19" s="54">
        <v>90461</v>
      </c>
      <c r="AH19" s="54">
        <v>102204</v>
      </c>
      <c r="AI19" s="54">
        <v>103852</v>
      </c>
      <c r="AJ19" s="54">
        <v>214606</v>
      </c>
      <c r="AK19" s="54">
        <v>102094</v>
      </c>
      <c r="AL19" s="54">
        <v>91356</v>
      </c>
      <c r="AM19" s="54">
        <v>80494</v>
      </c>
      <c r="AN19" s="54">
        <v>184070</v>
      </c>
      <c r="AO19" s="54">
        <v>194325</v>
      </c>
      <c r="AP19" s="54">
        <v>209477</v>
      </c>
      <c r="AQ19" s="54">
        <v>205658</v>
      </c>
      <c r="AR19" s="54">
        <v>207692</v>
      </c>
      <c r="AS19" s="54">
        <v>218582</v>
      </c>
      <c r="AT19" s="54">
        <v>181921</v>
      </c>
      <c r="AU19" s="54">
        <v>176566</v>
      </c>
      <c r="AV19" s="54">
        <v>161733</v>
      </c>
      <c r="AW19" s="54">
        <v>161393</v>
      </c>
      <c r="AX19" s="54">
        <v>139997</v>
      </c>
      <c r="AY19" s="54">
        <v>123729</v>
      </c>
      <c r="AZ19" s="54">
        <v>116625</v>
      </c>
      <c r="BA19" s="54">
        <v>121008</v>
      </c>
      <c r="BB19" s="54">
        <v>114346</v>
      </c>
      <c r="BC19" s="54">
        <v>110105</v>
      </c>
      <c r="BD19" s="54">
        <v>109114</v>
      </c>
      <c r="BE19" s="54">
        <v>119055</v>
      </c>
      <c r="BF19" s="54">
        <v>126645</v>
      </c>
      <c r="BG19" s="54">
        <v>121064</v>
      </c>
      <c r="BH19" s="54">
        <v>133396</v>
      </c>
      <c r="BI19" s="54">
        <v>123445</v>
      </c>
      <c r="BJ19" s="54">
        <v>133939</v>
      </c>
      <c r="BK19" s="54">
        <v>140283</v>
      </c>
      <c r="BL19" s="54">
        <v>140958</v>
      </c>
      <c r="BM19" s="54">
        <v>136065</v>
      </c>
      <c r="BN19" s="54">
        <v>280475</v>
      </c>
      <c r="BO19" s="54">
        <v>147027</v>
      </c>
      <c r="BP19" s="54">
        <v>200133</v>
      </c>
      <c r="BQ19" s="54">
        <v>249422</v>
      </c>
      <c r="BR19" s="54">
        <v>270845</v>
      </c>
      <c r="BS19" s="54">
        <v>315785</v>
      </c>
      <c r="BT19" s="54">
        <v>320253</v>
      </c>
      <c r="BU19" s="54">
        <v>303473</v>
      </c>
      <c r="BV19" s="54">
        <v>284560</v>
      </c>
      <c r="BW19" s="54">
        <v>291717</v>
      </c>
      <c r="BX19" s="54">
        <v>233436</v>
      </c>
      <c r="BY19" s="54">
        <v>204263</v>
      </c>
      <c r="BZ19" s="54">
        <v>192426</v>
      </c>
      <c r="CA19" s="54">
        <v>185668</v>
      </c>
      <c r="CB19" s="54">
        <v>208746</v>
      </c>
      <c r="CC19" s="54">
        <v>180744</v>
      </c>
      <c r="CD19" s="54">
        <v>181535</v>
      </c>
      <c r="CE19" s="54">
        <v>173066</v>
      </c>
      <c r="CF19" s="54">
        <v>162786</v>
      </c>
      <c r="CG19" s="54">
        <v>159161</v>
      </c>
      <c r="CH19" s="54">
        <v>150639</v>
      </c>
      <c r="CI19" s="54">
        <v>164007</v>
      </c>
      <c r="CJ19" s="54">
        <v>159407</v>
      </c>
      <c r="CK19" s="54">
        <v>160396</v>
      </c>
      <c r="CL19" s="54">
        <v>168053</v>
      </c>
      <c r="CM19" s="54">
        <v>169309</v>
      </c>
      <c r="CN19" s="54">
        <v>171899</v>
      </c>
      <c r="CO19" s="54">
        <v>171230</v>
      </c>
      <c r="CP19" s="54">
        <v>190145</v>
      </c>
      <c r="CQ19" s="54">
        <v>161583</v>
      </c>
      <c r="CR19" s="54">
        <v>152093</v>
      </c>
      <c r="CS19" s="54">
        <v>144806</v>
      </c>
      <c r="CT19" s="54">
        <v>143607</v>
      </c>
      <c r="CU19" s="54">
        <v>136449</v>
      </c>
      <c r="CV19" s="54">
        <v>169858</v>
      </c>
      <c r="CW19" s="54">
        <v>163723</v>
      </c>
      <c r="CX19" s="54">
        <v>150933</v>
      </c>
      <c r="CY19" s="54">
        <v>209008</v>
      </c>
      <c r="CZ19" s="54">
        <v>207974</v>
      </c>
      <c r="DA19" s="54">
        <v>211947</v>
      </c>
      <c r="DB19" s="54">
        <v>221857</v>
      </c>
      <c r="DC19" s="54">
        <v>224960</v>
      </c>
      <c r="DD19" s="54">
        <v>235090</v>
      </c>
      <c r="DE19" s="54">
        <v>245889</v>
      </c>
      <c r="DF19" s="54">
        <v>242351</v>
      </c>
      <c r="DG19" s="54">
        <v>234299</v>
      </c>
      <c r="DH19" s="54">
        <v>184056</v>
      </c>
      <c r="DI19" s="28">
        <v>159289</v>
      </c>
      <c r="DJ19" s="28">
        <v>159289</v>
      </c>
      <c r="DK19" s="28">
        <v>170476</v>
      </c>
      <c r="DL19" s="28">
        <v>179666</v>
      </c>
      <c r="DM19" s="28">
        <v>183613</v>
      </c>
      <c r="DN19" s="28">
        <v>251541</v>
      </c>
      <c r="DO19" s="28">
        <v>242882</v>
      </c>
      <c r="DP19" s="28">
        <v>276274</v>
      </c>
      <c r="DQ19" s="28">
        <v>213341.44</v>
      </c>
      <c r="DR19" s="28">
        <v>206795</v>
      </c>
      <c r="DS19" s="28">
        <v>211917</v>
      </c>
      <c r="DT19" s="28">
        <v>212616</v>
      </c>
      <c r="DU19" s="28">
        <v>202944</v>
      </c>
      <c r="DV19" s="28">
        <v>218239</v>
      </c>
      <c r="DW19" s="28">
        <v>252336</v>
      </c>
      <c r="DX19" s="28">
        <v>239428</v>
      </c>
      <c r="DY19" s="28">
        <v>246445</v>
      </c>
      <c r="DZ19" s="28">
        <v>251366</v>
      </c>
      <c r="EA19" s="28">
        <v>260148</v>
      </c>
      <c r="EB19" s="28">
        <v>253492</v>
      </c>
      <c r="EC19" s="28">
        <v>259704.12</v>
      </c>
      <c r="ED19" s="28">
        <v>294934</v>
      </c>
      <c r="EE19" s="28">
        <v>320144</v>
      </c>
      <c r="EF19" s="28">
        <v>325919</v>
      </c>
      <c r="EG19" s="28">
        <v>290405</v>
      </c>
      <c r="EH19" s="28">
        <v>316692</v>
      </c>
      <c r="EI19" s="28">
        <v>324086</v>
      </c>
      <c r="EJ19" s="28">
        <v>313035</v>
      </c>
      <c r="EK19" s="28">
        <v>319487</v>
      </c>
      <c r="EL19" s="28">
        <v>307378</v>
      </c>
      <c r="EM19" s="28">
        <v>287830</v>
      </c>
    </row>
    <row r="20" spans="1:143" outlineLevel="2" x14ac:dyDescent="0.25">
      <c r="A20" s="116" t="s">
        <v>26</v>
      </c>
      <c r="B20" s="51"/>
      <c r="C20" s="51"/>
      <c r="D20" s="51"/>
      <c r="E20" s="51"/>
      <c r="F20" s="51"/>
      <c r="G20" s="51"/>
      <c r="H20" s="52"/>
      <c r="I20" s="52"/>
      <c r="J20" s="52"/>
      <c r="K20" s="52"/>
      <c r="L20" s="52"/>
      <c r="M20" s="52"/>
      <c r="N20" s="52"/>
      <c r="O20" s="52"/>
      <c r="P20" s="52"/>
      <c r="Q20" s="52"/>
      <c r="R20" s="52"/>
      <c r="S20" s="52"/>
      <c r="T20" s="52"/>
      <c r="U20" s="52"/>
      <c r="V20" s="52"/>
      <c r="W20" s="52"/>
      <c r="X20" s="52"/>
      <c r="Y20" s="52"/>
      <c r="Z20" s="52"/>
      <c r="AA20" s="52"/>
      <c r="AB20" s="52"/>
      <c r="AC20" s="52"/>
      <c r="AD20" s="52"/>
      <c r="AE20" s="52"/>
      <c r="AF20" s="52"/>
      <c r="AG20" s="52"/>
      <c r="AH20" s="52"/>
      <c r="AI20" s="52"/>
      <c r="AJ20" s="52"/>
      <c r="AK20" s="52"/>
      <c r="AL20" s="52"/>
      <c r="AM20" s="52"/>
      <c r="AN20" s="52"/>
      <c r="AO20" s="52"/>
      <c r="AP20" s="52"/>
      <c r="AQ20" s="52"/>
      <c r="AR20" s="52"/>
      <c r="AS20" s="52"/>
      <c r="AT20" s="52"/>
      <c r="AU20" s="52"/>
      <c r="AV20" s="52"/>
      <c r="AW20" s="52"/>
      <c r="AX20" s="52"/>
      <c r="AY20" s="52"/>
      <c r="AZ20" s="52"/>
      <c r="BA20" s="52"/>
      <c r="BB20" s="52"/>
      <c r="BC20" s="52"/>
      <c r="BD20" s="52"/>
      <c r="BE20" s="52"/>
      <c r="BF20" s="52"/>
      <c r="BG20" s="52"/>
      <c r="BH20" s="52"/>
      <c r="BI20" s="52"/>
      <c r="BJ20" s="52"/>
      <c r="BK20" s="52"/>
      <c r="BL20" s="52"/>
      <c r="BM20" s="52"/>
      <c r="BN20" s="52"/>
      <c r="BO20" s="52"/>
      <c r="BP20" s="52"/>
      <c r="BQ20" s="52"/>
      <c r="BR20" s="52"/>
      <c r="BS20" s="52"/>
      <c r="BT20" s="52"/>
      <c r="BU20" s="52"/>
      <c r="BV20" s="52"/>
      <c r="BW20" s="52"/>
      <c r="BX20" s="52"/>
      <c r="BY20" s="52"/>
      <c r="BZ20" s="52"/>
      <c r="CA20" s="52"/>
      <c r="CB20" s="52"/>
      <c r="CC20" s="52"/>
      <c r="CD20" s="52"/>
      <c r="CE20" s="52"/>
      <c r="CF20" s="52"/>
      <c r="CG20" s="52"/>
      <c r="CH20" s="52"/>
      <c r="CI20" s="52"/>
      <c r="CJ20" s="52"/>
      <c r="CK20" s="52"/>
      <c r="CL20" s="52"/>
      <c r="CM20" s="52"/>
      <c r="CN20" s="52"/>
      <c r="CO20" s="52"/>
      <c r="CP20" s="52"/>
      <c r="CQ20" s="52"/>
      <c r="CR20" s="52"/>
      <c r="CS20" s="52"/>
      <c r="CT20" s="52"/>
      <c r="CU20" s="52"/>
      <c r="CV20" s="52"/>
      <c r="CW20" s="52"/>
      <c r="CX20" s="52"/>
      <c r="CY20" s="52"/>
      <c r="CZ20" s="52"/>
      <c r="DA20" s="52"/>
      <c r="DB20" s="52"/>
      <c r="DC20" s="52"/>
      <c r="DD20" s="52"/>
      <c r="DE20" s="52"/>
      <c r="DF20" s="52"/>
      <c r="DG20" s="52"/>
      <c r="DH20" s="52"/>
      <c r="DI20" s="52"/>
      <c r="DJ20" s="27">
        <v>0</v>
      </c>
      <c r="DK20" s="27">
        <v>0</v>
      </c>
      <c r="DL20" s="27">
        <v>0</v>
      </c>
      <c r="DM20" s="27">
        <v>0</v>
      </c>
      <c r="DN20" s="27">
        <v>0</v>
      </c>
      <c r="DO20" s="27">
        <v>0</v>
      </c>
      <c r="DP20" s="27">
        <v>0</v>
      </c>
      <c r="DQ20" s="27">
        <v>0</v>
      </c>
      <c r="DR20" s="27">
        <v>0</v>
      </c>
      <c r="DS20" s="27">
        <v>0</v>
      </c>
      <c r="DT20" s="27">
        <v>0</v>
      </c>
      <c r="DU20" s="27">
        <v>0</v>
      </c>
      <c r="DV20" s="27">
        <v>0</v>
      </c>
      <c r="DW20" s="27">
        <v>0</v>
      </c>
      <c r="DX20" s="27">
        <v>0</v>
      </c>
      <c r="DY20" s="27">
        <v>0</v>
      </c>
      <c r="DZ20" s="27">
        <v>0</v>
      </c>
      <c r="EA20" s="27">
        <v>0</v>
      </c>
      <c r="EB20" s="27">
        <v>0</v>
      </c>
      <c r="EC20" s="27">
        <v>0</v>
      </c>
      <c r="ED20" s="27">
        <v>0</v>
      </c>
      <c r="EE20" s="27">
        <v>0</v>
      </c>
      <c r="EF20" s="27">
        <v>0</v>
      </c>
      <c r="EG20" s="27">
        <v>0</v>
      </c>
      <c r="EH20" s="27">
        <v>0</v>
      </c>
      <c r="EI20" s="27">
        <v>0</v>
      </c>
      <c r="EJ20" s="27">
        <v>0</v>
      </c>
      <c r="EK20" s="27">
        <v>0</v>
      </c>
      <c r="EL20" s="27">
        <v>0</v>
      </c>
      <c r="EM20" s="27">
        <v>0</v>
      </c>
    </row>
    <row r="21" spans="1:143" outlineLevel="2" x14ac:dyDescent="0.25">
      <c r="A21" s="116" t="s">
        <v>25</v>
      </c>
      <c r="B21" s="51"/>
      <c r="C21" s="51"/>
      <c r="D21" s="51"/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  <c r="AJ21" s="51"/>
      <c r="AK21" s="51"/>
      <c r="AL21" s="51"/>
      <c r="AM21" s="51"/>
      <c r="AN21" s="51"/>
      <c r="AO21" s="51"/>
      <c r="AP21" s="51"/>
      <c r="AQ21" s="51"/>
      <c r="AR21" s="51"/>
      <c r="AS21" s="51"/>
      <c r="AT21" s="51"/>
      <c r="AU21" s="51"/>
      <c r="AV21" s="51"/>
      <c r="AW21" s="51"/>
      <c r="AX21" s="51"/>
      <c r="AY21" s="51"/>
      <c r="AZ21" s="51"/>
      <c r="BA21" s="51"/>
      <c r="BB21" s="51"/>
      <c r="BC21" s="51"/>
      <c r="BD21" s="51"/>
      <c r="BE21" s="51"/>
      <c r="BF21" s="51"/>
      <c r="BG21" s="51"/>
      <c r="BH21" s="51"/>
      <c r="BI21" s="51"/>
      <c r="BJ21" s="51"/>
      <c r="BK21" s="51"/>
      <c r="BL21" s="51"/>
      <c r="BM21" s="51"/>
      <c r="BN21" s="51"/>
      <c r="BO21" s="51"/>
      <c r="BP21" s="51"/>
      <c r="BQ21" s="51"/>
      <c r="BR21" s="51"/>
      <c r="BS21" s="51"/>
      <c r="BT21" s="51"/>
      <c r="BU21" s="51"/>
      <c r="BV21" s="51"/>
      <c r="BW21" s="51"/>
      <c r="BX21" s="51"/>
      <c r="BY21" s="51"/>
      <c r="BZ21" s="51"/>
      <c r="CA21" s="51"/>
      <c r="CB21" s="51"/>
      <c r="CC21" s="51"/>
      <c r="CD21" s="51"/>
      <c r="CE21" s="51"/>
      <c r="CF21" s="51"/>
      <c r="CG21" s="51"/>
      <c r="CH21" s="51"/>
      <c r="CI21" s="51"/>
      <c r="CJ21" s="51"/>
      <c r="CK21" s="51"/>
      <c r="CL21" s="51"/>
      <c r="CM21" s="51"/>
      <c r="CN21" s="51"/>
      <c r="CO21" s="51"/>
      <c r="CP21" s="51"/>
      <c r="CQ21" s="51"/>
      <c r="CR21" s="51"/>
      <c r="CS21" s="51"/>
      <c r="CT21" s="52"/>
      <c r="CU21" s="52"/>
      <c r="CV21" s="52"/>
      <c r="CW21" s="52"/>
      <c r="CX21" s="52"/>
      <c r="CY21" s="52"/>
      <c r="CZ21" s="52"/>
      <c r="DA21" s="52"/>
      <c r="DB21" s="52"/>
      <c r="DC21" s="52"/>
      <c r="DD21" s="52"/>
      <c r="DE21" s="52"/>
      <c r="DF21" s="52"/>
      <c r="DG21" s="52"/>
      <c r="DH21" s="52"/>
      <c r="DI21" s="52"/>
      <c r="DJ21" s="27">
        <v>159289</v>
      </c>
      <c r="DK21" s="27">
        <v>170476</v>
      </c>
      <c r="DL21" s="27">
        <v>179666</v>
      </c>
      <c r="DM21" s="27">
        <v>183613</v>
      </c>
      <c r="DN21" s="27">
        <v>251541</v>
      </c>
      <c r="DO21" s="27">
        <v>242882</v>
      </c>
      <c r="DP21" s="27">
        <v>276274</v>
      </c>
      <c r="DQ21" s="27">
        <v>213341</v>
      </c>
      <c r="DR21" s="27">
        <v>206795</v>
      </c>
      <c r="DS21" s="27">
        <v>211917</v>
      </c>
      <c r="DT21" s="27">
        <v>212616</v>
      </c>
      <c r="DU21" s="27">
        <v>202944</v>
      </c>
      <c r="DV21" s="27">
        <v>218239</v>
      </c>
      <c r="DW21" s="27">
        <v>252336</v>
      </c>
      <c r="DX21" s="27">
        <v>239428</v>
      </c>
      <c r="DY21" s="27">
        <v>246445</v>
      </c>
      <c r="DZ21" s="27">
        <v>251366</v>
      </c>
      <c r="EA21" s="27">
        <v>260148</v>
      </c>
      <c r="EB21" s="27">
        <v>253492</v>
      </c>
      <c r="EC21" s="27">
        <v>259704.12</v>
      </c>
      <c r="ED21" s="27">
        <v>294934</v>
      </c>
      <c r="EE21" s="27">
        <v>320144</v>
      </c>
      <c r="EF21" s="27">
        <v>325919</v>
      </c>
      <c r="EG21" s="27">
        <v>290405</v>
      </c>
      <c r="EH21" s="27">
        <v>316692</v>
      </c>
      <c r="EI21" s="27">
        <v>324086</v>
      </c>
      <c r="EJ21" s="27">
        <v>313035</v>
      </c>
      <c r="EK21" s="27">
        <v>319487</v>
      </c>
      <c r="EL21" s="27">
        <v>307378</v>
      </c>
      <c r="EM21" s="27">
        <v>287830</v>
      </c>
    </row>
    <row r="22" spans="1:143" outlineLevel="1" x14ac:dyDescent="0.25">
      <c r="A22" s="116"/>
      <c r="B22" s="51"/>
      <c r="C22" s="51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51"/>
      <c r="AK22" s="51"/>
      <c r="AL22" s="51"/>
      <c r="AM22" s="51"/>
      <c r="AN22" s="51"/>
      <c r="AO22" s="51"/>
      <c r="AP22" s="51"/>
      <c r="AQ22" s="51"/>
      <c r="AR22" s="51"/>
      <c r="AS22" s="51"/>
      <c r="AT22" s="51"/>
      <c r="AU22" s="51"/>
      <c r="AV22" s="51"/>
      <c r="AW22" s="51"/>
      <c r="AX22" s="51"/>
      <c r="AY22" s="51"/>
      <c r="AZ22" s="51"/>
      <c r="BA22" s="51"/>
      <c r="BB22" s="51"/>
      <c r="BC22" s="51"/>
      <c r="BD22" s="51"/>
      <c r="BE22" s="51"/>
      <c r="BF22" s="51"/>
      <c r="BG22" s="51"/>
      <c r="BH22" s="51"/>
      <c r="BI22" s="51"/>
      <c r="BJ22" s="51"/>
      <c r="BK22" s="51"/>
      <c r="BL22" s="51"/>
      <c r="BM22" s="51"/>
      <c r="BN22" s="51"/>
      <c r="BO22" s="51"/>
      <c r="BP22" s="51"/>
      <c r="BQ22" s="51"/>
      <c r="BR22" s="51"/>
      <c r="BS22" s="51"/>
      <c r="BT22" s="51"/>
      <c r="BU22" s="51"/>
      <c r="BV22" s="51"/>
      <c r="BW22" s="51"/>
      <c r="BX22" s="51"/>
      <c r="BY22" s="51"/>
      <c r="BZ22" s="51"/>
      <c r="CA22" s="51"/>
      <c r="CB22" s="51"/>
      <c r="CC22" s="51"/>
      <c r="CD22" s="51"/>
      <c r="CE22" s="51"/>
      <c r="CF22" s="51"/>
      <c r="CG22" s="51"/>
      <c r="CH22" s="51"/>
      <c r="CI22" s="51"/>
      <c r="CJ22" s="51"/>
      <c r="CK22" s="51"/>
      <c r="CL22" s="51"/>
      <c r="CM22" s="51"/>
      <c r="CN22" s="51"/>
      <c r="CO22" s="51"/>
      <c r="CP22" s="51"/>
      <c r="CQ22" s="51"/>
      <c r="CR22" s="51"/>
      <c r="CS22" s="51"/>
      <c r="CT22" s="52"/>
      <c r="CU22" s="52"/>
      <c r="CV22" s="52"/>
      <c r="CW22" s="52"/>
      <c r="CX22" s="52"/>
      <c r="CY22" s="52"/>
      <c r="CZ22" s="52"/>
      <c r="DA22" s="52"/>
      <c r="DB22" s="52"/>
      <c r="DC22" s="52"/>
      <c r="DD22" s="52"/>
      <c r="DE22" s="52"/>
      <c r="DF22" s="52"/>
      <c r="DG22" s="52"/>
      <c r="DH22" s="52"/>
      <c r="DI22" s="52"/>
      <c r="DJ22" s="52"/>
      <c r="DK22" s="52"/>
      <c r="DL22" s="52"/>
      <c r="DM22" s="52"/>
      <c r="DN22" s="52"/>
      <c r="DO22" s="52"/>
      <c r="DP22" s="52"/>
      <c r="DQ22" s="52"/>
      <c r="DR22" s="52"/>
      <c r="DS22" s="52"/>
      <c r="DT22" s="52"/>
      <c r="DU22" s="52"/>
      <c r="DV22" s="52"/>
      <c r="DW22" s="52"/>
      <c r="DX22" s="52"/>
      <c r="DY22" s="52"/>
      <c r="DZ22" s="52"/>
      <c r="EA22" s="52"/>
      <c r="EB22" s="52"/>
      <c r="EC22" s="52"/>
      <c r="ED22" s="52"/>
      <c r="EE22" s="52"/>
      <c r="EF22" s="52"/>
      <c r="EG22" s="52"/>
      <c r="EH22" s="52"/>
      <c r="EI22" s="52"/>
      <c r="EJ22" s="52"/>
      <c r="EK22" s="52"/>
      <c r="EL22" s="52"/>
      <c r="EM22" s="52"/>
    </row>
    <row r="23" spans="1:143" x14ac:dyDescent="0.25">
      <c r="A23" s="61" t="s">
        <v>9</v>
      </c>
      <c r="B23" s="53"/>
      <c r="C23" s="53"/>
      <c r="D23" s="53"/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3"/>
      <c r="AJ23" s="53"/>
      <c r="AK23" s="53"/>
      <c r="AL23" s="53"/>
      <c r="AM23" s="53"/>
      <c r="AN23" s="53"/>
      <c r="AO23" s="53"/>
      <c r="AP23" s="53"/>
      <c r="AQ23" s="53"/>
      <c r="AR23" s="53"/>
      <c r="AS23" s="53"/>
      <c r="AT23" s="53"/>
      <c r="AU23" s="53"/>
      <c r="AV23" s="53"/>
      <c r="AW23" s="53"/>
      <c r="AX23" s="53"/>
      <c r="AY23" s="53"/>
      <c r="AZ23" s="53"/>
      <c r="BA23" s="53"/>
      <c r="BB23" s="53"/>
      <c r="BC23" s="53"/>
      <c r="BD23" s="53"/>
      <c r="BE23" s="53"/>
      <c r="BF23" s="53"/>
      <c r="BG23" s="53"/>
      <c r="BH23" s="53"/>
      <c r="BI23" s="53"/>
      <c r="BJ23" s="53"/>
      <c r="BK23" s="53"/>
      <c r="BL23" s="53"/>
      <c r="BM23" s="53"/>
      <c r="BN23" s="53"/>
      <c r="BO23" s="53"/>
      <c r="BP23" s="53"/>
      <c r="BQ23" s="53"/>
      <c r="BR23" s="53"/>
      <c r="BS23" s="53"/>
      <c r="BT23" s="53"/>
      <c r="BU23" s="53"/>
      <c r="BV23" s="53"/>
      <c r="BW23" s="53"/>
      <c r="BX23" s="53"/>
      <c r="BY23" s="53"/>
      <c r="BZ23" s="53"/>
      <c r="CA23" s="53"/>
      <c r="CB23" s="53"/>
      <c r="CC23" s="53"/>
      <c r="CD23" s="53"/>
      <c r="CE23" s="53"/>
      <c r="CF23" s="53"/>
      <c r="CG23" s="53"/>
      <c r="CH23" s="53"/>
      <c r="CI23" s="53"/>
      <c r="CJ23" s="53"/>
      <c r="CK23" s="53"/>
      <c r="CL23" s="53"/>
      <c r="CM23" s="53"/>
      <c r="CN23" s="53"/>
      <c r="CO23" s="53"/>
      <c r="CP23" s="53"/>
      <c r="CQ23" s="53"/>
      <c r="CR23" s="53"/>
      <c r="CS23" s="53"/>
      <c r="CT23" s="52"/>
      <c r="CU23" s="52"/>
      <c r="CV23" s="52"/>
      <c r="CW23" s="52"/>
      <c r="CX23" s="52"/>
      <c r="CY23" s="52"/>
      <c r="CZ23" s="52"/>
      <c r="DA23" s="52"/>
      <c r="DB23" s="52"/>
      <c r="DC23" s="52"/>
      <c r="DD23" s="52"/>
      <c r="DE23" s="52"/>
      <c r="DF23" s="52"/>
      <c r="DG23" s="52"/>
      <c r="DH23" s="52"/>
      <c r="DI23" s="50">
        <f t="shared" ref="DI23:ED23" si="14">SUM(DI24:DI26)</f>
        <v>629.38900000000001</v>
      </c>
      <c r="DJ23" s="50">
        <f t="shared" si="14"/>
        <v>608.04599999999994</v>
      </c>
      <c r="DK23" s="50">
        <f t="shared" si="14"/>
        <v>593.57500000000005</v>
      </c>
      <c r="DL23" s="50">
        <f t="shared" si="14"/>
        <v>699.42200000000003</v>
      </c>
      <c r="DM23" s="50">
        <f t="shared" si="14"/>
        <v>495.82400000000001</v>
      </c>
      <c r="DN23" s="50">
        <f t="shared" si="14"/>
        <v>435.78199999999998</v>
      </c>
      <c r="DO23" s="50">
        <f t="shared" si="14"/>
        <v>112.184</v>
      </c>
      <c r="DP23" s="50">
        <f t="shared" si="14"/>
        <v>61.045000000000002</v>
      </c>
      <c r="DQ23" s="50">
        <f t="shared" si="14"/>
        <v>16.077999999999999</v>
      </c>
      <c r="DR23" s="50">
        <f t="shared" si="14"/>
        <v>90.311999999999998</v>
      </c>
      <c r="DS23" s="50">
        <f t="shared" si="14"/>
        <v>17.434999999999999</v>
      </c>
      <c r="DT23" s="50">
        <f t="shared" si="14"/>
        <v>16186.621000000001</v>
      </c>
      <c r="DU23" s="50">
        <f t="shared" si="14"/>
        <v>30560.898000000001</v>
      </c>
      <c r="DV23" s="50">
        <f t="shared" si="14"/>
        <v>76571.391999999993</v>
      </c>
      <c r="DW23" s="50">
        <f t="shared" si="14"/>
        <v>421714.54099999997</v>
      </c>
      <c r="DX23" s="50">
        <f t="shared" si="14"/>
        <v>876136.40999999992</v>
      </c>
      <c r="DY23" s="50">
        <f t="shared" si="14"/>
        <v>1083880.0219999999</v>
      </c>
      <c r="DZ23" s="50">
        <f t="shared" si="14"/>
        <v>1236086.8530000001</v>
      </c>
      <c r="EA23" s="50">
        <f t="shared" si="14"/>
        <v>721326.49000000011</v>
      </c>
      <c r="EB23" s="50">
        <f t="shared" si="14"/>
        <v>599298.13600000006</v>
      </c>
      <c r="EC23" s="50">
        <f t="shared" si="14"/>
        <v>702014.58400000003</v>
      </c>
      <c r="ED23" s="50">
        <f t="shared" si="14"/>
        <v>251150.57700000002</v>
      </c>
      <c r="EE23" s="50">
        <f>SUM(EE24:EE26)</f>
        <v>171405.88699999999</v>
      </c>
      <c r="EF23" s="50">
        <f t="shared" ref="EF23:EH23" si="15">SUM(EF24:EF26)</f>
        <v>1379.6780000000001</v>
      </c>
      <c r="EG23" s="50">
        <f>SUM(EG24:EG26)</f>
        <v>646785.8899999999</v>
      </c>
      <c r="EH23" s="50">
        <f t="shared" si="15"/>
        <v>471585.43599999999</v>
      </c>
      <c r="EI23" s="50">
        <f>SUM(EI24:EI26)</f>
        <v>433332.55599999998</v>
      </c>
      <c r="EJ23" s="50">
        <f t="shared" ref="EJ23" si="16">SUM(EJ24:EJ26)</f>
        <v>452993.11499999999</v>
      </c>
      <c r="EK23" s="50">
        <f>SUM(EK24:EK26)</f>
        <v>466136.44</v>
      </c>
      <c r="EL23" s="50">
        <f>SUM(EL24:EL26)</f>
        <v>601314.40500000003</v>
      </c>
      <c r="EM23" s="50">
        <f>SUM(EM24:EM26)</f>
        <v>1074642.2509999999</v>
      </c>
    </row>
    <row r="24" spans="1:143" outlineLevel="2" x14ac:dyDescent="0.25">
      <c r="A24" s="29" t="s">
        <v>5</v>
      </c>
      <c r="B24" s="51"/>
      <c r="C24" s="51"/>
      <c r="D24" s="51"/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51"/>
      <c r="AJ24" s="51"/>
      <c r="AK24" s="51"/>
      <c r="AL24" s="51"/>
      <c r="AM24" s="51"/>
      <c r="AN24" s="51"/>
      <c r="AO24" s="51"/>
      <c r="AP24" s="51"/>
      <c r="AQ24" s="51"/>
      <c r="AR24" s="51"/>
      <c r="AS24" s="51"/>
      <c r="AT24" s="51"/>
      <c r="AU24" s="51"/>
      <c r="AV24" s="51"/>
      <c r="AW24" s="51"/>
      <c r="AX24" s="51"/>
      <c r="AY24" s="51"/>
      <c r="AZ24" s="51"/>
      <c r="BA24" s="51"/>
      <c r="BB24" s="51"/>
      <c r="BC24" s="51"/>
      <c r="BD24" s="51"/>
      <c r="BE24" s="51"/>
      <c r="BF24" s="51"/>
      <c r="BG24" s="51"/>
      <c r="BH24" s="51"/>
      <c r="BI24" s="51"/>
      <c r="BJ24" s="51"/>
      <c r="BK24" s="51"/>
      <c r="BL24" s="51"/>
      <c r="BM24" s="51"/>
      <c r="BN24" s="51"/>
      <c r="BO24" s="51"/>
      <c r="BP24" s="51"/>
      <c r="BQ24" s="51"/>
      <c r="BR24" s="51"/>
      <c r="BS24" s="51"/>
      <c r="BT24" s="51"/>
      <c r="BU24" s="51"/>
      <c r="BV24" s="51"/>
      <c r="BW24" s="51"/>
      <c r="BX24" s="51"/>
      <c r="BY24" s="51"/>
      <c r="BZ24" s="51"/>
      <c r="CA24" s="51"/>
      <c r="CB24" s="51"/>
      <c r="CC24" s="51"/>
      <c r="CD24" s="51"/>
      <c r="CE24" s="51"/>
      <c r="CF24" s="51"/>
      <c r="CG24" s="51"/>
      <c r="CH24" s="51"/>
      <c r="CI24" s="51"/>
      <c r="CJ24" s="51"/>
      <c r="CK24" s="51"/>
      <c r="CL24" s="51"/>
      <c r="CM24" s="51"/>
      <c r="CN24" s="51"/>
      <c r="CO24" s="51"/>
      <c r="CP24" s="51"/>
      <c r="CQ24" s="51"/>
      <c r="CR24" s="51"/>
      <c r="CS24" s="51"/>
      <c r="CT24" s="52"/>
      <c r="CU24" s="52"/>
      <c r="CV24" s="52"/>
      <c r="CW24" s="52"/>
      <c r="CX24" s="52"/>
      <c r="CY24" s="52"/>
      <c r="CZ24" s="52"/>
      <c r="DA24" s="52"/>
      <c r="DB24" s="52"/>
      <c r="DC24" s="52"/>
      <c r="DD24" s="52"/>
      <c r="DE24" s="52"/>
      <c r="DF24" s="52"/>
      <c r="DG24" s="52"/>
      <c r="DH24" s="52"/>
      <c r="DI24" s="27">
        <v>569.56700000000001</v>
      </c>
      <c r="DJ24" s="27">
        <v>583.61</v>
      </c>
      <c r="DK24" s="27">
        <v>581.55999999999995</v>
      </c>
      <c r="DL24" s="27">
        <v>583.80999999999995</v>
      </c>
      <c r="DM24" s="27">
        <v>469.4</v>
      </c>
      <c r="DN24" s="27">
        <v>416.97800000000001</v>
      </c>
      <c r="DO24" s="27">
        <v>86.876000000000005</v>
      </c>
      <c r="DP24" s="27">
        <v>61.009</v>
      </c>
      <c r="DQ24" s="27">
        <v>16.074999999999999</v>
      </c>
      <c r="DR24" s="27">
        <v>28.488</v>
      </c>
      <c r="DS24" s="27">
        <v>12.6</v>
      </c>
      <c r="DT24" s="27">
        <v>16170.341</v>
      </c>
      <c r="DU24" s="27">
        <v>29387.125</v>
      </c>
      <c r="DV24" s="27">
        <v>76547.679999999993</v>
      </c>
      <c r="DW24" s="27">
        <v>92252.95</v>
      </c>
      <c r="DX24" s="27">
        <v>53976.917999999998</v>
      </c>
      <c r="DY24" s="27">
        <v>61919.98</v>
      </c>
      <c r="DZ24" s="27">
        <v>54318.853000000003</v>
      </c>
      <c r="EA24" s="27">
        <v>112188.77</v>
      </c>
      <c r="EB24" s="27">
        <v>89879.42</v>
      </c>
      <c r="EC24" s="27">
        <v>62959.805999999997</v>
      </c>
      <c r="ED24" s="27">
        <v>52095.105000000003</v>
      </c>
      <c r="EE24" s="27">
        <v>33669.387000000002</v>
      </c>
      <c r="EF24" s="27">
        <v>1338.915</v>
      </c>
      <c r="EG24" s="27">
        <v>62423.09</v>
      </c>
      <c r="EH24" s="27">
        <v>30465.436000000002</v>
      </c>
      <c r="EI24" s="27">
        <v>30888.455999999998</v>
      </c>
      <c r="EJ24" s="27">
        <v>74257.514999999999</v>
      </c>
      <c r="EK24" s="27">
        <v>74037.262000000002</v>
      </c>
      <c r="EL24" s="27">
        <v>75189.485000000001</v>
      </c>
      <c r="EM24" s="27">
        <v>112219.2</v>
      </c>
    </row>
    <row r="25" spans="1:143" outlineLevel="2" x14ac:dyDescent="0.25">
      <c r="A25" s="29" t="s">
        <v>6</v>
      </c>
      <c r="B25" s="51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51"/>
      <c r="AJ25" s="51"/>
      <c r="AK25" s="51"/>
      <c r="AL25" s="51"/>
      <c r="AM25" s="51"/>
      <c r="AN25" s="51"/>
      <c r="AO25" s="51"/>
      <c r="AP25" s="51"/>
      <c r="AQ25" s="51"/>
      <c r="AR25" s="51"/>
      <c r="AS25" s="51"/>
      <c r="AT25" s="51"/>
      <c r="AU25" s="51"/>
      <c r="AV25" s="51"/>
      <c r="AW25" s="51"/>
      <c r="AX25" s="51"/>
      <c r="AY25" s="51"/>
      <c r="AZ25" s="51"/>
      <c r="BA25" s="51"/>
      <c r="BB25" s="51"/>
      <c r="BC25" s="51"/>
      <c r="BD25" s="51"/>
      <c r="BE25" s="51"/>
      <c r="BF25" s="51"/>
      <c r="BG25" s="51"/>
      <c r="BH25" s="51"/>
      <c r="BI25" s="51"/>
      <c r="BJ25" s="51"/>
      <c r="BK25" s="51"/>
      <c r="BL25" s="51"/>
      <c r="BM25" s="51"/>
      <c r="BN25" s="51"/>
      <c r="BO25" s="51"/>
      <c r="BP25" s="51"/>
      <c r="BQ25" s="51"/>
      <c r="BR25" s="51"/>
      <c r="BS25" s="51"/>
      <c r="BT25" s="51"/>
      <c r="BU25" s="51"/>
      <c r="BV25" s="51"/>
      <c r="BW25" s="51"/>
      <c r="BX25" s="51"/>
      <c r="BY25" s="51"/>
      <c r="BZ25" s="51"/>
      <c r="CA25" s="51"/>
      <c r="CB25" s="51"/>
      <c r="CC25" s="51"/>
      <c r="CD25" s="51"/>
      <c r="CE25" s="51"/>
      <c r="CF25" s="51"/>
      <c r="CG25" s="51"/>
      <c r="CH25" s="51"/>
      <c r="CI25" s="51"/>
      <c r="CJ25" s="51"/>
      <c r="CK25" s="51"/>
      <c r="CL25" s="51"/>
      <c r="CM25" s="51"/>
      <c r="CN25" s="51"/>
      <c r="CO25" s="51"/>
      <c r="CP25" s="51"/>
      <c r="CQ25" s="51"/>
      <c r="CR25" s="51"/>
      <c r="CS25" s="51"/>
      <c r="CT25" s="52"/>
      <c r="CU25" s="52"/>
      <c r="CV25" s="52"/>
      <c r="CW25" s="52"/>
      <c r="CX25" s="52"/>
      <c r="CY25" s="52"/>
      <c r="CZ25" s="52"/>
      <c r="DA25" s="52"/>
      <c r="DB25" s="52"/>
      <c r="DC25" s="52"/>
      <c r="DD25" s="52"/>
      <c r="DE25" s="52"/>
      <c r="DF25" s="52"/>
      <c r="DG25" s="52"/>
      <c r="DH25" s="52"/>
      <c r="DI25" s="27">
        <v>55.83</v>
      </c>
      <c r="DJ25" s="27">
        <v>20.399999999999999</v>
      </c>
      <c r="DK25" s="27">
        <v>6.7</v>
      </c>
      <c r="DL25" s="27">
        <v>3.302</v>
      </c>
      <c r="DM25" s="27">
        <v>3.35</v>
      </c>
      <c r="DN25" s="27">
        <v>12</v>
      </c>
      <c r="DO25" s="27">
        <v>6.8079999999999998</v>
      </c>
      <c r="DP25" s="27">
        <v>0</v>
      </c>
      <c r="DQ25" s="27">
        <v>3.0000000000000001E-3</v>
      </c>
      <c r="DR25" s="27">
        <v>28.744</v>
      </c>
      <c r="DS25" s="27">
        <v>4.835</v>
      </c>
      <c r="DT25" s="27">
        <v>16.28</v>
      </c>
      <c r="DU25" s="27">
        <v>1173.7729999999999</v>
      </c>
      <c r="DV25" s="27">
        <v>23.712</v>
      </c>
      <c r="DW25" s="27">
        <v>329436.40399999998</v>
      </c>
      <c r="DX25" s="27">
        <v>822156.04200000002</v>
      </c>
      <c r="DY25" s="27">
        <v>1021871.51</v>
      </c>
      <c r="DZ25" s="27">
        <v>1181748</v>
      </c>
      <c r="EA25" s="27">
        <v>609056.66</v>
      </c>
      <c r="EB25" s="27">
        <v>509418.34100000001</v>
      </c>
      <c r="EC25" s="27">
        <v>639054.77800000005</v>
      </c>
      <c r="ED25" s="27">
        <v>198952.198</v>
      </c>
      <c r="EE25" s="27">
        <v>137716.5</v>
      </c>
      <c r="EF25" s="27">
        <v>0.40100000000000002</v>
      </c>
      <c r="EG25" s="27">
        <v>457628.1</v>
      </c>
      <c r="EH25" s="27">
        <v>441000</v>
      </c>
      <c r="EI25" s="27">
        <v>402404.1</v>
      </c>
      <c r="EJ25" s="27">
        <v>378595.6</v>
      </c>
      <c r="EK25" s="27">
        <v>391918.8</v>
      </c>
      <c r="EL25" s="27">
        <v>525982.995</v>
      </c>
      <c r="EM25" s="27">
        <v>962223.05099999998</v>
      </c>
    </row>
    <row r="26" spans="1:143" outlineLevel="2" x14ac:dyDescent="0.25">
      <c r="A26" s="29" t="s">
        <v>7</v>
      </c>
      <c r="B26" s="51"/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  <c r="AJ26" s="51"/>
      <c r="AK26" s="51"/>
      <c r="AL26" s="51"/>
      <c r="AM26" s="51"/>
      <c r="AN26" s="51"/>
      <c r="AO26" s="51"/>
      <c r="AP26" s="51"/>
      <c r="AQ26" s="51"/>
      <c r="AR26" s="51"/>
      <c r="AS26" s="51"/>
      <c r="AT26" s="51"/>
      <c r="AU26" s="51"/>
      <c r="AV26" s="51"/>
      <c r="AW26" s="51"/>
      <c r="AX26" s="51"/>
      <c r="AY26" s="51"/>
      <c r="AZ26" s="51"/>
      <c r="BA26" s="51"/>
      <c r="BB26" s="51"/>
      <c r="BC26" s="51"/>
      <c r="BD26" s="51"/>
      <c r="BE26" s="51"/>
      <c r="BF26" s="51"/>
      <c r="BG26" s="51"/>
      <c r="BH26" s="51"/>
      <c r="BI26" s="51"/>
      <c r="BJ26" s="51"/>
      <c r="BK26" s="51"/>
      <c r="BL26" s="51"/>
      <c r="BM26" s="51"/>
      <c r="BN26" s="51"/>
      <c r="BO26" s="51"/>
      <c r="BP26" s="51"/>
      <c r="BQ26" s="51"/>
      <c r="BR26" s="51"/>
      <c r="BS26" s="51"/>
      <c r="BT26" s="51"/>
      <c r="BU26" s="51"/>
      <c r="BV26" s="51"/>
      <c r="BW26" s="51"/>
      <c r="BX26" s="51"/>
      <c r="BY26" s="51"/>
      <c r="BZ26" s="51"/>
      <c r="CA26" s="51"/>
      <c r="CB26" s="51"/>
      <c r="CC26" s="51"/>
      <c r="CD26" s="51"/>
      <c r="CE26" s="51"/>
      <c r="CF26" s="51"/>
      <c r="CG26" s="51"/>
      <c r="CH26" s="51"/>
      <c r="CI26" s="51"/>
      <c r="CJ26" s="51"/>
      <c r="CK26" s="51"/>
      <c r="CL26" s="51"/>
      <c r="CM26" s="51"/>
      <c r="CN26" s="51"/>
      <c r="CO26" s="51"/>
      <c r="CP26" s="51"/>
      <c r="CQ26" s="51"/>
      <c r="CR26" s="51"/>
      <c r="CS26" s="51"/>
      <c r="CT26" s="52"/>
      <c r="CU26" s="52"/>
      <c r="CV26" s="52"/>
      <c r="CW26" s="52"/>
      <c r="CX26" s="52"/>
      <c r="CY26" s="52"/>
      <c r="CZ26" s="52"/>
      <c r="DA26" s="52"/>
      <c r="DB26" s="52"/>
      <c r="DC26" s="52"/>
      <c r="DD26" s="52"/>
      <c r="DE26" s="52"/>
      <c r="DF26" s="52"/>
      <c r="DG26" s="52"/>
      <c r="DH26" s="52"/>
      <c r="DI26" s="27">
        <v>3.992</v>
      </c>
      <c r="DJ26" s="27">
        <v>4.0359999999999996</v>
      </c>
      <c r="DK26" s="27">
        <v>5.3150000000000004</v>
      </c>
      <c r="DL26" s="27">
        <v>112.31</v>
      </c>
      <c r="DM26" s="27">
        <v>23.074000000000002</v>
      </c>
      <c r="DN26" s="27">
        <v>6.8040000000000003</v>
      </c>
      <c r="DO26" s="27">
        <v>18.5</v>
      </c>
      <c r="DP26" s="27">
        <v>3.5999999999999997E-2</v>
      </c>
      <c r="DQ26" s="27">
        <v>0</v>
      </c>
      <c r="DR26" s="27">
        <v>33.08</v>
      </c>
      <c r="DS26" s="27">
        <v>0</v>
      </c>
      <c r="DT26" s="27">
        <v>0</v>
      </c>
      <c r="DU26" s="27">
        <v>0</v>
      </c>
      <c r="DV26" s="27">
        <v>0</v>
      </c>
      <c r="DW26" s="27">
        <v>25.187000000000001</v>
      </c>
      <c r="DX26" s="27">
        <v>3.45</v>
      </c>
      <c r="DY26" s="27">
        <v>88.531999999999996</v>
      </c>
      <c r="DZ26" s="27">
        <v>20</v>
      </c>
      <c r="EA26" s="27">
        <v>81.06</v>
      </c>
      <c r="EB26" s="27">
        <v>0.375</v>
      </c>
      <c r="EC26" s="27">
        <v>0</v>
      </c>
      <c r="ED26" s="27">
        <v>103.274</v>
      </c>
      <c r="EE26" s="27">
        <v>20</v>
      </c>
      <c r="EF26" s="27">
        <v>40.362000000000002</v>
      </c>
      <c r="EG26" s="27">
        <v>126734.7</v>
      </c>
      <c r="EH26" s="27">
        <v>120</v>
      </c>
      <c r="EI26" s="27">
        <v>40</v>
      </c>
      <c r="EJ26" s="27">
        <v>140</v>
      </c>
      <c r="EK26" s="27">
        <v>180.37799999999999</v>
      </c>
      <c r="EL26" s="27">
        <v>141.92500000000001</v>
      </c>
      <c r="EM26" s="27">
        <v>200</v>
      </c>
    </row>
    <row r="27" spans="1:143" outlineLevel="1" x14ac:dyDescent="0.25">
      <c r="A27" s="19"/>
      <c r="B27" s="51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51"/>
      <c r="AJ27" s="51"/>
      <c r="AK27" s="51"/>
      <c r="AL27" s="51"/>
      <c r="AM27" s="51"/>
      <c r="AN27" s="51"/>
      <c r="AO27" s="51"/>
      <c r="AP27" s="51"/>
      <c r="AQ27" s="51"/>
      <c r="AR27" s="51"/>
      <c r="AS27" s="51"/>
      <c r="AT27" s="51"/>
      <c r="AU27" s="51"/>
      <c r="AV27" s="51"/>
      <c r="AW27" s="51"/>
      <c r="AX27" s="51"/>
      <c r="AY27" s="51"/>
      <c r="AZ27" s="51"/>
      <c r="BA27" s="51"/>
      <c r="BB27" s="51"/>
      <c r="BC27" s="51"/>
      <c r="BD27" s="51"/>
      <c r="BE27" s="51"/>
      <c r="BF27" s="51"/>
      <c r="BG27" s="51"/>
      <c r="BH27" s="51"/>
      <c r="BI27" s="51"/>
      <c r="BJ27" s="51"/>
      <c r="BK27" s="51"/>
      <c r="BL27" s="51"/>
      <c r="BM27" s="51"/>
      <c r="BN27" s="51"/>
      <c r="BO27" s="51"/>
      <c r="BP27" s="51"/>
      <c r="BQ27" s="51"/>
      <c r="BR27" s="51"/>
      <c r="BS27" s="51"/>
      <c r="BT27" s="51"/>
      <c r="BU27" s="51"/>
      <c r="BV27" s="51"/>
      <c r="BW27" s="51"/>
      <c r="BX27" s="51"/>
      <c r="BY27" s="51"/>
      <c r="BZ27" s="51"/>
      <c r="CA27" s="51"/>
      <c r="CB27" s="51"/>
      <c r="CC27" s="51"/>
      <c r="CD27" s="51"/>
      <c r="CE27" s="51"/>
      <c r="CF27" s="51"/>
      <c r="CG27" s="51"/>
      <c r="CH27" s="51"/>
      <c r="CI27" s="51"/>
      <c r="CJ27" s="51"/>
      <c r="CK27" s="51"/>
      <c r="CL27" s="51"/>
      <c r="CM27" s="51"/>
      <c r="CN27" s="51"/>
      <c r="CO27" s="51"/>
      <c r="CP27" s="51"/>
      <c r="CQ27" s="51"/>
      <c r="CR27" s="51"/>
      <c r="CS27" s="51"/>
      <c r="CT27" s="52"/>
      <c r="CU27" s="52"/>
      <c r="CV27" s="52"/>
      <c r="CW27" s="52"/>
      <c r="CX27" s="52"/>
      <c r="CY27" s="52"/>
      <c r="CZ27" s="52"/>
      <c r="DA27" s="52"/>
      <c r="DB27" s="52"/>
      <c r="DC27" s="52"/>
      <c r="DD27" s="52"/>
      <c r="DE27" s="52"/>
      <c r="DF27" s="52"/>
      <c r="DG27" s="52"/>
      <c r="DH27" s="52"/>
      <c r="DI27" s="52"/>
      <c r="DJ27" s="52"/>
      <c r="DK27" s="52"/>
      <c r="DL27" s="52"/>
      <c r="DM27" s="52"/>
      <c r="DN27" s="52"/>
      <c r="DO27" s="52"/>
      <c r="DP27" s="52"/>
      <c r="DQ27" s="52"/>
      <c r="DR27" s="52"/>
      <c r="DS27" s="52"/>
      <c r="DT27" s="52"/>
      <c r="DU27" s="52"/>
      <c r="DV27" s="52"/>
      <c r="DW27" s="52"/>
      <c r="DX27" s="52"/>
      <c r="DY27" s="52"/>
      <c r="DZ27" s="52"/>
      <c r="EA27" s="52"/>
      <c r="EB27" s="52"/>
      <c r="EC27" s="52"/>
      <c r="ED27" s="52"/>
      <c r="EE27" s="52"/>
      <c r="EF27" s="52"/>
      <c r="EG27" s="52"/>
      <c r="EH27" s="52"/>
      <c r="EI27" s="52"/>
      <c r="EJ27" s="52"/>
      <c r="EK27" s="52"/>
      <c r="EL27" s="52"/>
      <c r="EM27" s="52"/>
    </row>
    <row r="28" spans="1:143" outlineLevel="1" x14ac:dyDescent="0.25">
      <c r="A28" s="61" t="s">
        <v>10</v>
      </c>
      <c r="B28" s="53"/>
      <c r="C28" s="53"/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3"/>
      <c r="AG28" s="53"/>
      <c r="AH28" s="53"/>
      <c r="AI28" s="53"/>
      <c r="AJ28" s="53"/>
      <c r="AK28" s="53"/>
      <c r="AL28" s="53"/>
      <c r="AM28" s="53"/>
      <c r="AN28" s="53"/>
      <c r="AO28" s="53"/>
      <c r="AP28" s="53"/>
      <c r="AQ28" s="53"/>
      <c r="AR28" s="53"/>
      <c r="AS28" s="53"/>
      <c r="AT28" s="53"/>
      <c r="AU28" s="53"/>
      <c r="AV28" s="53"/>
      <c r="AW28" s="53"/>
      <c r="AX28" s="53"/>
      <c r="AY28" s="53"/>
      <c r="AZ28" s="53"/>
      <c r="BA28" s="53"/>
      <c r="BB28" s="53"/>
      <c r="BC28" s="53"/>
      <c r="BD28" s="53"/>
      <c r="BE28" s="53"/>
      <c r="BF28" s="53"/>
      <c r="BG28" s="53"/>
      <c r="BH28" s="53"/>
      <c r="BI28" s="53"/>
      <c r="BJ28" s="53"/>
      <c r="BK28" s="53"/>
      <c r="BL28" s="53"/>
      <c r="BM28" s="53"/>
      <c r="BN28" s="53"/>
      <c r="BO28" s="53"/>
      <c r="BP28" s="53"/>
      <c r="BQ28" s="53"/>
      <c r="BR28" s="53"/>
      <c r="BS28" s="53"/>
      <c r="BT28" s="53"/>
      <c r="BU28" s="53"/>
      <c r="BV28" s="53"/>
      <c r="BW28" s="53"/>
      <c r="BX28" s="53"/>
      <c r="BY28" s="53"/>
      <c r="BZ28" s="53"/>
      <c r="CA28" s="53"/>
      <c r="CB28" s="53"/>
      <c r="CC28" s="53"/>
      <c r="CD28" s="53"/>
      <c r="CE28" s="53"/>
      <c r="CF28" s="53"/>
      <c r="CG28" s="53"/>
      <c r="CH28" s="53"/>
      <c r="CI28" s="53"/>
      <c r="CJ28" s="53"/>
      <c r="CK28" s="53"/>
      <c r="CL28" s="53"/>
      <c r="CM28" s="53"/>
      <c r="CN28" s="53"/>
      <c r="CO28" s="53"/>
      <c r="CP28" s="53"/>
      <c r="CQ28" s="53"/>
      <c r="CR28" s="53"/>
      <c r="CS28" s="53"/>
      <c r="CT28" s="52"/>
      <c r="CU28" s="52"/>
      <c r="CV28" s="52"/>
      <c r="CW28" s="52"/>
      <c r="CX28" s="52"/>
      <c r="CY28" s="52"/>
      <c r="CZ28" s="52"/>
      <c r="DA28" s="52"/>
      <c r="DB28" s="52"/>
      <c r="DC28" s="52"/>
      <c r="DD28" s="52"/>
      <c r="DE28" s="52"/>
      <c r="DF28" s="52"/>
      <c r="DG28" s="52"/>
      <c r="DH28" s="52"/>
      <c r="DI28" s="50">
        <f t="shared" ref="DI28:ED28" si="17">SUM(DI29:DI31)</f>
        <v>485727.96099999995</v>
      </c>
      <c r="DJ28" s="50">
        <f t="shared" si="17"/>
        <v>335717</v>
      </c>
      <c r="DK28" s="50">
        <f t="shared" si="17"/>
        <v>609425.73</v>
      </c>
      <c r="DL28" s="50">
        <f t="shared" si="17"/>
        <v>769735.56</v>
      </c>
      <c r="DM28" s="50">
        <f t="shared" si="17"/>
        <v>787644.05</v>
      </c>
      <c r="DN28" s="50">
        <f t="shared" si="17"/>
        <v>1043618</v>
      </c>
      <c r="DO28" s="50">
        <f t="shared" si="17"/>
        <v>1333751</v>
      </c>
      <c r="DP28" s="50">
        <f t="shared" si="17"/>
        <v>1589534</v>
      </c>
      <c r="DQ28" s="50">
        <f t="shared" si="17"/>
        <v>1243565.3500000001</v>
      </c>
      <c r="DR28" s="50">
        <f t="shared" si="17"/>
        <v>1101742.912</v>
      </c>
      <c r="DS28" s="50">
        <f t="shared" si="17"/>
        <v>1454062</v>
      </c>
      <c r="DT28" s="50">
        <f t="shared" si="17"/>
        <v>1551246.1</v>
      </c>
      <c r="DU28" s="50">
        <f t="shared" si="17"/>
        <v>1709870</v>
      </c>
      <c r="DV28" s="50">
        <f t="shared" si="17"/>
        <v>1931687.44</v>
      </c>
      <c r="DW28" s="50">
        <f t="shared" si="17"/>
        <v>2210065.04</v>
      </c>
      <c r="DX28" s="50">
        <f t="shared" si="17"/>
        <v>1908418.57</v>
      </c>
      <c r="DY28" s="50">
        <f t="shared" si="17"/>
        <v>2331053.2960000001</v>
      </c>
      <c r="DZ28" s="50">
        <f t="shared" si="17"/>
        <v>2719804.84</v>
      </c>
      <c r="EA28" s="50">
        <f t="shared" si="17"/>
        <v>2013520</v>
      </c>
      <c r="EB28" s="50">
        <f t="shared" si="17"/>
        <v>2561297.085</v>
      </c>
      <c r="EC28" s="50">
        <f t="shared" si="17"/>
        <v>2163661</v>
      </c>
      <c r="ED28" s="50">
        <f t="shared" si="17"/>
        <v>2419189</v>
      </c>
      <c r="EE28" s="50">
        <f>SUM(EE29:EE31)</f>
        <v>2160842</v>
      </c>
      <c r="EF28" s="50">
        <f t="shared" ref="EF28:EG28" si="18">SUM(EF29:EF31)</f>
        <v>2201658</v>
      </c>
      <c r="EG28" s="50">
        <f t="shared" si="18"/>
        <v>2095644</v>
      </c>
      <c r="EH28" s="50">
        <f t="shared" ref="EH28:EI28" si="19">SUM(EH29:EH31)</f>
        <v>1741314</v>
      </c>
      <c r="EI28" s="50">
        <f t="shared" si="19"/>
        <v>1369601</v>
      </c>
      <c r="EJ28" s="50">
        <f t="shared" ref="EJ28:EK28" si="20">SUM(EJ29:EJ31)</f>
        <v>1187133</v>
      </c>
      <c r="EK28" s="50">
        <f t="shared" si="20"/>
        <v>1185774</v>
      </c>
      <c r="EL28" s="50">
        <f t="shared" ref="EL28:EM28" si="21">SUM(EL29:EL31)</f>
        <v>1277930</v>
      </c>
      <c r="EM28" s="50">
        <f t="shared" si="21"/>
        <v>1449758</v>
      </c>
    </row>
    <row r="29" spans="1:143" outlineLevel="2" x14ac:dyDescent="0.25">
      <c r="A29" s="29" t="s">
        <v>5</v>
      </c>
      <c r="B29" s="51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1"/>
      <c r="AR29" s="51"/>
      <c r="AS29" s="51"/>
      <c r="AT29" s="51"/>
      <c r="AU29" s="51"/>
      <c r="AV29" s="51"/>
      <c r="AW29" s="51"/>
      <c r="AX29" s="51"/>
      <c r="AY29" s="51"/>
      <c r="AZ29" s="51"/>
      <c r="BA29" s="51"/>
      <c r="BB29" s="51"/>
      <c r="BC29" s="51"/>
      <c r="BD29" s="51"/>
      <c r="BE29" s="51"/>
      <c r="BF29" s="51"/>
      <c r="BG29" s="51"/>
      <c r="BH29" s="51"/>
      <c r="BI29" s="51"/>
      <c r="BJ29" s="51"/>
      <c r="BK29" s="51"/>
      <c r="BL29" s="51"/>
      <c r="BM29" s="51"/>
      <c r="BN29" s="51"/>
      <c r="BO29" s="51"/>
      <c r="BP29" s="51"/>
      <c r="BQ29" s="51"/>
      <c r="BR29" s="51"/>
      <c r="BS29" s="51"/>
      <c r="BT29" s="51"/>
      <c r="BU29" s="51"/>
      <c r="BV29" s="51"/>
      <c r="BW29" s="51"/>
      <c r="BX29" s="51"/>
      <c r="BY29" s="51"/>
      <c r="BZ29" s="51"/>
      <c r="CA29" s="51"/>
      <c r="CB29" s="51"/>
      <c r="CC29" s="51"/>
      <c r="CD29" s="51"/>
      <c r="CE29" s="51"/>
      <c r="CF29" s="51"/>
      <c r="CG29" s="51"/>
      <c r="CH29" s="51"/>
      <c r="CI29" s="51"/>
      <c r="CJ29" s="51"/>
      <c r="CK29" s="51"/>
      <c r="CL29" s="51"/>
      <c r="CM29" s="51"/>
      <c r="CN29" s="51"/>
      <c r="CO29" s="51"/>
      <c r="CP29" s="51"/>
      <c r="CQ29" s="51"/>
      <c r="CR29" s="51"/>
      <c r="CS29" s="51"/>
      <c r="CT29" s="52"/>
      <c r="CU29" s="52"/>
      <c r="CV29" s="52"/>
      <c r="CW29" s="52"/>
      <c r="CX29" s="52"/>
      <c r="CY29" s="52"/>
      <c r="CZ29" s="52"/>
      <c r="DA29" s="52"/>
      <c r="DB29" s="52"/>
      <c r="DC29" s="52"/>
      <c r="DD29" s="52"/>
      <c r="DE29" s="52"/>
      <c r="DF29" s="52"/>
      <c r="DG29" s="52"/>
      <c r="DH29" s="52"/>
      <c r="DI29" s="27">
        <v>485727.80099999998</v>
      </c>
      <c r="DJ29" s="27">
        <v>335639</v>
      </c>
      <c r="DK29" s="27">
        <v>609425.73</v>
      </c>
      <c r="DL29" s="27">
        <v>769735.56</v>
      </c>
      <c r="DM29" s="27">
        <v>787644.05</v>
      </c>
      <c r="DN29" s="27">
        <v>1043618</v>
      </c>
      <c r="DO29" s="27">
        <v>1333751</v>
      </c>
      <c r="DP29" s="27">
        <v>1589534</v>
      </c>
      <c r="DQ29" s="27">
        <v>1243552.0900000001</v>
      </c>
      <c r="DR29" s="27">
        <v>1101738.1499999999</v>
      </c>
      <c r="DS29" s="27">
        <v>1454062</v>
      </c>
      <c r="DT29" s="27">
        <v>1551246.1</v>
      </c>
      <c r="DU29" s="27">
        <v>1709870</v>
      </c>
      <c r="DV29" s="27">
        <v>1931687.44</v>
      </c>
      <c r="DW29" s="27">
        <v>2210065.04</v>
      </c>
      <c r="DX29" s="27">
        <v>1908418.57</v>
      </c>
      <c r="DY29" s="27">
        <v>2331052.79</v>
      </c>
      <c r="DZ29" s="27">
        <v>2719789.71</v>
      </c>
      <c r="EA29" s="27">
        <v>2013520</v>
      </c>
      <c r="EB29" s="27">
        <v>2561294</v>
      </c>
      <c r="EC29" s="27">
        <v>2090525</v>
      </c>
      <c r="ED29" s="27">
        <v>2419189</v>
      </c>
      <c r="EE29" s="27">
        <v>2143020</v>
      </c>
      <c r="EF29" s="27">
        <v>2201658</v>
      </c>
      <c r="EG29" s="27">
        <v>2095644</v>
      </c>
      <c r="EH29" s="27">
        <v>1719317</v>
      </c>
      <c r="EI29" s="27">
        <v>1326195</v>
      </c>
      <c r="EJ29" s="27">
        <v>1187133</v>
      </c>
      <c r="EK29" s="27">
        <v>1141932</v>
      </c>
      <c r="EL29" s="27">
        <v>1250205</v>
      </c>
      <c r="EM29" s="27">
        <v>1440150</v>
      </c>
    </row>
    <row r="30" spans="1:143" outlineLevel="2" x14ac:dyDescent="0.25">
      <c r="A30" s="29" t="s">
        <v>6</v>
      </c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  <c r="AA30" s="51"/>
      <c r="AB30" s="51"/>
      <c r="AC30" s="51"/>
      <c r="AD30" s="51"/>
      <c r="AE30" s="51"/>
      <c r="AF30" s="51"/>
      <c r="AG30" s="51"/>
      <c r="AH30" s="51"/>
      <c r="AI30" s="51"/>
      <c r="AJ30" s="51"/>
      <c r="AK30" s="51"/>
      <c r="AL30" s="51"/>
      <c r="AM30" s="51"/>
      <c r="AN30" s="51"/>
      <c r="AO30" s="51"/>
      <c r="AP30" s="51"/>
      <c r="AQ30" s="51"/>
      <c r="AR30" s="51"/>
      <c r="AS30" s="51"/>
      <c r="AT30" s="51"/>
      <c r="AU30" s="51"/>
      <c r="AV30" s="51"/>
      <c r="AW30" s="51"/>
      <c r="AX30" s="51"/>
      <c r="AY30" s="51"/>
      <c r="AZ30" s="51"/>
      <c r="BA30" s="51"/>
      <c r="BB30" s="51"/>
      <c r="BC30" s="51"/>
      <c r="BD30" s="51"/>
      <c r="BE30" s="51"/>
      <c r="BF30" s="51"/>
      <c r="BG30" s="51"/>
      <c r="BH30" s="51"/>
      <c r="BI30" s="51"/>
      <c r="BJ30" s="51"/>
      <c r="BK30" s="51"/>
      <c r="BL30" s="51"/>
      <c r="BM30" s="51"/>
      <c r="BN30" s="51"/>
      <c r="BO30" s="51"/>
      <c r="BP30" s="51"/>
      <c r="BQ30" s="51"/>
      <c r="BR30" s="51"/>
      <c r="BS30" s="51"/>
      <c r="BT30" s="51"/>
      <c r="BU30" s="51"/>
      <c r="BV30" s="51"/>
      <c r="BW30" s="51"/>
      <c r="BX30" s="51"/>
      <c r="BY30" s="51"/>
      <c r="BZ30" s="51"/>
      <c r="CA30" s="51"/>
      <c r="CB30" s="51"/>
      <c r="CC30" s="51"/>
      <c r="CD30" s="51"/>
      <c r="CE30" s="51"/>
      <c r="CF30" s="51"/>
      <c r="CG30" s="51"/>
      <c r="CH30" s="51"/>
      <c r="CI30" s="51"/>
      <c r="CJ30" s="51"/>
      <c r="CK30" s="51"/>
      <c r="CL30" s="51"/>
      <c r="CM30" s="51"/>
      <c r="CN30" s="51"/>
      <c r="CO30" s="51"/>
      <c r="CP30" s="51"/>
      <c r="CQ30" s="51"/>
      <c r="CR30" s="51"/>
      <c r="CS30" s="51"/>
      <c r="CT30" s="52"/>
      <c r="CU30" s="52"/>
      <c r="CV30" s="52"/>
      <c r="CW30" s="52"/>
      <c r="CX30" s="52"/>
      <c r="CY30" s="52"/>
      <c r="CZ30" s="52"/>
      <c r="DA30" s="52"/>
      <c r="DB30" s="52"/>
      <c r="DC30" s="52"/>
      <c r="DD30" s="52"/>
      <c r="DE30" s="52"/>
      <c r="DF30" s="52"/>
      <c r="DG30" s="52"/>
      <c r="DH30" s="52"/>
      <c r="DI30" s="27">
        <v>0.16</v>
      </c>
      <c r="DJ30" s="27">
        <v>78</v>
      </c>
      <c r="DK30" s="27">
        <v>0</v>
      </c>
      <c r="DL30" s="27">
        <v>0</v>
      </c>
      <c r="DM30" s="27">
        <v>0</v>
      </c>
      <c r="DN30" s="27">
        <v>0</v>
      </c>
      <c r="DO30" s="27">
        <v>0</v>
      </c>
      <c r="DP30" s="27">
        <v>0</v>
      </c>
      <c r="DQ30" s="27">
        <v>13.26</v>
      </c>
      <c r="DR30" s="27">
        <v>0</v>
      </c>
      <c r="DS30" s="27">
        <v>0</v>
      </c>
      <c r="DT30" s="27">
        <v>0</v>
      </c>
      <c r="DU30" s="27">
        <v>0</v>
      </c>
      <c r="DV30" s="27">
        <v>0</v>
      </c>
      <c r="DW30" s="27">
        <v>0</v>
      </c>
      <c r="DX30" s="27">
        <v>0</v>
      </c>
      <c r="DY30" s="27">
        <v>0.50600000000000001</v>
      </c>
      <c r="DZ30" s="27">
        <v>15.13</v>
      </c>
      <c r="EA30" s="27">
        <v>0</v>
      </c>
      <c r="EB30" s="27">
        <v>3.085</v>
      </c>
      <c r="EC30" s="27">
        <v>73136</v>
      </c>
      <c r="ED30" s="27">
        <v>0</v>
      </c>
      <c r="EE30" s="27">
        <v>17822</v>
      </c>
      <c r="EF30" s="27">
        <v>0</v>
      </c>
      <c r="EG30" s="27">
        <v>0</v>
      </c>
      <c r="EH30" s="27">
        <v>21997</v>
      </c>
      <c r="EI30" s="27">
        <v>43406</v>
      </c>
      <c r="EJ30" s="27">
        <v>0</v>
      </c>
      <c r="EK30" s="27">
        <v>43842</v>
      </c>
      <c r="EL30" s="27">
        <v>27725</v>
      </c>
      <c r="EM30" s="27">
        <v>9608</v>
      </c>
    </row>
    <row r="31" spans="1:143" outlineLevel="2" x14ac:dyDescent="0.25">
      <c r="A31" s="29" t="s">
        <v>7</v>
      </c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  <c r="AG31" s="51"/>
      <c r="AH31" s="51"/>
      <c r="AI31" s="51"/>
      <c r="AJ31" s="51"/>
      <c r="AK31" s="51"/>
      <c r="AL31" s="51"/>
      <c r="AM31" s="51"/>
      <c r="AN31" s="51"/>
      <c r="AO31" s="51"/>
      <c r="AP31" s="51"/>
      <c r="AQ31" s="51"/>
      <c r="AR31" s="51"/>
      <c r="AS31" s="51"/>
      <c r="AT31" s="51"/>
      <c r="AU31" s="51"/>
      <c r="AV31" s="51"/>
      <c r="AW31" s="51"/>
      <c r="AX31" s="51"/>
      <c r="AY31" s="51"/>
      <c r="AZ31" s="51"/>
      <c r="BA31" s="51"/>
      <c r="BB31" s="51"/>
      <c r="BC31" s="51"/>
      <c r="BD31" s="51"/>
      <c r="BE31" s="51"/>
      <c r="BF31" s="51"/>
      <c r="BG31" s="51"/>
      <c r="BH31" s="51"/>
      <c r="BI31" s="51"/>
      <c r="BJ31" s="51"/>
      <c r="BK31" s="51"/>
      <c r="BL31" s="51"/>
      <c r="BM31" s="51"/>
      <c r="BN31" s="51"/>
      <c r="BO31" s="51"/>
      <c r="BP31" s="51"/>
      <c r="BQ31" s="51"/>
      <c r="BR31" s="51"/>
      <c r="BS31" s="51"/>
      <c r="BT31" s="51"/>
      <c r="BU31" s="51"/>
      <c r="BV31" s="51"/>
      <c r="BW31" s="51"/>
      <c r="BX31" s="51"/>
      <c r="BY31" s="51"/>
      <c r="BZ31" s="51"/>
      <c r="CA31" s="51"/>
      <c r="CB31" s="51"/>
      <c r="CC31" s="51"/>
      <c r="CD31" s="51"/>
      <c r="CE31" s="51"/>
      <c r="CF31" s="51"/>
      <c r="CG31" s="51"/>
      <c r="CH31" s="51"/>
      <c r="CI31" s="51"/>
      <c r="CJ31" s="51"/>
      <c r="CK31" s="51"/>
      <c r="CL31" s="51"/>
      <c r="CM31" s="51"/>
      <c r="CN31" s="51"/>
      <c r="CO31" s="51"/>
      <c r="CP31" s="51"/>
      <c r="CQ31" s="51"/>
      <c r="CR31" s="51"/>
      <c r="CS31" s="51"/>
      <c r="CT31" s="52"/>
      <c r="CU31" s="52"/>
      <c r="CV31" s="52"/>
      <c r="CW31" s="52"/>
      <c r="CX31" s="52"/>
      <c r="CY31" s="52"/>
      <c r="CZ31" s="52"/>
      <c r="DA31" s="52"/>
      <c r="DB31" s="52"/>
      <c r="DC31" s="52"/>
      <c r="DD31" s="52"/>
      <c r="DE31" s="52"/>
      <c r="DF31" s="52"/>
      <c r="DG31" s="52"/>
      <c r="DH31" s="52"/>
      <c r="DI31" s="27">
        <v>0</v>
      </c>
      <c r="DJ31" s="27">
        <v>0</v>
      </c>
      <c r="DK31" s="27">
        <v>0</v>
      </c>
      <c r="DL31" s="27">
        <v>0</v>
      </c>
      <c r="DM31" s="27">
        <v>0</v>
      </c>
      <c r="DN31" s="27">
        <v>0</v>
      </c>
      <c r="DO31" s="27">
        <v>0</v>
      </c>
      <c r="DP31" s="27">
        <v>0</v>
      </c>
      <c r="DQ31" s="27">
        <v>0</v>
      </c>
      <c r="DR31" s="27">
        <v>4.7619999999999996</v>
      </c>
      <c r="DS31" s="27">
        <v>0</v>
      </c>
      <c r="DT31" s="27">
        <v>0</v>
      </c>
      <c r="DU31" s="27">
        <v>0</v>
      </c>
      <c r="DV31" s="27">
        <v>0</v>
      </c>
      <c r="DW31" s="27">
        <v>0</v>
      </c>
      <c r="DX31" s="27">
        <v>0</v>
      </c>
      <c r="DY31" s="27">
        <v>0</v>
      </c>
      <c r="DZ31" s="27">
        <v>0</v>
      </c>
      <c r="EA31" s="27">
        <v>0</v>
      </c>
      <c r="EB31" s="27">
        <v>0</v>
      </c>
      <c r="EC31" s="27">
        <v>0</v>
      </c>
      <c r="ED31" s="27">
        <v>0</v>
      </c>
      <c r="EE31" s="27">
        <v>0</v>
      </c>
      <c r="EF31" s="27">
        <v>0</v>
      </c>
      <c r="EG31" s="27">
        <v>0</v>
      </c>
      <c r="EH31" s="27">
        <v>0</v>
      </c>
      <c r="EI31" s="27">
        <v>0</v>
      </c>
      <c r="EJ31" s="27">
        <v>0</v>
      </c>
      <c r="EK31" s="27">
        <v>0</v>
      </c>
      <c r="EL31" s="27">
        <v>0</v>
      </c>
      <c r="EM31" s="27">
        <v>0</v>
      </c>
    </row>
    <row r="32" spans="1:143" outlineLevel="1" x14ac:dyDescent="0.25">
      <c r="A32" s="19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1"/>
      <c r="AE32" s="51"/>
      <c r="AF32" s="51"/>
      <c r="AG32" s="51"/>
      <c r="AH32" s="51"/>
      <c r="AI32" s="51"/>
      <c r="AJ32" s="51"/>
      <c r="AK32" s="51"/>
      <c r="AL32" s="51"/>
      <c r="AM32" s="51"/>
      <c r="AN32" s="51"/>
      <c r="AO32" s="51"/>
      <c r="AP32" s="51"/>
      <c r="AQ32" s="51"/>
      <c r="AR32" s="51"/>
      <c r="AS32" s="51"/>
      <c r="AT32" s="51"/>
      <c r="AU32" s="51"/>
      <c r="AV32" s="51"/>
      <c r="AW32" s="51"/>
      <c r="AX32" s="51"/>
      <c r="AY32" s="51"/>
      <c r="AZ32" s="51"/>
      <c r="BA32" s="51"/>
      <c r="BB32" s="51"/>
      <c r="BC32" s="51"/>
      <c r="BD32" s="51"/>
      <c r="BE32" s="51"/>
      <c r="BF32" s="51"/>
      <c r="BG32" s="51"/>
      <c r="BH32" s="51"/>
      <c r="BI32" s="51"/>
      <c r="BJ32" s="51"/>
      <c r="BK32" s="51"/>
      <c r="BL32" s="51"/>
      <c r="BM32" s="51"/>
      <c r="BN32" s="51"/>
      <c r="BO32" s="51"/>
      <c r="BP32" s="51"/>
      <c r="BQ32" s="51"/>
      <c r="BR32" s="51"/>
      <c r="BS32" s="51"/>
      <c r="BT32" s="51"/>
      <c r="BU32" s="51"/>
      <c r="BV32" s="51"/>
      <c r="BW32" s="51"/>
      <c r="BX32" s="51"/>
      <c r="BY32" s="51"/>
      <c r="BZ32" s="51"/>
      <c r="CA32" s="51"/>
      <c r="CB32" s="51"/>
      <c r="CC32" s="51"/>
      <c r="CD32" s="51"/>
      <c r="CE32" s="51"/>
      <c r="CF32" s="51"/>
      <c r="CG32" s="51"/>
      <c r="CH32" s="51"/>
      <c r="CI32" s="51"/>
      <c r="CJ32" s="51"/>
      <c r="CK32" s="51"/>
      <c r="CL32" s="51"/>
      <c r="CM32" s="51"/>
      <c r="CN32" s="51"/>
      <c r="CO32" s="51"/>
      <c r="CP32" s="51"/>
      <c r="CQ32" s="51"/>
      <c r="CR32" s="51"/>
      <c r="CS32" s="51"/>
      <c r="CT32" s="52"/>
      <c r="CU32" s="52"/>
      <c r="CV32" s="52"/>
      <c r="CW32" s="52"/>
      <c r="CX32" s="52"/>
      <c r="CY32" s="52"/>
      <c r="CZ32" s="52"/>
      <c r="DA32" s="52"/>
      <c r="DB32" s="52"/>
      <c r="DC32" s="52"/>
      <c r="DD32" s="52"/>
      <c r="DE32" s="52"/>
      <c r="DF32" s="52"/>
      <c r="DG32" s="52"/>
      <c r="DH32" s="52"/>
      <c r="DI32" s="52"/>
      <c r="DJ32" s="52"/>
      <c r="DK32" s="52"/>
      <c r="DL32" s="52"/>
      <c r="DM32" s="52"/>
      <c r="DN32" s="52"/>
      <c r="DO32" s="52"/>
      <c r="DP32" s="52"/>
      <c r="DQ32" s="52"/>
      <c r="DR32" s="52"/>
      <c r="DS32" s="52"/>
      <c r="DT32" s="52"/>
      <c r="DU32" s="52"/>
      <c r="DV32" s="52"/>
      <c r="DW32" s="52"/>
      <c r="DX32" s="52"/>
      <c r="DY32" s="52"/>
      <c r="DZ32" s="52"/>
      <c r="EA32" s="52"/>
      <c r="EB32" s="52"/>
      <c r="EC32" s="52"/>
      <c r="ED32" s="52"/>
      <c r="EE32" s="52"/>
      <c r="EF32" s="52"/>
      <c r="EG32" s="52"/>
      <c r="EH32" s="52"/>
      <c r="EI32" s="52"/>
      <c r="EJ32" s="52"/>
      <c r="EK32" s="52"/>
      <c r="EL32" s="52"/>
      <c r="EM32" s="52"/>
    </row>
    <row r="33" spans="1:143" outlineLevel="1" x14ac:dyDescent="0.25">
      <c r="A33" s="61" t="s">
        <v>16</v>
      </c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1"/>
      <c r="AE33" s="51"/>
      <c r="AF33" s="51"/>
      <c r="AG33" s="51"/>
      <c r="AH33" s="51"/>
      <c r="AI33" s="51"/>
      <c r="AJ33" s="51"/>
      <c r="AK33" s="51"/>
      <c r="AL33" s="51"/>
      <c r="AM33" s="51"/>
      <c r="AN33" s="51"/>
      <c r="AO33" s="51"/>
      <c r="AP33" s="51"/>
      <c r="AQ33" s="51"/>
      <c r="AR33" s="51"/>
      <c r="AS33" s="51"/>
      <c r="AT33" s="51"/>
      <c r="AU33" s="51"/>
      <c r="AV33" s="51"/>
      <c r="AW33" s="51"/>
      <c r="AX33" s="51"/>
      <c r="AY33" s="51"/>
      <c r="AZ33" s="51"/>
      <c r="BA33" s="51"/>
      <c r="BB33" s="51"/>
      <c r="BC33" s="51"/>
      <c r="BD33" s="51"/>
      <c r="BE33" s="51"/>
      <c r="BF33" s="51"/>
      <c r="BG33" s="51"/>
      <c r="BH33" s="51"/>
      <c r="BI33" s="51"/>
      <c r="BJ33" s="51"/>
      <c r="BK33" s="51"/>
      <c r="BL33" s="51"/>
      <c r="BM33" s="51"/>
      <c r="BN33" s="51"/>
      <c r="BO33" s="51"/>
      <c r="BP33" s="51"/>
      <c r="BQ33" s="51"/>
      <c r="BR33" s="51"/>
      <c r="BS33" s="51"/>
      <c r="BT33" s="51"/>
      <c r="BU33" s="51"/>
      <c r="BV33" s="51"/>
      <c r="BW33" s="51"/>
      <c r="BX33" s="51"/>
      <c r="BY33" s="51"/>
      <c r="BZ33" s="51"/>
      <c r="CA33" s="51"/>
      <c r="CB33" s="51"/>
      <c r="CC33" s="51"/>
      <c r="CD33" s="51"/>
      <c r="CE33" s="51"/>
      <c r="CF33" s="51"/>
      <c r="CG33" s="51"/>
      <c r="CH33" s="51"/>
      <c r="CI33" s="51"/>
      <c r="CJ33" s="51"/>
      <c r="CK33" s="51"/>
      <c r="CL33" s="51"/>
      <c r="CM33" s="51"/>
      <c r="CN33" s="51"/>
      <c r="CO33" s="51"/>
      <c r="CP33" s="51"/>
      <c r="CQ33" s="51"/>
      <c r="CR33" s="51"/>
      <c r="CS33" s="51"/>
      <c r="CT33" s="52"/>
      <c r="CU33" s="52"/>
      <c r="CV33" s="52"/>
      <c r="CW33" s="52"/>
      <c r="CX33" s="52"/>
      <c r="CY33" s="52"/>
      <c r="CZ33" s="52"/>
      <c r="DA33" s="52"/>
      <c r="DB33" s="52"/>
      <c r="DC33" s="52"/>
      <c r="DD33" s="52"/>
      <c r="DE33" s="52"/>
      <c r="DF33" s="52"/>
      <c r="DG33" s="52"/>
      <c r="DH33" s="52"/>
      <c r="DI33" s="54"/>
      <c r="DJ33" s="54"/>
      <c r="DK33" s="54"/>
      <c r="DL33" s="54"/>
      <c r="DM33" s="28">
        <v>-8864.8181818181201</v>
      </c>
      <c r="DN33" s="28">
        <v>-381545.16971272702</v>
      </c>
      <c r="DO33" s="28">
        <v>105481.1182</v>
      </c>
      <c r="DP33" s="28">
        <v>257869.30444000001</v>
      </c>
      <c r="DQ33" s="28">
        <v>86509.869279999999</v>
      </c>
      <c r="DR33" s="28">
        <v>-104051.021738182</v>
      </c>
      <c r="DS33" s="28">
        <v>-289902.94337918999</v>
      </c>
      <c r="DT33" s="28">
        <v>-171605.28789357</v>
      </c>
      <c r="DU33" s="28">
        <v>-480162.83505543199</v>
      </c>
      <c r="DV33" s="28">
        <v>464834.25936068798</v>
      </c>
      <c r="DW33" s="28">
        <v>-225378.58584186199</v>
      </c>
      <c r="DX33" s="28">
        <v>110825.018771099</v>
      </c>
      <c r="DY33" s="28">
        <v>-265932.38277511997</v>
      </c>
      <c r="DZ33" s="28">
        <v>324115.661807856</v>
      </c>
      <c r="EA33" s="28">
        <v>226484.036199489</v>
      </c>
      <c r="EB33" s="28">
        <v>-1064559.7710931899</v>
      </c>
      <c r="EC33" s="28">
        <v>102231.7125102</v>
      </c>
      <c r="ED33" s="28">
        <v>516888</v>
      </c>
      <c r="EE33" s="28">
        <v>124750</v>
      </c>
      <c r="EF33" s="28">
        <v>-532816</v>
      </c>
      <c r="EG33" s="28">
        <v>134756</v>
      </c>
      <c r="EH33" s="28">
        <v>-161682</v>
      </c>
      <c r="EI33" s="28">
        <v>-376711</v>
      </c>
      <c r="EJ33" s="28">
        <v>-260378</v>
      </c>
      <c r="EK33" s="28">
        <v>-209401</v>
      </c>
      <c r="EL33" s="28">
        <v>182781</v>
      </c>
      <c r="EM33" s="28">
        <v>-30213</v>
      </c>
    </row>
    <row r="34" spans="1:143" x14ac:dyDescent="0.25">
      <c r="A34" s="19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  <c r="AJ34" s="51"/>
      <c r="AK34" s="51"/>
      <c r="AL34" s="51"/>
      <c r="AM34" s="51"/>
      <c r="AN34" s="51"/>
      <c r="AO34" s="51"/>
      <c r="AP34" s="51"/>
      <c r="AQ34" s="51"/>
      <c r="AR34" s="51"/>
      <c r="AS34" s="51"/>
      <c r="AT34" s="51"/>
      <c r="AU34" s="51"/>
      <c r="AV34" s="51"/>
      <c r="AW34" s="51"/>
      <c r="AX34" s="51"/>
      <c r="AY34" s="51"/>
      <c r="AZ34" s="51"/>
      <c r="BA34" s="51"/>
      <c r="BB34" s="51"/>
      <c r="BC34" s="51"/>
      <c r="BD34" s="51"/>
      <c r="BE34" s="51"/>
      <c r="BF34" s="51"/>
      <c r="BG34" s="51"/>
      <c r="BH34" s="51"/>
      <c r="BI34" s="51"/>
      <c r="BJ34" s="51"/>
      <c r="BK34" s="51"/>
      <c r="BL34" s="51"/>
      <c r="BM34" s="51"/>
      <c r="BN34" s="51"/>
      <c r="BO34" s="51"/>
      <c r="BP34" s="51"/>
      <c r="BQ34" s="51"/>
      <c r="BR34" s="51"/>
      <c r="BS34" s="51"/>
      <c r="BT34" s="51"/>
      <c r="BU34" s="51"/>
      <c r="BV34" s="51"/>
      <c r="BW34" s="51"/>
      <c r="BX34" s="51"/>
      <c r="BY34" s="51"/>
      <c r="BZ34" s="51"/>
      <c r="CA34" s="51"/>
      <c r="CB34" s="51"/>
      <c r="CC34" s="51"/>
      <c r="CD34" s="51"/>
      <c r="CE34" s="51"/>
      <c r="CF34" s="51"/>
      <c r="CG34" s="51"/>
      <c r="CH34" s="51"/>
      <c r="CI34" s="51"/>
      <c r="CJ34" s="51"/>
      <c r="CK34" s="51"/>
      <c r="CL34" s="51"/>
      <c r="CM34" s="51"/>
      <c r="CN34" s="51"/>
      <c r="CO34" s="51"/>
      <c r="CP34" s="51"/>
      <c r="CQ34" s="51"/>
      <c r="CR34" s="51"/>
      <c r="CS34" s="51"/>
      <c r="CT34" s="52"/>
      <c r="CU34" s="52"/>
      <c r="CV34" s="52"/>
      <c r="CW34" s="52"/>
      <c r="CX34" s="52"/>
      <c r="CY34" s="52"/>
      <c r="CZ34" s="52"/>
      <c r="DA34" s="52"/>
      <c r="DB34" s="52"/>
      <c r="DC34" s="52"/>
      <c r="DD34" s="52"/>
      <c r="DE34" s="52"/>
      <c r="DF34" s="52"/>
      <c r="DG34" s="52"/>
      <c r="DH34" s="52"/>
      <c r="DI34" s="52"/>
      <c r="DJ34" s="52"/>
      <c r="DK34" s="52"/>
      <c r="DL34" s="52"/>
      <c r="DM34" s="52"/>
      <c r="DN34" s="52"/>
      <c r="DO34" s="52"/>
      <c r="DP34" s="52"/>
      <c r="DQ34" s="52"/>
      <c r="DR34" s="52"/>
      <c r="DS34" s="52"/>
      <c r="DT34" s="52"/>
      <c r="DU34" s="52"/>
      <c r="DV34" s="52"/>
      <c r="DW34" s="52"/>
      <c r="DX34" s="52"/>
      <c r="DY34" s="52"/>
      <c r="DZ34" s="52"/>
      <c r="EA34" s="52"/>
      <c r="EB34" s="52"/>
      <c r="EC34" s="52"/>
      <c r="ED34" s="52"/>
      <c r="EE34" s="52"/>
      <c r="EF34" s="52"/>
      <c r="EG34" s="52"/>
      <c r="EH34" s="52"/>
      <c r="EI34" s="52"/>
      <c r="EJ34" s="52"/>
      <c r="EK34" s="52"/>
      <c r="EL34" s="52"/>
      <c r="EM34" s="52"/>
    </row>
    <row r="35" spans="1:143" x14ac:dyDescent="0.25">
      <c r="A35" s="25" t="s">
        <v>11</v>
      </c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51"/>
      <c r="AI35" s="51"/>
      <c r="AJ35" s="51"/>
      <c r="AK35" s="51"/>
      <c r="AL35" s="51"/>
      <c r="AM35" s="51"/>
      <c r="AN35" s="51"/>
      <c r="AO35" s="51"/>
      <c r="AP35" s="51"/>
      <c r="AQ35" s="51"/>
      <c r="AR35" s="51"/>
      <c r="AS35" s="51"/>
      <c r="AT35" s="51"/>
      <c r="AU35" s="51"/>
      <c r="AV35" s="51"/>
      <c r="AW35" s="51"/>
      <c r="AX35" s="51"/>
      <c r="AY35" s="51"/>
      <c r="AZ35" s="51"/>
      <c r="BA35" s="51"/>
      <c r="BB35" s="51"/>
      <c r="BC35" s="51"/>
      <c r="BD35" s="51"/>
      <c r="BE35" s="51"/>
      <c r="BF35" s="51"/>
      <c r="BG35" s="51"/>
      <c r="BH35" s="51"/>
      <c r="BI35" s="51"/>
      <c r="BJ35" s="51"/>
      <c r="BK35" s="51"/>
      <c r="BL35" s="51"/>
      <c r="BM35" s="51"/>
      <c r="BN35" s="51"/>
      <c r="BO35" s="51"/>
      <c r="BP35" s="51"/>
      <c r="BQ35" s="51"/>
      <c r="BR35" s="51"/>
      <c r="BS35" s="51"/>
      <c r="BT35" s="51"/>
      <c r="BU35" s="51"/>
      <c r="BV35" s="51"/>
      <c r="BW35" s="51"/>
      <c r="BX35" s="51"/>
      <c r="BY35" s="51"/>
      <c r="BZ35" s="51"/>
      <c r="CA35" s="51"/>
      <c r="CB35" s="51"/>
      <c r="CC35" s="51"/>
      <c r="CD35" s="51"/>
      <c r="CE35" s="51"/>
      <c r="CF35" s="51"/>
      <c r="CG35" s="51"/>
      <c r="CH35" s="51"/>
      <c r="CI35" s="51"/>
      <c r="CJ35" s="51"/>
      <c r="CK35" s="51"/>
      <c r="CL35" s="51"/>
      <c r="CM35" s="51"/>
      <c r="CN35" s="51"/>
      <c r="CO35" s="51"/>
      <c r="CP35" s="51"/>
      <c r="CQ35" s="51"/>
      <c r="CR35" s="51"/>
      <c r="CS35" s="51"/>
      <c r="CT35" s="52"/>
      <c r="CU35" s="52"/>
      <c r="CV35" s="52"/>
      <c r="CW35" s="52"/>
      <c r="CX35" s="52"/>
      <c r="CY35" s="52"/>
      <c r="CZ35" s="52"/>
      <c r="DA35" s="52"/>
      <c r="DB35" s="52"/>
      <c r="DC35" s="52"/>
      <c r="DD35" s="52"/>
      <c r="DE35" s="52"/>
      <c r="DF35" s="52"/>
      <c r="DG35" s="52"/>
      <c r="DH35" s="52"/>
      <c r="DI35" s="52"/>
      <c r="DJ35" s="54">
        <f>SUM(DJ36,DJ40,DJ44,DJ45)</f>
        <v>930501.96619217098</v>
      </c>
      <c r="DK35" s="54">
        <f t="shared" ref="DK35:ED35" si="22">SUM(DK36,DK40,DK44,DK45)</f>
        <v>843423.55160142295</v>
      </c>
      <c r="DL35" s="54">
        <f t="shared" si="22"/>
        <v>1209225.4928825619</v>
      </c>
      <c r="DM35" s="54">
        <f t="shared" si="22"/>
        <v>995094.23309608595</v>
      </c>
      <c r="DN35" s="54">
        <f t="shared" si="22"/>
        <v>916363.39323843503</v>
      </c>
      <c r="DO35" s="54">
        <f t="shared" si="22"/>
        <v>1019405.6034319447</v>
      </c>
      <c r="DP35" s="54">
        <f t="shared" si="22"/>
        <v>1029586.9470389758</v>
      </c>
      <c r="DQ35" s="54">
        <f t="shared" si="22"/>
        <v>1239843.7898057746</v>
      </c>
      <c r="DR35" s="54">
        <f t="shared" si="22"/>
        <v>1090746.6920161885</v>
      </c>
      <c r="DS35" s="54">
        <f t="shared" si="22"/>
        <v>1268886.6838318475</v>
      </c>
      <c r="DT35" s="54">
        <f t="shared" si="22"/>
        <v>1144715.6913706495</v>
      </c>
      <c r="DU35" s="54">
        <f t="shared" si="22"/>
        <v>1408795.7749183215</v>
      </c>
      <c r="DV35" s="54">
        <f t="shared" si="22"/>
        <v>1389667.7862190935</v>
      </c>
      <c r="DW35" s="54">
        <f t="shared" si="22"/>
        <v>2276330.4225203074</v>
      </c>
      <c r="DX35" s="54">
        <f t="shared" si="22"/>
        <v>2726179.6924633002</v>
      </c>
      <c r="DY35" s="54">
        <f t="shared" si="22"/>
        <v>3211033.8232656186</v>
      </c>
      <c r="DZ35" s="54">
        <f t="shared" si="22"/>
        <v>3080493.2559391577</v>
      </c>
      <c r="EA35" s="54">
        <f t="shared" si="22"/>
        <v>1975617.4494489953</v>
      </c>
      <c r="EB35" s="54">
        <f t="shared" si="22"/>
        <v>2734890.0675821807</v>
      </c>
      <c r="EC35" s="54">
        <f t="shared" si="22"/>
        <v>2071814.6150396566</v>
      </c>
      <c r="ED35" s="54">
        <f t="shared" si="22"/>
        <v>1559129.6866692151</v>
      </c>
      <c r="EE35" s="54">
        <f>SUM(EE36,EE40,EE44,EE45)</f>
        <v>1742329.2569826264</v>
      </c>
      <c r="EF35" s="54">
        <f t="shared" ref="EF35:EG35" si="23">SUM(EF36,EF40,EF44,EF45)</f>
        <v>2217452.6858774093</v>
      </c>
      <c r="EG35" s="54">
        <f t="shared" si="23"/>
        <v>1726397.855579152</v>
      </c>
      <c r="EH35" s="54">
        <f t="shared" ref="EH35:EI35" si="24">SUM(EH36,EH40,EH44,EH45)</f>
        <v>1793391.1738349982</v>
      </c>
      <c r="EI35" s="54">
        <f t="shared" si="24"/>
        <v>1575814.0083226713</v>
      </c>
      <c r="EJ35" s="54">
        <f t="shared" ref="EJ35:EK35" si="25">SUM(EJ36,EJ40,EJ44,EJ45)</f>
        <v>1229179.6526746459</v>
      </c>
      <c r="EK35" s="54">
        <f t="shared" si="25"/>
        <v>1329472.3129161368</v>
      </c>
      <c r="EL35" s="54">
        <f t="shared" ref="EL35:EM35" si="26">SUM(EL36,EL40,EL44,EL45)</f>
        <v>1402997.3145421147</v>
      </c>
      <c r="EM35" s="54">
        <f t="shared" si="26"/>
        <v>1656484.1501031583</v>
      </c>
    </row>
    <row r="36" spans="1:143" outlineLevel="1" x14ac:dyDescent="0.25">
      <c r="A36" s="62" t="s">
        <v>12</v>
      </c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51"/>
      <c r="AJ36" s="51"/>
      <c r="AK36" s="51"/>
      <c r="AL36" s="51"/>
      <c r="AM36" s="51"/>
      <c r="AN36" s="51"/>
      <c r="AO36" s="51"/>
      <c r="AP36" s="51"/>
      <c r="AQ36" s="51"/>
      <c r="AR36" s="51"/>
      <c r="AS36" s="51"/>
      <c r="AT36" s="51"/>
      <c r="AU36" s="51"/>
      <c r="AV36" s="51"/>
      <c r="AW36" s="51"/>
      <c r="AX36" s="51"/>
      <c r="AY36" s="51"/>
      <c r="AZ36" s="51"/>
      <c r="BA36" s="51"/>
      <c r="BB36" s="51"/>
      <c r="BC36" s="51"/>
      <c r="BD36" s="51"/>
      <c r="BE36" s="51"/>
      <c r="BF36" s="51"/>
      <c r="BG36" s="51"/>
      <c r="BH36" s="51"/>
      <c r="BI36" s="51"/>
      <c r="BJ36" s="51"/>
      <c r="BK36" s="51"/>
      <c r="BL36" s="51"/>
      <c r="BM36" s="51"/>
      <c r="BN36" s="51"/>
      <c r="BO36" s="51"/>
      <c r="BP36" s="51"/>
      <c r="BQ36" s="51"/>
      <c r="BR36" s="51"/>
      <c r="BS36" s="51"/>
      <c r="BT36" s="51"/>
      <c r="BU36" s="51"/>
      <c r="BV36" s="51"/>
      <c r="BW36" s="51"/>
      <c r="BX36" s="51"/>
      <c r="BY36" s="51"/>
      <c r="BZ36" s="51"/>
      <c r="CA36" s="51"/>
      <c r="CB36" s="51"/>
      <c r="CC36" s="51"/>
      <c r="CD36" s="51"/>
      <c r="CE36" s="51"/>
      <c r="CF36" s="51"/>
      <c r="CG36" s="51"/>
      <c r="CH36" s="51"/>
      <c r="CI36" s="51"/>
      <c r="CJ36" s="51"/>
      <c r="CK36" s="51"/>
      <c r="CL36" s="51"/>
      <c r="CM36" s="51"/>
      <c r="CN36" s="51"/>
      <c r="CO36" s="51"/>
      <c r="CP36" s="51"/>
      <c r="CQ36" s="51"/>
      <c r="CR36" s="51"/>
      <c r="CS36" s="51"/>
      <c r="CT36" s="52"/>
      <c r="CU36" s="52"/>
      <c r="CV36" s="52"/>
      <c r="CW36" s="52"/>
      <c r="CX36" s="52"/>
      <c r="CY36" s="52"/>
      <c r="CZ36" s="52"/>
      <c r="DA36" s="52"/>
      <c r="DB36" s="52"/>
      <c r="DC36" s="52"/>
      <c r="DD36" s="52"/>
      <c r="DE36" s="52"/>
      <c r="DF36" s="52"/>
      <c r="DG36" s="52"/>
      <c r="DH36" s="52"/>
      <c r="DI36" s="52"/>
      <c r="DJ36" s="52">
        <f t="shared" ref="DJ36:EC36" si="27">SUM(DJ37:DJ39)</f>
        <v>231568.99466192201</v>
      </c>
      <c r="DK36" s="52">
        <f t="shared" si="27"/>
        <v>107821.930604982</v>
      </c>
      <c r="DL36" s="52">
        <f t="shared" si="27"/>
        <v>430610.54270462599</v>
      </c>
      <c r="DM36" s="52">
        <f t="shared" si="27"/>
        <v>210187.900355872</v>
      </c>
      <c r="DN36" s="52">
        <f t="shared" si="27"/>
        <v>183292.12633452</v>
      </c>
      <c r="DO36" s="52">
        <f t="shared" si="27"/>
        <v>264479.65326270199</v>
      </c>
      <c r="DP36" s="52">
        <f t="shared" si="27"/>
        <v>289790.99446183501</v>
      </c>
      <c r="DQ36" s="52">
        <f t="shared" si="27"/>
        <v>565583.59856555401</v>
      </c>
      <c r="DR36" s="52">
        <f t="shared" si="27"/>
        <v>362009.89469623199</v>
      </c>
      <c r="DS36" s="52">
        <f t="shared" si="27"/>
        <v>532623.01552106405</v>
      </c>
      <c r="DT36" s="52">
        <f t="shared" si="27"/>
        <v>429570.28824833699</v>
      </c>
      <c r="DU36" s="52">
        <f t="shared" si="27"/>
        <v>657709.09090909106</v>
      </c>
      <c r="DV36" s="52">
        <f t="shared" si="27"/>
        <v>660502.13238560595</v>
      </c>
      <c r="DW36" s="52">
        <f t="shared" si="27"/>
        <v>1450884.03211418</v>
      </c>
      <c r="DX36" s="52">
        <f t="shared" si="27"/>
        <v>1897979.9780703699</v>
      </c>
      <c r="DY36" s="52">
        <f t="shared" si="27"/>
        <v>2406009.36663693</v>
      </c>
      <c r="DZ36" s="52">
        <f t="shared" si="27"/>
        <v>2276249.4921670998</v>
      </c>
      <c r="EA36" s="52">
        <f t="shared" si="27"/>
        <v>1166261.7600789201</v>
      </c>
      <c r="EB36" s="52">
        <f t="shared" si="27"/>
        <v>1961016.56</v>
      </c>
      <c r="EC36" s="52">
        <f t="shared" si="27"/>
        <v>1278581.9128284201</v>
      </c>
      <c r="ED36" s="52">
        <f t="shared" ref="ED36:EI36" si="28">SUM(ED37:ED39)</f>
        <v>652761.59351492405</v>
      </c>
      <c r="EE36" s="52">
        <f t="shared" si="28"/>
        <v>808327.06904455204</v>
      </c>
      <c r="EF36" s="52">
        <f t="shared" si="28"/>
        <v>1347507.79684142</v>
      </c>
      <c r="EG36" s="52">
        <f t="shared" si="28"/>
        <v>811638.02223372099</v>
      </c>
      <c r="EH36" s="52">
        <f t="shared" si="28"/>
        <v>687077.07354345697</v>
      </c>
      <c r="EI36" s="52">
        <f t="shared" si="28"/>
        <v>559964.88560074405</v>
      </c>
      <c r="EJ36" s="52">
        <f t="shared" ref="EJ36:EK36" si="29">SUM(EJ37:EJ39)</f>
        <v>228179.36589800101</v>
      </c>
      <c r="EK36" s="52">
        <f t="shared" si="29"/>
        <v>268797.34448976599</v>
      </c>
      <c r="EL36" s="52">
        <f t="shared" ref="EL36:EM36" si="30">SUM(EL37:EL39)</f>
        <v>474107.06335003499</v>
      </c>
      <c r="EM36" s="52">
        <f t="shared" si="30"/>
        <v>758867.60867181502</v>
      </c>
    </row>
    <row r="37" spans="1:143" outlineLevel="2" x14ac:dyDescent="0.25">
      <c r="A37" s="29" t="s">
        <v>5</v>
      </c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1"/>
      <c r="AH37" s="51"/>
      <c r="AI37" s="51"/>
      <c r="AJ37" s="51"/>
      <c r="AK37" s="51"/>
      <c r="AL37" s="51"/>
      <c r="AM37" s="51"/>
      <c r="AN37" s="51"/>
      <c r="AO37" s="51"/>
      <c r="AP37" s="51"/>
      <c r="AQ37" s="51"/>
      <c r="AR37" s="51"/>
      <c r="AS37" s="51"/>
      <c r="AT37" s="51"/>
      <c r="AU37" s="51"/>
      <c r="AV37" s="51"/>
      <c r="AW37" s="51"/>
      <c r="AX37" s="51"/>
      <c r="AY37" s="51"/>
      <c r="AZ37" s="51"/>
      <c r="BA37" s="51"/>
      <c r="BB37" s="51"/>
      <c r="BC37" s="51"/>
      <c r="BD37" s="51"/>
      <c r="BE37" s="51"/>
      <c r="BF37" s="51"/>
      <c r="BG37" s="51"/>
      <c r="BH37" s="51"/>
      <c r="BI37" s="51"/>
      <c r="BJ37" s="51"/>
      <c r="BK37" s="51"/>
      <c r="BL37" s="51"/>
      <c r="BM37" s="51"/>
      <c r="BN37" s="51"/>
      <c r="BO37" s="51"/>
      <c r="BP37" s="51"/>
      <c r="BQ37" s="51"/>
      <c r="BR37" s="51"/>
      <c r="BS37" s="51"/>
      <c r="BT37" s="51"/>
      <c r="BU37" s="51"/>
      <c r="BV37" s="51"/>
      <c r="BW37" s="51"/>
      <c r="BX37" s="51"/>
      <c r="BY37" s="51"/>
      <c r="BZ37" s="51"/>
      <c r="CA37" s="51"/>
      <c r="CB37" s="51"/>
      <c r="CC37" s="51"/>
      <c r="CD37" s="51"/>
      <c r="CE37" s="51"/>
      <c r="CF37" s="51"/>
      <c r="CG37" s="51"/>
      <c r="CH37" s="51"/>
      <c r="CI37" s="51"/>
      <c r="CJ37" s="51"/>
      <c r="CK37" s="51"/>
      <c r="CL37" s="51"/>
      <c r="CM37" s="51"/>
      <c r="CN37" s="51"/>
      <c r="CO37" s="51"/>
      <c r="CP37" s="51"/>
      <c r="CQ37" s="51"/>
      <c r="CR37" s="51"/>
      <c r="CS37" s="51"/>
      <c r="CT37" s="52"/>
      <c r="CU37" s="52"/>
      <c r="CV37" s="52"/>
      <c r="CW37" s="52"/>
      <c r="CX37" s="52"/>
      <c r="CY37" s="52"/>
      <c r="CZ37" s="52"/>
      <c r="DA37" s="52"/>
      <c r="DB37" s="52"/>
      <c r="DC37" s="52"/>
      <c r="DD37" s="52"/>
      <c r="DE37" s="52"/>
      <c r="DF37" s="52"/>
      <c r="DG37" s="52"/>
      <c r="DH37" s="52"/>
      <c r="DI37" s="52"/>
      <c r="DJ37" s="27">
        <v>0</v>
      </c>
      <c r="DK37" s="27">
        <v>0</v>
      </c>
      <c r="DL37" s="27">
        <v>0</v>
      </c>
      <c r="DM37" s="27">
        <v>0</v>
      </c>
      <c r="DN37" s="27">
        <v>0</v>
      </c>
      <c r="DO37" s="27">
        <v>0</v>
      </c>
      <c r="DP37" s="27">
        <v>0</v>
      </c>
      <c r="DQ37" s="27">
        <v>0</v>
      </c>
      <c r="DR37" s="27">
        <v>0</v>
      </c>
      <c r="DS37" s="27">
        <v>0</v>
      </c>
      <c r="DT37" s="27">
        <v>0</v>
      </c>
      <c r="DU37" s="27">
        <v>0</v>
      </c>
      <c r="DV37" s="27">
        <v>0</v>
      </c>
      <c r="DW37" s="27">
        <v>0</v>
      </c>
      <c r="DX37" s="27">
        <v>0</v>
      </c>
      <c r="DY37" s="27">
        <v>0</v>
      </c>
      <c r="DZ37" s="27">
        <v>0</v>
      </c>
      <c r="EA37" s="27">
        <v>0</v>
      </c>
      <c r="EB37" s="27">
        <v>0</v>
      </c>
      <c r="EC37" s="27">
        <v>0</v>
      </c>
      <c r="ED37" s="27">
        <v>0</v>
      </c>
      <c r="EE37" s="27">
        <v>0</v>
      </c>
      <c r="EF37" s="27">
        <v>0</v>
      </c>
      <c r="EG37" s="27">
        <v>0</v>
      </c>
      <c r="EH37" s="27">
        <v>0</v>
      </c>
      <c r="EI37" s="27">
        <v>0</v>
      </c>
      <c r="EJ37" s="27">
        <v>0</v>
      </c>
      <c r="EK37" s="27">
        <v>0</v>
      </c>
      <c r="EL37" s="27">
        <v>0</v>
      </c>
      <c r="EM37" s="27">
        <v>0</v>
      </c>
    </row>
    <row r="38" spans="1:143" outlineLevel="2" x14ac:dyDescent="0.25">
      <c r="A38" s="29" t="s">
        <v>6</v>
      </c>
      <c r="B38" s="52"/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  <c r="AB38" s="52"/>
      <c r="AC38" s="52"/>
      <c r="AD38" s="52"/>
      <c r="AE38" s="52"/>
      <c r="AF38" s="52"/>
      <c r="AG38" s="52"/>
      <c r="AH38" s="52"/>
      <c r="AI38" s="52"/>
      <c r="AJ38" s="52"/>
      <c r="AK38" s="52"/>
      <c r="AL38" s="52"/>
      <c r="AM38" s="52"/>
      <c r="AN38" s="52"/>
      <c r="AO38" s="52"/>
      <c r="AP38" s="52"/>
      <c r="AQ38" s="52"/>
      <c r="AR38" s="52"/>
      <c r="AS38" s="52"/>
      <c r="AT38" s="52"/>
      <c r="AU38" s="52"/>
      <c r="AV38" s="52"/>
      <c r="AW38" s="52"/>
      <c r="AX38" s="52"/>
      <c r="AY38" s="52"/>
      <c r="AZ38" s="52"/>
      <c r="BA38" s="52"/>
      <c r="BB38" s="52"/>
      <c r="BC38" s="52"/>
      <c r="BD38" s="52"/>
      <c r="BE38" s="52"/>
      <c r="BF38" s="52"/>
      <c r="BG38" s="52"/>
      <c r="BH38" s="52"/>
      <c r="BI38" s="52"/>
      <c r="BJ38" s="52"/>
      <c r="BK38" s="52"/>
      <c r="BL38" s="52"/>
      <c r="BM38" s="52"/>
      <c r="BN38" s="52"/>
      <c r="BO38" s="52"/>
      <c r="BP38" s="52"/>
      <c r="BQ38" s="52"/>
      <c r="BR38" s="52"/>
      <c r="BS38" s="52"/>
      <c r="BT38" s="52"/>
      <c r="BU38" s="52"/>
      <c r="BV38" s="52"/>
      <c r="BW38" s="52"/>
      <c r="BX38" s="52"/>
      <c r="BY38" s="52"/>
      <c r="BZ38" s="52"/>
      <c r="CA38" s="52"/>
      <c r="CB38" s="52"/>
      <c r="CC38" s="52"/>
      <c r="CD38" s="52"/>
      <c r="CE38" s="52"/>
      <c r="CF38" s="52"/>
      <c r="CG38" s="52"/>
      <c r="CH38" s="52"/>
      <c r="CI38" s="52"/>
      <c r="CJ38" s="52"/>
      <c r="CK38" s="52"/>
      <c r="CL38" s="52"/>
      <c r="CM38" s="52"/>
      <c r="CN38" s="52"/>
      <c r="CO38" s="52"/>
      <c r="CP38" s="52"/>
      <c r="CQ38" s="52"/>
      <c r="CR38" s="52"/>
      <c r="CS38" s="52"/>
      <c r="CT38" s="52"/>
      <c r="CU38" s="52"/>
      <c r="CV38" s="52"/>
      <c r="CW38" s="52"/>
      <c r="CX38" s="52"/>
      <c r="CY38" s="52"/>
      <c r="CZ38" s="52"/>
      <c r="DA38" s="52"/>
      <c r="DB38" s="52"/>
      <c r="DC38" s="52"/>
      <c r="DD38" s="52"/>
      <c r="DE38" s="52"/>
      <c r="DF38" s="52"/>
      <c r="DG38" s="52"/>
      <c r="DH38" s="52"/>
      <c r="DI38" s="52"/>
      <c r="DJ38" s="27">
        <v>231568.99466192201</v>
      </c>
      <c r="DK38" s="27">
        <v>107821.930604982</v>
      </c>
      <c r="DL38" s="27">
        <v>430610.54270462599</v>
      </c>
      <c r="DM38" s="27">
        <v>210187.900355872</v>
      </c>
      <c r="DN38" s="27">
        <v>183292.12633452</v>
      </c>
      <c r="DO38" s="27">
        <v>264479.65326270199</v>
      </c>
      <c r="DP38" s="27">
        <v>289790.99446183501</v>
      </c>
      <c r="DQ38" s="27">
        <v>565583.59856555401</v>
      </c>
      <c r="DR38" s="27">
        <v>362009.89469623199</v>
      </c>
      <c r="DS38" s="27">
        <v>532623.01552106405</v>
      </c>
      <c r="DT38" s="27">
        <v>429570.28824833699</v>
      </c>
      <c r="DU38" s="27">
        <v>657709.09090909106</v>
      </c>
      <c r="DV38" s="27">
        <v>660502.13238560595</v>
      </c>
      <c r="DW38" s="27">
        <v>1450884.03211418</v>
      </c>
      <c r="DX38" s="27">
        <v>1897979.9780703699</v>
      </c>
      <c r="DY38" s="27">
        <v>2406009.36663693</v>
      </c>
      <c r="DZ38" s="27">
        <v>2276249.4921670998</v>
      </c>
      <c r="EA38" s="27">
        <v>1166261.7600789201</v>
      </c>
      <c r="EB38" s="27">
        <v>1961016.56</v>
      </c>
      <c r="EC38" s="27">
        <v>1278581.9128284201</v>
      </c>
      <c r="ED38" s="27">
        <v>652761.59351492405</v>
      </c>
      <c r="EE38" s="27">
        <v>808327.06904455204</v>
      </c>
      <c r="EF38" s="27">
        <v>1347507.79684142</v>
      </c>
      <c r="EG38" s="27">
        <v>811638.02223372099</v>
      </c>
      <c r="EH38" s="27">
        <v>687077.07354345697</v>
      </c>
      <c r="EI38" s="27">
        <v>559964.88560074405</v>
      </c>
      <c r="EJ38" s="27">
        <v>228179.36589800101</v>
      </c>
      <c r="EK38" s="27">
        <v>268797.34448976599</v>
      </c>
      <c r="EL38" s="27">
        <v>474107.06335003499</v>
      </c>
      <c r="EM38" s="27">
        <v>758867.60867181502</v>
      </c>
    </row>
    <row r="39" spans="1:143" outlineLevel="2" x14ac:dyDescent="0.25">
      <c r="A39" s="29" t="s">
        <v>7</v>
      </c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1"/>
      <c r="AG39" s="51"/>
      <c r="AH39" s="51"/>
      <c r="AI39" s="51"/>
      <c r="AJ39" s="51"/>
      <c r="AK39" s="51"/>
      <c r="AL39" s="51"/>
      <c r="AM39" s="51"/>
      <c r="AN39" s="51"/>
      <c r="AO39" s="51"/>
      <c r="AP39" s="51"/>
      <c r="AQ39" s="51"/>
      <c r="AR39" s="51"/>
      <c r="AS39" s="51"/>
      <c r="AT39" s="51"/>
      <c r="AU39" s="51"/>
      <c r="AV39" s="51"/>
      <c r="AW39" s="51"/>
      <c r="AX39" s="51"/>
      <c r="AY39" s="51"/>
      <c r="AZ39" s="51"/>
      <c r="BA39" s="51"/>
      <c r="BB39" s="51"/>
      <c r="BC39" s="51"/>
      <c r="BD39" s="51"/>
      <c r="BE39" s="51"/>
      <c r="BF39" s="51"/>
      <c r="BG39" s="51"/>
      <c r="BH39" s="51"/>
      <c r="BI39" s="51"/>
      <c r="BJ39" s="51"/>
      <c r="BK39" s="51"/>
      <c r="BL39" s="51"/>
      <c r="BM39" s="51"/>
      <c r="BN39" s="51"/>
      <c r="BO39" s="51"/>
      <c r="BP39" s="51"/>
      <c r="BQ39" s="51"/>
      <c r="BR39" s="51"/>
      <c r="BS39" s="51"/>
      <c r="BT39" s="51"/>
      <c r="BU39" s="51"/>
      <c r="BV39" s="51"/>
      <c r="BW39" s="51"/>
      <c r="BX39" s="51"/>
      <c r="BY39" s="51"/>
      <c r="BZ39" s="51"/>
      <c r="CA39" s="51"/>
      <c r="CB39" s="51"/>
      <c r="CC39" s="51"/>
      <c r="CD39" s="51"/>
      <c r="CE39" s="51"/>
      <c r="CF39" s="51"/>
      <c r="CG39" s="51"/>
      <c r="CH39" s="51"/>
      <c r="CI39" s="51"/>
      <c r="CJ39" s="51"/>
      <c r="CK39" s="51"/>
      <c r="CL39" s="51"/>
      <c r="CM39" s="51"/>
      <c r="CN39" s="51"/>
      <c r="CO39" s="51"/>
      <c r="CP39" s="51"/>
      <c r="CQ39" s="51"/>
      <c r="CR39" s="51"/>
      <c r="CS39" s="51"/>
      <c r="CT39" s="52"/>
      <c r="CU39" s="52"/>
      <c r="CV39" s="52"/>
      <c r="CW39" s="52"/>
      <c r="CX39" s="52"/>
      <c r="CY39" s="52"/>
      <c r="CZ39" s="52"/>
      <c r="DA39" s="52"/>
      <c r="DB39" s="52"/>
      <c r="DC39" s="52"/>
      <c r="DD39" s="52"/>
      <c r="DE39" s="52"/>
      <c r="DF39" s="52"/>
      <c r="DG39" s="52"/>
      <c r="DH39" s="52"/>
      <c r="DI39" s="52"/>
      <c r="DJ39" s="27">
        <v>0</v>
      </c>
      <c r="DK39" s="27">
        <v>0</v>
      </c>
      <c r="DL39" s="27">
        <v>0</v>
      </c>
      <c r="DM39" s="27">
        <v>0</v>
      </c>
      <c r="DN39" s="27">
        <v>0</v>
      </c>
      <c r="DO39" s="27">
        <v>0</v>
      </c>
      <c r="DP39" s="27">
        <v>0</v>
      </c>
      <c r="DQ39" s="27">
        <v>0</v>
      </c>
      <c r="DR39" s="27">
        <v>0</v>
      </c>
      <c r="DS39" s="27">
        <v>0</v>
      </c>
      <c r="DT39" s="27">
        <v>0</v>
      </c>
      <c r="DU39" s="27">
        <v>0</v>
      </c>
      <c r="DV39" s="27">
        <v>0</v>
      </c>
      <c r="DW39" s="27">
        <v>0</v>
      </c>
      <c r="DX39" s="27">
        <v>0</v>
      </c>
      <c r="DY39" s="27">
        <v>0</v>
      </c>
      <c r="DZ39" s="27">
        <v>0</v>
      </c>
      <c r="EA39" s="27">
        <v>0</v>
      </c>
      <c r="EB39" s="27">
        <v>0</v>
      </c>
      <c r="EC39" s="27">
        <v>0</v>
      </c>
      <c r="ED39" s="27">
        <v>0</v>
      </c>
      <c r="EE39" s="27">
        <v>0</v>
      </c>
      <c r="EF39" s="27">
        <v>0</v>
      </c>
      <c r="EG39" s="27">
        <v>0</v>
      </c>
      <c r="EH39" s="27">
        <v>0</v>
      </c>
      <c r="EI39" s="27">
        <v>0</v>
      </c>
      <c r="EJ39" s="27">
        <v>0</v>
      </c>
      <c r="EK39" s="27">
        <v>0</v>
      </c>
      <c r="EL39" s="27">
        <v>0</v>
      </c>
      <c r="EM39" s="27">
        <v>0</v>
      </c>
    </row>
    <row r="40" spans="1:143" outlineLevel="1" x14ac:dyDescent="0.25">
      <c r="A40" s="62" t="s">
        <v>13</v>
      </c>
      <c r="B40" s="51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  <c r="AA40" s="51"/>
      <c r="AB40" s="51"/>
      <c r="AC40" s="51"/>
      <c r="AD40" s="51"/>
      <c r="AE40" s="51"/>
      <c r="AF40" s="51"/>
      <c r="AG40" s="51"/>
      <c r="AH40" s="51"/>
      <c r="AI40" s="51"/>
      <c r="AJ40" s="51"/>
      <c r="AK40" s="51"/>
      <c r="AL40" s="51"/>
      <c r="AM40" s="51"/>
      <c r="AN40" s="51"/>
      <c r="AO40" s="51"/>
      <c r="AP40" s="51"/>
      <c r="AQ40" s="51"/>
      <c r="AR40" s="51"/>
      <c r="AS40" s="51"/>
      <c r="AT40" s="51"/>
      <c r="AU40" s="51"/>
      <c r="AV40" s="51"/>
      <c r="AW40" s="51"/>
      <c r="AX40" s="51"/>
      <c r="AY40" s="51"/>
      <c r="AZ40" s="51"/>
      <c r="BA40" s="51"/>
      <c r="BB40" s="51"/>
      <c r="BC40" s="51"/>
      <c r="BD40" s="51"/>
      <c r="BE40" s="51"/>
      <c r="BF40" s="51"/>
      <c r="BG40" s="51"/>
      <c r="BH40" s="51"/>
      <c r="BI40" s="51"/>
      <c r="BJ40" s="51"/>
      <c r="BK40" s="51"/>
      <c r="BL40" s="51"/>
      <c r="BM40" s="51"/>
      <c r="BN40" s="51"/>
      <c r="BO40" s="51"/>
      <c r="BP40" s="51"/>
      <c r="BQ40" s="51"/>
      <c r="BR40" s="51"/>
      <c r="BS40" s="51"/>
      <c r="BT40" s="51"/>
      <c r="BU40" s="51"/>
      <c r="BV40" s="51"/>
      <c r="BW40" s="51"/>
      <c r="BX40" s="51"/>
      <c r="BY40" s="51"/>
      <c r="BZ40" s="51"/>
      <c r="CA40" s="51"/>
      <c r="CB40" s="51"/>
      <c r="CC40" s="51"/>
      <c r="CD40" s="51"/>
      <c r="CE40" s="51"/>
      <c r="CF40" s="51"/>
      <c r="CG40" s="51"/>
      <c r="CH40" s="51"/>
      <c r="CI40" s="51"/>
      <c r="CJ40" s="51"/>
      <c r="CK40" s="51"/>
      <c r="CL40" s="51"/>
      <c r="CM40" s="51"/>
      <c r="CN40" s="51"/>
      <c r="CO40" s="51"/>
      <c r="CP40" s="51"/>
      <c r="CQ40" s="51"/>
      <c r="CR40" s="51"/>
      <c r="CS40" s="51"/>
      <c r="CT40" s="52"/>
      <c r="CU40" s="52"/>
      <c r="CV40" s="52"/>
      <c r="CW40" s="52"/>
      <c r="CX40" s="52"/>
      <c r="CY40" s="52"/>
      <c r="CZ40" s="52"/>
      <c r="DA40" s="52"/>
      <c r="DB40" s="52"/>
      <c r="DC40" s="52"/>
      <c r="DD40" s="52"/>
      <c r="DE40" s="52"/>
      <c r="DF40" s="52"/>
      <c r="DG40" s="52"/>
      <c r="DH40" s="52"/>
      <c r="DI40" s="52"/>
      <c r="DJ40" s="52">
        <f t="shared" ref="DJ40:EC40" si="31">SUM(DJ41:DJ43)</f>
        <v>109568.77224199291</v>
      </c>
      <c r="DK40" s="52">
        <f t="shared" si="31"/>
        <v>131751.33451957302</v>
      </c>
      <c r="DL40" s="52">
        <f t="shared" si="31"/>
        <v>132097.59786476899</v>
      </c>
      <c r="DM40" s="52">
        <f t="shared" si="31"/>
        <v>142132.651245552</v>
      </c>
      <c r="DN40" s="52">
        <f t="shared" si="31"/>
        <v>146904.98220640601</v>
      </c>
      <c r="DO40" s="52">
        <f t="shared" si="31"/>
        <v>144047.30051838778</v>
      </c>
      <c r="DP40" s="52">
        <f t="shared" si="31"/>
        <v>141863.68735813181</v>
      </c>
      <c r="DQ40" s="52">
        <f t="shared" si="31"/>
        <v>177557.6716305725</v>
      </c>
      <c r="DR40" s="52">
        <f t="shared" si="31"/>
        <v>332746.53450770548</v>
      </c>
      <c r="DS40" s="52">
        <f t="shared" si="31"/>
        <v>320368.11620435352</v>
      </c>
      <c r="DT40" s="52">
        <f t="shared" si="31"/>
        <v>320614.67939725751</v>
      </c>
      <c r="DU40" s="52">
        <f t="shared" si="31"/>
        <v>349523.77030634851</v>
      </c>
      <c r="DV40" s="52">
        <f t="shared" si="31"/>
        <v>325796.61980416765</v>
      </c>
      <c r="DW40" s="52">
        <f t="shared" si="31"/>
        <v>385565.04567947908</v>
      </c>
      <c r="DX40" s="52">
        <f t="shared" si="31"/>
        <v>374806.39485327434</v>
      </c>
      <c r="DY40" s="52">
        <f t="shared" si="31"/>
        <v>349834.16687481367</v>
      </c>
      <c r="DZ40" s="52">
        <f t="shared" si="31"/>
        <v>365729.78372821695</v>
      </c>
      <c r="EA40" s="52">
        <f t="shared" si="31"/>
        <v>349471.14561160235</v>
      </c>
      <c r="EB40" s="52">
        <f t="shared" si="31"/>
        <v>340814.40898012085</v>
      </c>
      <c r="EC40" s="52">
        <f t="shared" si="31"/>
        <v>334289.98592051858</v>
      </c>
      <c r="ED40" s="52">
        <f t="shared" ref="ED40:EI40" si="32">SUM(ED41:ED43)</f>
        <v>385575.76255560399</v>
      </c>
      <c r="EE40" s="52">
        <f t="shared" si="32"/>
        <v>350270.40849131945</v>
      </c>
      <c r="EF40" s="52">
        <f t="shared" si="32"/>
        <v>356069.41375407838</v>
      </c>
      <c r="EG40" s="52">
        <f t="shared" si="32"/>
        <v>370993.80961099989</v>
      </c>
      <c r="EH40" s="52">
        <f t="shared" si="32"/>
        <v>406085.67993754597</v>
      </c>
      <c r="EI40" s="52">
        <f t="shared" si="32"/>
        <v>375180.28619357833</v>
      </c>
      <c r="EJ40" s="52">
        <f t="shared" ref="EJ40:EK40" si="33">SUM(EJ41:EJ43)</f>
        <v>350973.68610594689</v>
      </c>
      <c r="EK40" s="52">
        <f t="shared" si="33"/>
        <v>377216.93611526972</v>
      </c>
      <c r="EL40" s="52">
        <f t="shared" ref="EL40:EM40" si="34">SUM(EL41:EL43)</f>
        <v>358111.25550226279</v>
      </c>
      <c r="EM40" s="52">
        <f t="shared" si="34"/>
        <v>392823.75058368017</v>
      </c>
    </row>
    <row r="41" spans="1:143" outlineLevel="2" x14ac:dyDescent="0.25">
      <c r="A41" s="29" t="s">
        <v>5</v>
      </c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  <c r="AA41" s="51"/>
      <c r="AB41" s="51"/>
      <c r="AC41" s="51"/>
      <c r="AD41" s="51"/>
      <c r="AE41" s="51"/>
      <c r="AF41" s="51"/>
      <c r="AG41" s="51"/>
      <c r="AH41" s="51"/>
      <c r="AI41" s="51"/>
      <c r="AJ41" s="51"/>
      <c r="AK41" s="51"/>
      <c r="AL41" s="51"/>
      <c r="AM41" s="51"/>
      <c r="AN41" s="51"/>
      <c r="AO41" s="51"/>
      <c r="AP41" s="51"/>
      <c r="AQ41" s="51"/>
      <c r="AR41" s="51"/>
      <c r="AS41" s="51"/>
      <c r="AT41" s="51"/>
      <c r="AU41" s="51"/>
      <c r="AV41" s="51"/>
      <c r="AW41" s="51"/>
      <c r="AX41" s="51"/>
      <c r="AY41" s="51"/>
      <c r="AZ41" s="51"/>
      <c r="BA41" s="51"/>
      <c r="BB41" s="51"/>
      <c r="BC41" s="51"/>
      <c r="BD41" s="51"/>
      <c r="BE41" s="51"/>
      <c r="BF41" s="51"/>
      <c r="BG41" s="51"/>
      <c r="BH41" s="51"/>
      <c r="BI41" s="51"/>
      <c r="BJ41" s="51"/>
      <c r="BK41" s="51"/>
      <c r="BL41" s="51"/>
      <c r="BM41" s="51"/>
      <c r="BN41" s="51"/>
      <c r="BO41" s="51"/>
      <c r="BP41" s="51"/>
      <c r="BQ41" s="51"/>
      <c r="BR41" s="51"/>
      <c r="BS41" s="51"/>
      <c r="BT41" s="51"/>
      <c r="BU41" s="51"/>
      <c r="BV41" s="51"/>
      <c r="BW41" s="51"/>
      <c r="BX41" s="51"/>
      <c r="BY41" s="51"/>
      <c r="BZ41" s="51"/>
      <c r="CA41" s="51"/>
      <c r="CB41" s="51"/>
      <c r="CC41" s="51"/>
      <c r="CD41" s="51"/>
      <c r="CE41" s="51"/>
      <c r="CF41" s="51"/>
      <c r="CG41" s="51"/>
      <c r="CH41" s="51"/>
      <c r="CI41" s="51"/>
      <c r="CJ41" s="51"/>
      <c r="CK41" s="51"/>
      <c r="CL41" s="51"/>
      <c r="CM41" s="51"/>
      <c r="CN41" s="51"/>
      <c r="CO41" s="51"/>
      <c r="CP41" s="51"/>
      <c r="CQ41" s="51"/>
      <c r="CR41" s="51"/>
      <c r="CS41" s="51"/>
      <c r="CT41" s="52"/>
      <c r="CU41" s="52"/>
      <c r="CV41" s="52"/>
      <c r="CW41" s="52"/>
      <c r="CX41" s="52"/>
      <c r="CY41" s="52"/>
      <c r="CZ41" s="52"/>
      <c r="DA41" s="52"/>
      <c r="DB41" s="52"/>
      <c r="DC41" s="52"/>
      <c r="DD41" s="52"/>
      <c r="DE41" s="52"/>
      <c r="DF41" s="52"/>
      <c r="DG41" s="52"/>
      <c r="DH41" s="52"/>
      <c r="DI41" s="52"/>
      <c r="DJ41" s="27">
        <v>0</v>
      </c>
      <c r="DK41" s="27">
        <v>0</v>
      </c>
      <c r="DL41" s="27">
        <v>0</v>
      </c>
      <c r="DM41" s="27">
        <v>0</v>
      </c>
      <c r="DN41" s="27">
        <v>0</v>
      </c>
      <c r="DO41" s="27">
        <v>0</v>
      </c>
      <c r="DP41" s="27">
        <v>0</v>
      </c>
      <c r="DQ41" s="27">
        <v>0</v>
      </c>
      <c r="DR41" s="27">
        <v>0</v>
      </c>
      <c r="DS41" s="27">
        <v>0</v>
      </c>
      <c r="DT41" s="27">
        <v>0</v>
      </c>
      <c r="DU41" s="27">
        <v>0</v>
      </c>
      <c r="DV41" s="27">
        <v>0</v>
      </c>
      <c r="DW41" s="27">
        <v>0</v>
      </c>
      <c r="DX41" s="27">
        <v>0</v>
      </c>
      <c r="DY41" s="27">
        <v>0</v>
      </c>
      <c r="DZ41" s="27">
        <v>0</v>
      </c>
      <c r="EA41" s="27">
        <v>0</v>
      </c>
      <c r="EB41" s="27">
        <v>0</v>
      </c>
      <c r="EC41" s="27">
        <v>0</v>
      </c>
      <c r="ED41" s="27">
        <v>0</v>
      </c>
      <c r="EE41" s="27">
        <v>0</v>
      </c>
      <c r="EF41" s="27">
        <v>0</v>
      </c>
      <c r="EG41" s="27">
        <v>0</v>
      </c>
      <c r="EH41" s="27">
        <v>0</v>
      </c>
      <c r="EI41" s="27">
        <v>0</v>
      </c>
      <c r="EJ41" s="27">
        <v>0</v>
      </c>
      <c r="EK41" s="27">
        <v>0</v>
      </c>
      <c r="EL41" s="27">
        <v>0</v>
      </c>
      <c r="EM41" s="27">
        <v>0</v>
      </c>
    </row>
    <row r="42" spans="1:143" outlineLevel="2" x14ac:dyDescent="0.25">
      <c r="A42" s="29" t="s">
        <v>6</v>
      </c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51"/>
      <c r="AJ42" s="51"/>
      <c r="AK42" s="51"/>
      <c r="AL42" s="51"/>
      <c r="AM42" s="51"/>
      <c r="AN42" s="51"/>
      <c r="AO42" s="51"/>
      <c r="AP42" s="51"/>
      <c r="AQ42" s="51"/>
      <c r="AR42" s="51"/>
      <c r="AS42" s="51"/>
      <c r="AT42" s="51"/>
      <c r="AU42" s="51"/>
      <c r="AV42" s="51"/>
      <c r="AW42" s="51"/>
      <c r="AX42" s="51"/>
      <c r="AY42" s="51"/>
      <c r="AZ42" s="51"/>
      <c r="BA42" s="51"/>
      <c r="BB42" s="51"/>
      <c r="BC42" s="51"/>
      <c r="BD42" s="51"/>
      <c r="BE42" s="51"/>
      <c r="BF42" s="51"/>
      <c r="BG42" s="51"/>
      <c r="BH42" s="51"/>
      <c r="BI42" s="51"/>
      <c r="BJ42" s="51"/>
      <c r="BK42" s="51"/>
      <c r="BL42" s="51"/>
      <c r="BM42" s="51"/>
      <c r="BN42" s="51"/>
      <c r="BO42" s="51"/>
      <c r="BP42" s="51"/>
      <c r="BQ42" s="51"/>
      <c r="BR42" s="51"/>
      <c r="BS42" s="51"/>
      <c r="BT42" s="51"/>
      <c r="BU42" s="51"/>
      <c r="BV42" s="51"/>
      <c r="BW42" s="51"/>
      <c r="BX42" s="51"/>
      <c r="BY42" s="51"/>
      <c r="BZ42" s="51"/>
      <c r="CA42" s="51"/>
      <c r="CB42" s="51"/>
      <c r="CC42" s="51"/>
      <c r="CD42" s="51"/>
      <c r="CE42" s="51"/>
      <c r="CF42" s="51"/>
      <c r="CG42" s="51"/>
      <c r="CH42" s="51"/>
      <c r="CI42" s="51"/>
      <c r="CJ42" s="51"/>
      <c r="CK42" s="51"/>
      <c r="CL42" s="51"/>
      <c r="CM42" s="51"/>
      <c r="CN42" s="51"/>
      <c r="CO42" s="51"/>
      <c r="CP42" s="51"/>
      <c r="CQ42" s="51"/>
      <c r="CR42" s="51"/>
      <c r="CS42" s="51"/>
      <c r="CT42" s="52"/>
      <c r="CU42" s="52"/>
      <c r="CV42" s="52"/>
      <c r="CW42" s="52"/>
      <c r="CX42" s="52"/>
      <c r="CY42" s="52"/>
      <c r="CZ42" s="52"/>
      <c r="DA42" s="52"/>
      <c r="DB42" s="52"/>
      <c r="DC42" s="52"/>
      <c r="DD42" s="52"/>
      <c r="DE42" s="52"/>
      <c r="DF42" s="52"/>
      <c r="DG42" s="52"/>
      <c r="DH42" s="52"/>
      <c r="DI42" s="52"/>
      <c r="DJ42" s="27">
        <v>96193.772241992905</v>
      </c>
      <c r="DK42" s="27">
        <v>118376.33451957301</v>
      </c>
      <c r="DL42" s="27">
        <v>118722.59786476901</v>
      </c>
      <c r="DM42" s="27">
        <v>128757.651245552</v>
      </c>
      <c r="DN42" s="27">
        <v>133529.98220640601</v>
      </c>
      <c r="DO42" s="27">
        <v>131240.19876102699</v>
      </c>
      <c r="DP42" s="27">
        <v>129056.585600771</v>
      </c>
      <c r="DQ42" s="27">
        <v>164522.05592235099</v>
      </c>
      <c r="DR42" s="27">
        <v>319710.91879948397</v>
      </c>
      <c r="DS42" s="27">
        <v>307266.07538802701</v>
      </c>
      <c r="DT42" s="27">
        <v>307512.638580931</v>
      </c>
      <c r="DU42" s="27">
        <v>336421.729490022</v>
      </c>
      <c r="DV42" s="27">
        <v>312207.22203465097</v>
      </c>
      <c r="DW42" s="27">
        <v>371709.525780553</v>
      </c>
      <c r="DX42" s="27">
        <v>361213.37564741401</v>
      </c>
      <c r="DY42" s="27">
        <v>336476.69794826</v>
      </c>
      <c r="DZ42" s="27">
        <v>352126.36079128197</v>
      </c>
      <c r="EA42" s="27">
        <v>332622.86785695603</v>
      </c>
      <c r="EB42" s="27">
        <v>321609.30090283602</v>
      </c>
      <c r="EC42" s="27">
        <v>315641.56455786398</v>
      </c>
      <c r="ED42" s="27">
        <v>369103.156836387</v>
      </c>
      <c r="EE42" s="27">
        <v>334949.32407884003</v>
      </c>
      <c r="EF42" s="27">
        <v>343150.86975475599</v>
      </c>
      <c r="EG42" s="27">
        <v>357226.59333453001</v>
      </c>
      <c r="EH42" s="27">
        <v>390229.14210590499</v>
      </c>
      <c r="EI42" s="27">
        <v>361400.86945480702</v>
      </c>
      <c r="EJ42" s="27">
        <v>340675.49660882802</v>
      </c>
      <c r="EK42" s="27">
        <v>362256.31889340503</v>
      </c>
      <c r="EL42" s="27">
        <v>342574.45140131901</v>
      </c>
      <c r="EM42" s="27">
        <v>377616.97498629597</v>
      </c>
    </row>
    <row r="43" spans="1:143" outlineLevel="2" x14ac:dyDescent="0.25">
      <c r="A43" s="29" t="s">
        <v>7</v>
      </c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51"/>
      <c r="AF43" s="51"/>
      <c r="AG43" s="51"/>
      <c r="AH43" s="51"/>
      <c r="AI43" s="51"/>
      <c r="AJ43" s="51"/>
      <c r="AK43" s="51"/>
      <c r="AL43" s="51"/>
      <c r="AM43" s="51"/>
      <c r="AN43" s="51"/>
      <c r="AO43" s="51"/>
      <c r="AP43" s="51"/>
      <c r="AQ43" s="51"/>
      <c r="AR43" s="51"/>
      <c r="AS43" s="51"/>
      <c r="AT43" s="51"/>
      <c r="AU43" s="51"/>
      <c r="AV43" s="51"/>
      <c r="AW43" s="51"/>
      <c r="AX43" s="51"/>
      <c r="AY43" s="51"/>
      <c r="AZ43" s="51"/>
      <c r="BA43" s="51"/>
      <c r="BB43" s="51"/>
      <c r="BC43" s="51"/>
      <c r="BD43" s="51"/>
      <c r="BE43" s="51"/>
      <c r="BF43" s="51"/>
      <c r="BG43" s="51"/>
      <c r="BH43" s="51"/>
      <c r="BI43" s="51"/>
      <c r="BJ43" s="51"/>
      <c r="BK43" s="51"/>
      <c r="BL43" s="51"/>
      <c r="BM43" s="51"/>
      <c r="BN43" s="51"/>
      <c r="BO43" s="51"/>
      <c r="BP43" s="51"/>
      <c r="BQ43" s="51"/>
      <c r="BR43" s="51"/>
      <c r="BS43" s="51"/>
      <c r="BT43" s="51"/>
      <c r="BU43" s="51"/>
      <c r="BV43" s="51"/>
      <c r="BW43" s="51"/>
      <c r="BX43" s="51"/>
      <c r="BY43" s="51"/>
      <c r="BZ43" s="51"/>
      <c r="CA43" s="51"/>
      <c r="CB43" s="51"/>
      <c r="CC43" s="51"/>
      <c r="CD43" s="51"/>
      <c r="CE43" s="51"/>
      <c r="CF43" s="51"/>
      <c r="CG43" s="51"/>
      <c r="CH43" s="51"/>
      <c r="CI43" s="51"/>
      <c r="CJ43" s="51"/>
      <c r="CK43" s="51"/>
      <c r="CL43" s="51"/>
      <c r="CM43" s="51"/>
      <c r="CN43" s="51"/>
      <c r="CO43" s="51"/>
      <c r="CP43" s="51"/>
      <c r="CQ43" s="51"/>
      <c r="CR43" s="51"/>
      <c r="CS43" s="51"/>
      <c r="CT43" s="52"/>
      <c r="CU43" s="52"/>
      <c r="CV43" s="52"/>
      <c r="CW43" s="52"/>
      <c r="CX43" s="52"/>
      <c r="CY43" s="52"/>
      <c r="CZ43" s="52"/>
      <c r="DA43" s="52"/>
      <c r="DB43" s="52"/>
      <c r="DC43" s="52"/>
      <c r="DD43" s="52"/>
      <c r="DE43" s="52"/>
      <c r="DF43" s="52"/>
      <c r="DG43" s="52"/>
      <c r="DH43" s="52"/>
      <c r="DI43" s="52"/>
      <c r="DJ43" s="27">
        <v>13375</v>
      </c>
      <c r="DK43" s="27">
        <v>13375</v>
      </c>
      <c r="DL43" s="27">
        <v>13375</v>
      </c>
      <c r="DM43" s="27">
        <v>13375</v>
      </c>
      <c r="DN43" s="27">
        <v>13375</v>
      </c>
      <c r="DO43" s="27">
        <v>12807.101757360801</v>
      </c>
      <c r="DP43" s="27">
        <v>12807.101757360801</v>
      </c>
      <c r="DQ43" s="27">
        <v>13035.6157082215</v>
      </c>
      <c r="DR43" s="27">
        <v>13035.6157082215</v>
      </c>
      <c r="DS43" s="27">
        <v>13102.0408163265</v>
      </c>
      <c r="DT43" s="27">
        <v>13102.0408163265</v>
      </c>
      <c r="DU43" s="27">
        <v>13102.0408163265</v>
      </c>
      <c r="DV43" s="27">
        <v>13589.3977695167</v>
      </c>
      <c r="DW43" s="27">
        <v>13855.519898926101</v>
      </c>
      <c r="DX43" s="27">
        <v>13593.019205860301</v>
      </c>
      <c r="DY43" s="27">
        <v>13357.4689265537</v>
      </c>
      <c r="DZ43" s="27">
        <v>13603.422936935</v>
      </c>
      <c r="EA43" s="27">
        <v>16848.2777546463</v>
      </c>
      <c r="EB43" s="27">
        <v>19205.1080772848</v>
      </c>
      <c r="EC43" s="27">
        <v>18648.421362654601</v>
      </c>
      <c r="ED43" s="27">
        <v>16472.605719217001</v>
      </c>
      <c r="EE43" s="27">
        <v>15321.0844124794</v>
      </c>
      <c r="EF43" s="27">
        <v>12918.543999322401</v>
      </c>
      <c r="EG43" s="27">
        <v>13767.216276469901</v>
      </c>
      <c r="EH43" s="27">
        <v>15856.537831641001</v>
      </c>
      <c r="EI43" s="27">
        <v>13779.416738771301</v>
      </c>
      <c r="EJ43" s="27">
        <v>10298.189497118899</v>
      </c>
      <c r="EK43" s="27">
        <v>14960.617221864701</v>
      </c>
      <c r="EL43" s="27">
        <v>15536.8041009438</v>
      </c>
      <c r="EM43" s="27">
        <v>15206.7755973842</v>
      </c>
    </row>
    <row r="44" spans="1:143" outlineLevel="1" x14ac:dyDescent="0.25">
      <c r="A44" s="62" t="s">
        <v>14</v>
      </c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  <c r="AA44" s="51"/>
      <c r="AB44" s="51"/>
      <c r="AC44" s="51"/>
      <c r="AD44" s="51"/>
      <c r="AE44" s="51"/>
      <c r="AF44" s="51"/>
      <c r="AG44" s="51"/>
      <c r="AH44" s="51"/>
      <c r="AI44" s="51"/>
      <c r="AJ44" s="51"/>
      <c r="AK44" s="51"/>
      <c r="AL44" s="51"/>
      <c r="AM44" s="51"/>
      <c r="AN44" s="51"/>
      <c r="AO44" s="51"/>
      <c r="AP44" s="51"/>
      <c r="AQ44" s="51"/>
      <c r="AR44" s="51"/>
      <c r="AS44" s="51"/>
      <c r="AT44" s="51"/>
      <c r="AU44" s="51"/>
      <c r="AV44" s="51"/>
      <c r="AW44" s="51"/>
      <c r="AX44" s="51"/>
      <c r="AY44" s="51"/>
      <c r="AZ44" s="51"/>
      <c r="BA44" s="51"/>
      <c r="BB44" s="51"/>
      <c r="BC44" s="51"/>
      <c r="BD44" s="51"/>
      <c r="BE44" s="51"/>
      <c r="BF44" s="51"/>
      <c r="BG44" s="51"/>
      <c r="BH44" s="51"/>
      <c r="BI44" s="51"/>
      <c r="BJ44" s="51"/>
      <c r="BK44" s="51"/>
      <c r="BL44" s="51"/>
      <c r="BM44" s="51"/>
      <c r="BN44" s="51"/>
      <c r="BO44" s="51"/>
      <c r="BP44" s="51"/>
      <c r="BQ44" s="51"/>
      <c r="BR44" s="51"/>
      <c r="BS44" s="51"/>
      <c r="BT44" s="51"/>
      <c r="BU44" s="51"/>
      <c r="BV44" s="51"/>
      <c r="BW44" s="51"/>
      <c r="BX44" s="51"/>
      <c r="BY44" s="51"/>
      <c r="BZ44" s="51"/>
      <c r="CA44" s="51"/>
      <c r="CB44" s="51"/>
      <c r="CC44" s="51"/>
      <c r="CD44" s="51"/>
      <c r="CE44" s="51"/>
      <c r="CF44" s="51"/>
      <c r="CG44" s="51"/>
      <c r="CH44" s="51"/>
      <c r="CI44" s="51"/>
      <c r="CJ44" s="51"/>
      <c r="CK44" s="51"/>
      <c r="CL44" s="51"/>
      <c r="CM44" s="51"/>
      <c r="CN44" s="51"/>
      <c r="CO44" s="51"/>
      <c r="CP44" s="51"/>
      <c r="CQ44" s="51"/>
      <c r="CR44" s="51"/>
      <c r="CS44" s="51"/>
      <c r="CT44" s="52"/>
      <c r="CU44" s="52"/>
      <c r="CV44" s="52"/>
      <c r="CW44" s="52"/>
      <c r="CX44" s="52"/>
      <c r="CY44" s="52"/>
      <c r="CZ44" s="52"/>
      <c r="DA44" s="52"/>
      <c r="DB44" s="52"/>
      <c r="DC44" s="52"/>
      <c r="DD44" s="52"/>
      <c r="DE44" s="52"/>
      <c r="DF44" s="52"/>
      <c r="DG44" s="52"/>
      <c r="DH44" s="52"/>
      <c r="DI44" s="52"/>
      <c r="DJ44" s="27">
        <v>573500.199288256</v>
      </c>
      <c r="DK44" s="27">
        <v>587986.28647686797</v>
      </c>
      <c r="DL44" s="27">
        <v>630653.35231316695</v>
      </c>
      <c r="DM44" s="27">
        <v>626909.68149466196</v>
      </c>
      <c r="DN44" s="27">
        <v>570302.28469750902</v>
      </c>
      <c r="DO44" s="27">
        <v>595014.64965085499</v>
      </c>
      <c r="DP44" s="27">
        <v>582068.26521900902</v>
      </c>
      <c r="DQ44" s="27">
        <v>480838.51960964798</v>
      </c>
      <c r="DR44" s="27">
        <v>380126.26281225099</v>
      </c>
      <c r="DS44" s="27">
        <v>400031.55210643</v>
      </c>
      <c r="DT44" s="27">
        <v>378666.723725055</v>
      </c>
      <c r="DU44" s="27">
        <v>385698.91370288201</v>
      </c>
      <c r="DV44" s="27">
        <v>387505.03402932</v>
      </c>
      <c r="DW44" s="27">
        <v>424017.34472664801</v>
      </c>
      <c r="DX44" s="27">
        <v>437529.31953965599</v>
      </c>
      <c r="DY44" s="27">
        <v>439326.289753875</v>
      </c>
      <c r="DZ44" s="27">
        <v>422649.980043841</v>
      </c>
      <c r="EA44" s="27">
        <v>444020.54375847301</v>
      </c>
      <c r="EB44" s="27">
        <v>417195.09860206</v>
      </c>
      <c r="EC44" s="27">
        <v>448746.716290718</v>
      </c>
      <c r="ED44" s="27">
        <v>499260.330598687</v>
      </c>
      <c r="EE44" s="27">
        <v>558881.77944675495</v>
      </c>
      <c r="EF44" s="27">
        <v>508184.47528191103</v>
      </c>
      <c r="EG44" s="27">
        <v>533541.02373443102</v>
      </c>
      <c r="EH44" s="27">
        <v>613776.42035399505</v>
      </c>
      <c r="EI44" s="27">
        <v>552734.83652834897</v>
      </c>
      <c r="EJ44" s="27">
        <v>551205.60067069798</v>
      </c>
      <c r="EK44" s="27">
        <v>556350.03231110098</v>
      </c>
      <c r="EL44" s="27">
        <v>536643.99568981701</v>
      </c>
      <c r="EM44" s="27">
        <v>476040.79084766301</v>
      </c>
    </row>
    <row r="45" spans="1:143" outlineLevel="1" x14ac:dyDescent="0.25">
      <c r="A45" s="62" t="s">
        <v>17</v>
      </c>
      <c r="B45" s="51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  <c r="AA45" s="51"/>
      <c r="AB45" s="51"/>
      <c r="AC45" s="51"/>
      <c r="AD45" s="51"/>
      <c r="AE45" s="51"/>
      <c r="AF45" s="51"/>
      <c r="AG45" s="51"/>
      <c r="AH45" s="51"/>
      <c r="AI45" s="51"/>
      <c r="AJ45" s="51"/>
      <c r="AK45" s="51"/>
      <c r="AL45" s="51"/>
      <c r="AM45" s="51"/>
      <c r="AN45" s="51"/>
      <c r="AO45" s="51"/>
      <c r="AP45" s="51"/>
      <c r="AQ45" s="51"/>
      <c r="AR45" s="51"/>
      <c r="AS45" s="51"/>
      <c r="AT45" s="51"/>
      <c r="AU45" s="51"/>
      <c r="AV45" s="51"/>
      <c r="AW45" s="51"/>
      <c r="AX45" s="51"/>
      <c r="AY45" s="51"/>
      <c r="AZ45" s="51"/>
      <c r="BA45" s="51"/>
      <c r="BB45" s="51"/>
      <c r="BC45" s="51"/>
      <c r="BD45" s="51"/>
      <c r="BE45" s="51"/>
      <c r="BF45" s="51"/>
      <c r="BG45" s="51"/>
      <c r="BH45" s="51"/>
      <c r="BI45" s="51"/>
      <c r="BJ45" s="51"/>
      <c r="BK45" s="51"/>
      <c r="BL45" s="51"/>
      <c r="BM45" s="51"/>
      <c r="BN45" s="51"/>
      <c r="BO45" s="51"/>
      <c r="BP45" s="51"/>
      <c r="BQ45" s="51"/>
      <c r="BR45" s="51"/>
      <c r="BS45" s="51"/>
      <c r="BT45" s="51"/>
      <c r="BU45" s="51"/>
      <c r="BV45" s="51"/>
      <c r="BW45" s="51"/>
      <c r="BX45" s="51"/>
      <c r="BY45" s="51"/>
      <c r="BZ45" s="51"/>
      <c r="CA45" s="51"/>
      <c r="CB45" s="51"/>
      <c r="CC45" s="51"/>
      <c r="CD45" s="51"/>
      <c r="CE45" s="51"/>
      <c r="CF45" s="51"/>
      <c r="CG45" s="51"/>
      <c r="CH45" s="51"/>
      <c r="CI45" s="51"/>
      <c r="CJ45" s="51"/>
      <c r="CK45" s="51"/>
      <c r="CL45" s="51"/>
      <c r="CM45" s="51"/>
      <c r="CN45" s="51"/>
      <c r="CO45" s="51"/>
      <c r="CP45" s="51"/>
      <c r="CQ45" s="51"/>
      <c r="CR45" s="51"/>
      <c r="CS45" s="51"/>
      <c r="CT45" s="52"/>
      <c r="CU45" s="52"/>
      <c r="CV45" s="52"/>
      <c r="CW45" s="52"/>
      <c r="CX45" s="52"/>
      <c r="CY45" s="52"/>
      <c r="CZ45" s="52"/>
      <c r="DA45" s="52"/>
      <c r="DB45" s="52"/>
      <c r="DC45" s="52"/>
      <c r="DD45" s="52"/>
      <c r="DE45" s="52"/>
      <c r="DF45" s="52"/>
      <c r="DG45" s="52"/>
      <c r="DH45" s="52"/>
      <c r="DI45" s="52"/>
      <c r="DJ45" s="27">
        <v>15864</v>
      </c>
      <c r="DK45" s="27">
        <v>15864</v>
      </c>
      <c r="DL45" s="27">
        <v>15864</v>
      </c>
      <c r="DM45" s="27">
        <v>15864</v>
      </c>
      <c r="DN45" s="27">
        <v>15864</v>
      </c>
      <c r="DO45" s="27">
        <v>15864</v>
      </c>
      <c r="DP45" s="27">
        <v>15864</v>
      </c>
      <c r="DQ45" s="27">
        <v>15864</v>
      </c>
      <c r="DR45" s="27">
        <v>15864</v>
      </c>
      <c r="DS45" s="27">
        <v>15864</v>
      </c>
      <c r="DT45" s="27">
        <v>15864</v>
      </c>
      <c r="DU45" s="27">
        <v>15864</v>
      </c>
      <c r="DV45" s="27">
        <v>15864</v>
      </c>
      <c r="DW45" s="27">
        <v>15864</v>
      </c>
      <c r="DX45" s="27">
        <v>15864</v>
      </c>
      <c r="DY45" s="27">
        <v>15864</v>
      </c>
      <c r="DZ45" s="27">
        <v>15864</v>
      </c>
      <c r="EA45" s="27">
        <v>15864</v>
      </c>
      <c r="EB45" s="27">
        <v>15864</v>
      </c>
      <c r="EC45" s="27">
        <v>10196</v>
      </c>
      <c r="ED45" s="27">
        <v>21532</v>
      </c>
      <c r="EE45" s="27">
        <v>24850</v>
      </c>
      <c r="EF45" s="27">
        <v>5691</v>
      </c>
      <c r="EG45" s="27">
        <v>10225</v>
      </c>
      <c r="EH45" s="27">
        <v>86452</v>
      </c>
      <c r="EI45" s="27">
        <v>87934</v>
      </c>
      <c r="EJ45" s="27">
        <v>98821</v>
      </c>
      <c r="EK45" s="27">
        <v>127108</v>
      </c>
      <c r="EL45" s="27">
        <v>34135</v>
      </c>
      <c r="EM45" s="27">
        <v>28752</v>
      </c>
    </row>
    <row r="46" spans="1:143" x14ac:dyDescent="0.25">
      <c r="A46" s="19"/>
      <c r="B46" s="51"/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/>
      <c r="W46" s="51"/>
      <c r="X46" s="51"/>
      <c r="Y46" s="51"/>
      <c r="Z46" s="51"/>
      <c r="AA46" s="51"/>
      <c r="AB46" s="51"/>
      <c r="AC46" s="51"/>
      <c r="AD46" s="51"/>
      <c r="AE46" s="51"/>
      <c r="AF46" s="51"/>
      <c r="AG46" s="51"/>
      <c r="AH46" s="51"/>
      <c r="AI46" s="51"/>
      <c r="AJ46" s="51"/>
      <c r="AK46" s="51"/>
      <c r="AL46" s="51"/>
      <c r="AM46" s="51"/>
      <c r="AN46" s="51"/>
      <c r="AO46" s="51"/>
      <c r="AP46" s="51"/>
      <c r="AQ46" s="51"/>
      <c r="AR46" s="51"/>
      <c r="AS46" s="51"/>
      <c r="AT46" s="51"/>
      <c r="AU46" s="51"/>
      <c r="AV46" s="51"/>
      <c r="AW46" s="51"/>
      <c r="AX46" s="51"/>
      <c r="AY46" s="51"/>
      <c r="AZ46" s="51"/>
      <c r="BA46" s="51"/>
      <c r="BB46" s="51"/>
      <c r="BC46" s="51"/>
      <c r="BD46" s="51"/>
      <c r="BE46" s="51"/>
      <c r="BF46" s="51"/>
      <c r="BG46" s="51"/>
      <c r="BH46" s="51"/>
      <c r="BI46" s="51"/>
      <c r="BJ46" s="51"/>
      <c r="BK46" s="51"/>
      <c r="BL46" s="51"/>
      <c r="BM46" s="51"/>
      <c r="BN46" s="51"/>
      <c r="BO46" s="51"/>
      <c r="BP46" s="51"/>
      <c r="BQ46" s="51"/>
      <c r="BR46" s="51"/>
      <c r="BS46" s="51"/>
      <c r="BT46" s="51"/>
      <c r="BU46" s="51"/>
      <c r="BV46" s="51"/>
      <c r="BW46" s="51"/>
      <c r="BX46" s="51"/>
      <c r="BY46" s="51"/>
      <c r="BZ46" s="51"/>
      <c r="CA46" s="51"/>
      <c r="CB46" s="51"/>
      <c r="CC46" s="51"/>
      <c r="CD46" s="51"/>
      <c r="CE46" s="51"/>
      <c r="CF46" s="51"/>
      <c r="CG46" s="51"/>
      <c r="CH46" s="51"/>
      <c r="CI46" s="51"/>
      <c r="CJ46" s="51"/>
      <c r="CK46" s="51"/>
      <c r="CL46" s="51"/>
      <c r="CM46" s="51"/>
      <c r="CN46" s="51"/>
      <c r="CO46" s="51"/>
      <c r="CP46" s="51"/>
      <c r="CQ46" s="51"/>
      <c r="CR46" s="51"/>
      <c r="CS46" s="51"/>
      <c r="CT46" s="52"/>
      <c r="CU46" s="52"/>
      <c r="CV46" s="52"/>
      <c r="CW46" s="52"/>
      <c r="CX46" s="52"/>
      <c r="CY46" s="52"/>
      <c r="CZ46" s="52"/>
      <c r="DA46" s="52"/>
      <c r="DB46" s="52"/>
      <c r="DC46" s="52"/>
      <c r="DD46" s="52"/>
      <c r="DE46" s="52"/>
      <c r="DF46" s="52"/>
      <c r="DG46" s="52"/>
      <c r="DH46" s="52"/>
      <c r="DI46" s="52"/>
      <c r="DJ46" s="52"/>
      <c r="DK46" s="52"/>
      <c r="DL46" s="52"/>
      <c r="DM46" s="52"/>
      <c r="DN46" s="52"/>
      <c r="DO46" s="52"/>
      <c r="DP46" s="52"/>
      <c r="DQ46" s="52"/>
      <c r="DR46" s="52"/>
      <c r="DS46" s="52"/>
      <c r="DT46" s="52"/>
      <c r="DU46" s="52"/>
      <c r="DV46" s="52"/>
      <c r="DW46" s="52"/>
      <c r="DX46" s="52"/>
      <c r="DY46" s="52"/>
      <c r="DZ46" s="52"/>
      <c r="EA46" s="52"/>
      <c r="EB46" s="52"/>
      <c r="EC46" s="52"/>
      <c r="ED46" s="52"/>
      <c r="EE46" s="52"/>
      <c r="EF46" s="52"/>
      <c r="EG46" s="52"/>
      <c r="EH46" s="52"/>
      <c r="EI46" s="52"/>
      <c r="EJ46" s="52"/>
      <c r="EK46" s="52"/>
      <c r="EL46" s="52"/>
      <c r="EM46" s="52"/>
    </row>
    <row r="47" spans="1:143" x14ac:dyDescent="0.25">
      <c r="A47" s="30" t="s">
        <v>19</v>
      </c>
      <c r="B47" s="55"/>
      <c r="C47" s="55"/>
      <c r="D47" s="55"/>
      <c r="E47" s="55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5"/>
      <c r="Q47" s="55"/>
      <c r="R47" s="55"/>
      <c r="S47" s="55"/>
      <c r="T47" s="55"/>
      <c r="U47" s="55"/>
      <c r="V47" s="55"/>
      <c r="W47" s="55"/>
      <c r="X47" s="55"/>
      <c r="Y47" s="55"/>
      <c r="Z47" s="55"/>
      <c r="AA47" s="55"/>
      <c r="AB47" s="55"/>
      <c r="AC47" s="55"/>
      <c r="AD47" s="55"/>
      <c r="AE47" s="55"/>
      <c r="AF47" s="55"/>
      <c r="AG47" s="55"/>
      <c r="AH47" s="55"/>
      <c r="AI47" s="55"/>
      <c r="AJ47" s="55"/>
      <c r="AK47" s="55"/>
      <c r="AL47" s="55"/>
      <c r="AM47" s="55"/>
      <c r="AN47" s="55"/>
      <c r="AO47" s="55"/>
      <c r="AP47" s="55"/>
      <c r="AQ47" s="55"/>
      <c r="AR47" s="55"/>
      <c r="AS47" s="55"/>
      <c r="AT47" s="55"/>
      <c r="AU47" s="55"/>
      <c r="AV47" s="55"/>
      <c r="AW47" s="55"/>
      <c r="AX47" s="55"/>
      <c r="AY47" s="55"/>
      <c r="AZ47" s="55"/>
      <c r="BA47" s="55"/>
      <c r="BB47" s="55"/>
      <c r="BC47" s="55"/>
      <c r="BD47" s="55"/>
      <c r="BE47" s="55"/>
      <c r="BF47" s="55"/>
      <c r="BG47" s="55"/>
      <c r="BH47" s="55"/>
      <c r="BI47" s="55"/>
      <c r="BJ47" s="55"/>
      <c r="BK47" s="55"/>
      <c r="BL47" s="55"/>
      <c r="BM47" s="55"/>
      <c r="BN47" s="55"/>
      <c r="BO47" s="55"/>
      <c r="BP47" s="55"/>
      <c r="BQ47" s="55"/>
      <c r="BR47" s="55"/>
      <c r="BS47" s="55"/>
      <c r="BT47" s="55"/>
      <c r="BU47" s="55"/>
      <c r="BV47" s="55"/>
      <c r="BW47" s="55"/>
      <c r="BX47" s="55"/>
      <c r="BY47" s="55"/>
      <c r="BZ47" s="55"/>
      <c r="CA47" s="55"/>
      <c r="CB47" s="55"/>
      <c r="CC47" s="55"/>
      <c r="CD47" s="55"/>
      <c r="CE47" s="55"/>
      <c r="CF47" s="55"/>
      <c r="CG47" s="55"/>
      <c r="CH47" s="55"/>
      <c r="CI47" s="55"/>
      <c r="CJ47" s="55"/>
      <c r="CK47" s="55"/>
      <c r="CL47" s="55"/>
      <c r="CM47" s="55"/>
      <c r="CN47" s="55"/>
      <c r="CO47" s="55"/>
      <c r="CP47" s="55"/>
      <c r="CQ47" s="55"/>
      <c r="CR47" s="55"/>
      <c r="CS47" s="55"/>
      <c r="CT47" s="52"/>
      <c r="CU47" s="52"/>
      <c r="CV47" s="52"/>
      <c r="CW47" s="52"/>
      <c r="CX47" s="52"/>
      <c r="CY47" s="52"/>
      <c r="CZ47" s="52"/>
      <c r="DA47" s="52"/>
      <c r="DB47" s="52"/>
      <c r="DC47" s="52"/>
      <c r="DD47" s="52"/>
      <c r="DE47" s="52"/>
      <c r="DF47" s="52"/>
      <c r="DG47" s="52"/>
      <c r="DH47" s="52"/>
      <c r="DI47" s="52"/>
      <c r="DJ47" s="54">
        <f t="shared" ref="DJ47:EC47" si="35">SUM(DJ48:DJ52)</f>
        <v>1252365.78775801</v>
      </c>
      <c r="DK47" s="54">
        <f t="shared" si="35"/>
        <v>1300955.8254804302</v>
      </c>
      <c r="DL47" s="54">
        <f t="shared" si="35"/>
        <v>1174966.8121352301</v>
      </c>
      <c r="DM47" s="54">
        <f t="shared" si="35"/>
        <v>1315070.84875445</v>
      </c>
      <c r="DN47" s="54">
        <f t="shared" si="35"/>
        <v>1261475.6177935901</v>
      </c>
      <c r="DO47" s="54">
        <f t="shared" si="35"/>
        <v>1131910.4994816119</v>
      </c>
      <c r="DP47" s="54">
        <f t="shared" si="35"/>
        <v>1095775.2146418691</v>
      </c>
      <c r="DQ47" s="54">
        <f t="shared" si="35"/>
        <v>1056972.7283694281</v>
      </c>
      <c r="DR47" s="54">
        <f t="shared" si="35"/>
        <v>1000693.4654922939</v>
      </c>
      <c r="DS47" s="54">
        <f t="shared" si="35"/>
        <v>897745.28379564697</v>
      </c>
      <c r="DT47" s="54">
        <f t="shared" si="35"/>
        <v>906398.00060274207</v>
      </c>
      <c r="DU47" s="54">
        <f t="shared" si="35"/>
        <v>1085903.7146936508</v>
      </c>
      <c r="DV47" s="54">
        <f t="shared" si="35"/>
        <v>1121700.3701958321</v>
      </c>
      <c r="DW47" s="54">
        <f t="shared" si="35"/>
        <v>1348995.5843205201</v>
      </c>
      <c r="DX47" s="54">
        <f t="shared" si="35"/>
        <v>1077239.3151467252</v>
      </c>
      <c r="DY47" s="54">
        <f t="shared" si="35"/>
        <v>1033289.623125186</v>
      </c>
      <c r="DZ47" s="54">
        <f t="shared" si="35"/>
        <v>1100980.0362717828</v>
      </c>
      <c r="EA47" s="54">
        <f t="shared" si="35"/>
        <v>1194789.4233883999</v>
      </c>
      <c r="EB47" s="54">
        <f t="shared" si="35"/>
        <v>1264444.27101988</v>
      </c>
      <c r="EC47" s="54">
        <f t="shared" si="35"/>
        <v>1064825.765194372</v>
      </c>
      <c r="ED47" s="54">
        <f t="shared" ref="ED47:EI47" si="36">SUM(ED48:ED52)</f>
        <v>1145488.9469768219</v>
      </c>
      <c r="EE47" s="54">
        <f t="shared" si="36"/>
        <v>1134265.1547701259</v>
      </c>
      <c r="EF47" s="54">
        <f t="shared" si="36"/>
        <v>1197401.2551466799</v>
      </c>
      <c r="EG47" s="54">
        <f t="shared" si="36"/>
        <v>1248323.83327807</v>
      </c>
      <c r="EH47" s="54">
        <f t="shared" si="36"/>
        <v>1249762.6047187899</v>
      </c>
      <c r="EI47" s="54">
        <f t="shared" si="36"/>
        <v>1252144.43131284</v>
      </c>
      <c r="EJ47" s="54">
        <f t="shared" ref="EJ47:EK47" si="37">SUM(EJ48:EJ52)</f>
        <v>1136616.2981191699</v>
      </c>
      <c r="EK47" s="54">
        <f t="shared" si="37"/>
        <v>1145657.0560846638</v>
      </c>
      <c r="EL47" s="54">
        <f t="shared" ref="EL47:EM47" si="38">SUM(EL48:EL52)</f>
        <v>1159093.5897869403</v>
      </c>
      <c r="EM47" s="54">
        <f t="shared" si="38"/>
        <v>1150225.43716342</v>
      </c>
    </row>
    <row r="48" spans="1:143" outlineLevel="1" x14ac:dyDescent="0.25">
      <c r="A48" s="62" t="s">
        <v>3</v>
      </c>
      <c r="B48" s="51"/>
      <c r="C48" s="51"/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  <c r="AA48" s="51"/>
      <c r="AB48" s="51"/>
      <c r="AC48" s="51"/>
      <c r="AD48" s="51"/>
      <c r="AE48" s="51"/>
      <c r="AF48" s="51"/>
      <c r="AG48" s="51"/>
      <c r="AH48" s="51"/>
      <c r="AI48" s="51"/>
      <c r="AJ48" s="51"/>
      <c r="AK48" s="51"/>
      <c r="AL48" s="51"/>
      <c r="AM48" s="51"/>
      <c r="AN48" s="51"/>
      <c r="AO48" s="51"/>
      <c r="AP48" s="51"/>
      <c r="AQ48" s="51"/>
      <c r="AR48" s="51"/>
      <c r="AS48" s="51"/>
      <c r="AT48" s="51"/>
      <c r="AU48" s="51"/>
      <c r="AV48" s="51"/>
      <c r="AW48" s="51"/>
      <c r="AX48" s="51"/>
      <c r="AY48" s="51"/>
      <c r="AZ48" s="51"/>
      <c r="BA48" s="51"/>
      <c r="BB48" s="51"/>
      <c r="BC48" s="51"/>
      <c r="BD48" s="51"/>
      <c r="BE48" s="51"/>
      <c r="BF48" s="51"/>
      <c r="BG48" s="51"/>
      <c r="BH48" s="51"/>
      <c r="BI48" s="51"/>
      <c r="BJ48" s="51"/>
      <c r="BK48" s="51"/>
      <c r="BL48" s="51"/>
      <c r="BM48" s="51"/>
      <c r="BN48" s="51"/>
      <c r="BO48" s="51"/>
      <c r="BP48" s="51"/>
      <c r="BQ48" s="51"/>
      <c r="BR48" s="51"/>
      <c r="BS48" s="51"/>
      <c r="BT48" s="51"/>
      <c r="BU48" s="51"/>
      <c r="BV48" s="51"/>
      <c r="BW48" s="51"/>
      <c r="BX48" s="51"/>
      <c r="BY48" s="51"/>
      <c r="BZ48" s="51"/>
      <c r="CA48" s="51"/>
      <c r="CB48" s="51"/>
      <c r="CC48" s="51"/>
      <c r="CD48" s="51"/>
      <c r="CE48" s="51"/>
      <c r="CF48" s="51"/>
      <c r="CG48" s="51"/>
      <c r="CH48" s="51"/>
      <c r="CI48" s="51"/>
      <c r="CJ48" s="51"/>
      <c r="CK48" s="51"/>
      <c r="CL48" s="51"/>
      <c r="CM48" s="51"/>
      <c r="CN48" s="51"/>
      <c r="CO48" s="51"/>
      <c r="CP48" s="51"/>
      <c r="CQ48" s="51"/>
      <c r="CR48" s="51"/>
      <c r="CS48" s="51"/>
      <c r="CT48" s="52"/>
      <c r="CU48" s="52"/>
      <c r="CV48" s="52"/>
      <c r="CW48" s="52"/>
      <c r="CX48" s="52"/>
      <c r="CY48" s="52"/>
      <c r="CZ48" s="52"/>
      <c r="DA48" s="52"/>
      <c r="DB48" s="52"/>
      <c r="DC48" s="52"/>
      <c r="DD48" s="52"/>
      <c r="DE48" s="52"/>
      <c r="DF48" s="52"/>
      <c r="DG48" s="52"/>
      <c r="DH48" s="52"/>
      <c r="DI48" s="52"/>
      <c r="DJ48" s="27">
        <v>14479</v>
      </c>
      <c r="DK48" s="27">
        <v>15109</v>
      </c>
      <c r="DL48" s="27">
        <v>14769</v>
      </c>
      <c r="DM48" s="27">
        <v>15477</v>
      </c>
      <c r="DN48" s="27">
        <v>30475</v>
      </c>
      <c r="DO48" s="27">
        <v>41723</v>
      </c>
      <c r="DP48" s="27">
        <v>43085</v>
      </c>
      <c r="DQ48" s="27">
        <v>38992</v>
      </c>
      <c r="DR48" s="27">
        <v>32669</v>
      </c>
      <c r="DS48" s="27">
        <v>20424</v>
      </c>
      <c r="DT48" s="27">
        <v>24765.02</v>
      </c>
      <c r="DU48" s="27">
        <v>24267.32</v>
      </c>
      <c r="DV48" s="27">
        <v>25733.05</v>
      </c>
      <c r="DW48" s="27">
        <v>23459.51</v>
      </c>
      <c r="DX48" s="27">
        <v>22950.93</v>
      </c>
      <c r="DY48" s="27">
        <v>54313.05</v>
      </c>
      <c r="DZ48" s="27">
        <v>84543.74</v>
      </c>
      <c r="EA48" s="27">
        <v>65469.4</v>
      </c>
      <c r="EB48" s="27">
        <v>78584.62</v>
      </c>
      <c r="EC48" s="27">
        <v>38526.339999999997</v>
      </c>
      <c r="ED48" s="27">
        <v>91454.09</v>
      </c>
      <c r="EE48" s="27">
        <v>103489.61</v>
      </c>
      <c r="EF48" s="27">
        <v>165668.34</v>
      </c>
      <c r="EG48" s="27">
        <v>148755.6</v>
      </c>
      <c r="EH48" s="27">
        <v>81576.97</v>
      </c>
      <c r="EI48" s="27">
        <v>97405.52</v>
      </c>
      <c r="EJ48" s="27">
        <v>54839.51</v>
      </c>
      <c r="EK48" s="27">
        <v>127744.18</v>
      </c>
      <c r="EL48" s="27">
        <v>92552.13</v>
      </c>
      <c r="EM48" s="27">
        <v>89907.13</v>
      </c>
    </row>
    <row r="49" spans="1:143" ht="15" customHeight="1" outlineLevel="1" x14ac:dyDescent="0.25">
      <c r="A49" s="62" t="s">
        <v>8</v>
      </c>
      <c r="B49" s="51"/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  <c r="AA49" s="51"/>
      <c r="AB49" s="51"/>
      <c r="AC49" s="51"/>
      <c r="AD49" s="51"/>
      <c r="AE49" s="51"/>
      <c r="AF49" s="51"/>
      <c r="AG49" s="51"/>
      <c r="AH49" s="51"/>
      <c r="AI49" s="51"/>
      <c r="AJ49" s="51"/>
      <c r="AK49" s="51"/>
      <c r="AL49" s="51"/>
      <c r="AM49" s="51"/>
      <c r="AN49" s="51"/>
      <c r="AO49" s="51"/>
      <c r="AP49" s="51"/>
      <c r="AQ49" s="51"/>
      <c r="AR49" s="51"/>
      <c r="AS49" s="51"/>
      <c r="AT49" s="51"/>
      <c r="AU49" s="51"/>
      <c r="AV49" s="51"/>
      <c r="AW49" s="51"/>
      <c r="AX49" s="51"/>
      <c r="AY49" s="51"/>
      <c r="AZ49" s="51"/>
      <c r="BA49" s="51"/>
      <c r="BB49" s="51"/>
      <c r="BC49" s="51"/>
      <c r="BD49" s="51"/>
      <c r="BE49" s="51"/>
      <c r="BF49" s="51"/>
      <c r="BG49" s="51"/>
      <c r="BH49" s="51"/>
      <c r="BI49" s="51"/>
      <c r="BJ49" s="51"/>
      <c r="BK49" s="51"/>
      <c r="BL49" s="51"/>
      <c r="BM49" s="51"/>
      <c r="BN49" s="51"/>
      <c r="BO49" s="51"/>
      <c r="BP49" s="51"/>
      <c r="BQ49" s="51"/>
      <c r="BR49" s="51"/>
      <c r="BS49" s="51"/>
      <c r="BT49" s="51"/>
      <c r="BU49" s="51"/>
      <c r="BV49" s="51"/>
      <c r="BW49" s="51"/>
      <c r="BX49" s="51"/>
      <c r="BY49" s="51"/>
      <c r="BZ49" s="51"/>
      <c r="CA49" s="51"/>
      <c r="CB49" s="51"/>
      <c r="CC49" s="51"/>
      <c r="CD49" s="51"/>
      <c r="CE49" s="51"/>
      <c r="CF49" s="51"/>
      <c r="CG49" s="51"/>
      <c r="CH49" s="51"/>
      <c r="CI49" s="51"/>
      <c r="CJ49" s="51"/>
      <c r="CK49" s="51"/>
      <c r="CL49" s="51"/>
      <c r="CM49" s="51"/>
      <c r="CN49" s="51"/>
      <c r="CO49" s="51"/>
      <c r="CP49" s="51"/>
      <c r="CQ49" s="51"/>
      <c r="CR49" s="51"/>
      <c r="CS49" s="51"/>
      <c r="CT49" s="52"/>
      <c r="CU49" s="52"/>
      <c r="CV49" s="52"/>
      <c r="CW49" s="52"/>
      <c r="CX49" s="52"/>
      <c r="CY49" s="52"/>
      <c r="CZ49" s="52"/>
      <c r="DA49" s="52"/>
      <c r="DB49" s="52"/>
      <c r="DC49" s="52"/>
      <c r="DD49" s="52"/>
      <c r="DE49" s="52"/>
      <c r="DF49" s="52"/>
      <c r="DG49" s="52"/>
      <c r="DH49" s="52"/>
      <c r="DI49" s="52"/>
      <c r="DJ49" s="27">
        <v>1019498.86175801</v>
      </c>
      <c r="DK49" s="27">
        <v>1074335.6174804301</v>
      </c>
      <c r="DL49" s="27">
        <v>1000982.70613523</v>
      </c>
      <c r="DM49" s="27">
        <v>1141490.7527544501</v>
      </c>
      <c r="DN49" s="27">
        <v>1072781.7257935901</v>
      </c>
      <c r="DO49" s="27">
        <v>942610.173481612</v>
      </c>
      <c r="DP49" s="27">
        <v>909950.08864186902</v>
      </c>
      <c r="DQ49" s="27">
        <v>872100.54836942803</v>
      </c>
      <c r="DR49" s="27">
        <v>822193.09349229396</v>
      </c>
      <c r="DS49" s="27">
        <v>746510.44179564703</v>
      </c>
      <c r="DT49" s="27">
        <v>755374.99354274198</v>
      </c>
      <c r="DU49" s="27">
        <v>948482.05560965103</v>
      </c>
      <c r="DV49" s="27">
        <v>988597.81521583197</v>
      </c>
      <c r="DW49" s="27">
        <v>1193598.7323205201</v>
      </c>
      <c r="DX49" s="27">
        <v>937304.20766672504</v>
      </c>
      <c r="DY49" s="27">
        <v>865154.58320518595</v>
      </c>
      <c r="DZ49" s="27">
        <v>907807.99229178298</v>
      </c>
      <c r="EA49" s="27">
        <v>1024907.0054203999</v>
      </c>
      <c r="EB49" s="27">
        <v>1082808.61905988</v>
      </c>
      <c r="EC49" s="27">
        <v>916721.14519437205</v>
      </c>
      <c r="ED49" s="27">
        <v>949114.10697682202</v>
      </c>
      <c r="EE49" s="27">
        <v>914612.25477012596</v>
      </c>
      <c r="EF49" s="27">
        <v>929460.91514667997</v>
      </c>
      <c r="EG49" s="27">
        <v>1007331.23327807</v>
      </c>
      <c r="EH49" s="27">
        <v>1094474.7847187901</v>
      </c>
      <c r="EI49" s="27">
        <v>1079324.9113128399</v>
      </c>
      <c r="EJ49" s="27">
        <v>1002325.78811917</v>
      </c>
      <c r="EK49" s="27">
        <v>948818.976084664</v>
      </c>
      <c r="EL49" s="27">
        <v>1015937.35978694</v>
      </c>
      <c r="EM49" s="27">
        <v>1010615.30716342</v>
      </c>
    </row>
    <row r="50" spans="1:143" ht="15" customHeight="1" outlineLevel="1" x14ac:dyDescent="0.25">
      <c r="A50" s="62" t="s">
        <v>2</v>
      </c>
      <c r="B50" s="51"/>
      <c r="C50" s="51"/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  <c r="AA50" s="51"/>
      <c r="AB50" s="51"/>
      <c r="AC50" s="51"/>
      <c r="AD50" s="51"/>
      <c r="AE50" s="51"/>
      <c r="AF50" s="51"/>
      <c r="AG50" s="51"/>
      <c r="AH50" s="51"/>
      <c r="AI50" s="51"/>
      <c r="AJ50" s="51"/>
      <c r="AK50" s="51"/>
      <c r="AL50" s="51"/>
      <c r="AM50" s="51"/>
      <c r="AN50" s="51"/>
      <c r="AO50" s="51"/>
      <c r="AP50" s="51"/>
      <c r="AQ50" s="51"/>
      <c r="AR50" s="51"/>
      <c r="AS50" s="51"/>
      <c r="AT50" s="51"/>
      <c r="AU50" s="51"/>
      <c r="AV50" s="51"/>
      <c r="AW50" s="51"/>
      <c r="AX50" s="51"/>
      <c r="AY50" s="51"/>
      <c r="AZ50" s="51"/>
      <c r="BA50" s="51"/>
      <c r="BB50" s="51"/>
      <c r="BC50" s="51"/>
      <c r="BD50" s="51"/>
      <c r="BE50" s="51"/>
      <c r="BF50" s="51"/>
      <c r="BG50" s="51"/>
      <c r="BH50" s="51"/>
      <c r="BI50" s="51"/>
      <c r="BJ50" s="51"/>
      <c r="BK50" s="51"/>
      <c r="BL50" s="51"/>
      <c r="BM50" s="51"/>
      <c r="BN50" s="51"/>
      <c r="BO50" s="51"/>
      <c r="BP50" s="51"/>
      <c r="BQ50" s="51"/>
      <c r="BR50" s="51"/>
      <c r="BS50" s="51"/>
      <c r="BT50" s="51"/>
      <c r="BU50" s="51"/>
      <c r="BV50" s="51"/>
      <c r="BW50" s="51"/>
      <c r="BX50" s="51"/>
      <c r="BY50" s="51"/>
      <c r="BZ50" s="51"/>
      <c r="CA50" s="51"/>
      <c r="CB50" s="51"/>
      <c r="CC50" s="51"/>
      <c r="CD50" s="51"/>
      <c r="CE50" s="51"/>
      <c r="CF50" s="51"/>
      <c r="CG50" s="51"/>
      <c r="CH50" s="51"/>
      <c r="CI50" s="51"/>
      <c r="CJ50" s="51"/>
      <c r="CK50" s="51"/>
      <c r="CL50" s="51"/>
      <c r="CM50" s="51"/>
      <c r="CN50" s="51"/>
      <c r="CO50" s="51"/>
      <c r="CP50" s="51"/>
      <c r="CQ50" s="51"/>
      <c r="CR50" s="51"/>
      <c r="CS50" s="51"/>
      <c r="CT50" s="52"/>
      <c r="CU50" s="52"/>
      <c r="CV50" s="52"/>
      <c r="CW50" s="52"/>
      <c r="CX50" s="52"/>
      <c r="CY50" s="52"/>
      <c r="CZ50" s="52"/>
      <c r="DA50" s="52"/>
      <c r="DB50" s="52"/>
      <c r="DC50" s="52"/>
      <c r="DD50" s="52"/>
      <c r="DE50" s="52"/>
      <c r="DF50" s="52"/>
      <c r="DG50" s="52"/>
      <c r="DH50" s="52"/>
      <c r="DI50" s="52"/>
      <c r="DJ50" s="27">
        <v>71339.926000000007</v>
      </c>
      <c r="DK50" s="27">
        <v>73696.207999999999</v>
      </c>
      <c r="DL50" s="27">
        <v>68849.106</v>
      </c>
      <c r="DM50" s="27">
        <v>77661.096000000005</v>
      </c>
      <c r="DN50" s="27">
        <v>75498.892000000007</v>
      </c>
      <c r="DO50" s="27">
        <v>68745.326000000001</v>
      </c>
      <c r="DP50" s="27">
        <v>67559.126000000004</v>
      </c>
      <c r="DQ50" s="27">
        <v>67323.179999999993</v>
      </c>
      <c r="DR50" s="27">
        <v>64820.372000000003</v>
      </c>
      <c r="DS50" s="27">
        <v>58767.841999999997</v>
      </c>
      <c r="DT50" s="27">
        <v>58337.697059999999</v>
      </c>
      <c r="DU50" s="27">
        <v>70666.459084000002</v>
      </c>
      <c r="DV50" s="27">
        <v>70104.494980000003</v>
      </c>
      <c r="DW50" s="27">
        <v>83354.812000000005</v>
      </c>
      <c r="DX50" s="27">
        <v>68430.14748</v>
      </c>
      <c r="DY50" s="27">
        <v>64315.359920000003</v>
      </c>
      <c r="DZ50" s="27">
        <v>67318.083979999996</v>
      </c>
      <c r="EA50" s="27">
        <v>71245.337968000007</v>
      </c>
      <c r="EB50" s="27">
        <v>78980.761960000003</v>
      </c>
      <c r="EC50" s="27">
        <v>63463.25</v>
      </c>
      <c r="ED50" s="27">
        <v>72392.05</v>
      </c>
      <c r="EE50" s="27">
        <v>73931.86</v>
      </c>
      <c r="EF50" s="27">
        <v>76495</v>
      </c>
      <c r="EG50" s="27">
        <v>74023</v>
      </c>
      <c r="EH50" s="27">
        <v>53240.65</v>
      </c>
      <c r="EI50" s="27">
        <v>53007</v>
      </c>
      <c r="EJ50" s="27">
        <v>60391</v>
      </c>
      <c r="EK50" s="27">
        <v>54005.9</v>
      </c>
      <c r="EL50" s="27">
        <v>36745.1</v>
      </c>
      <c r="EM50" s="27">
        <v>38342</v>
      </c>
    </row>
    <row r="51" spans="1:143" outlineLevel="1" x14ac:dyDescent="0.25">
      <c r="A51" s="62" t="s">
        <v>1</v>
      </c>
      <c r="B51" s="51"/>
      <c r="C51" s="51"/>
      <c r="D51" s="51"/>
      <c r="E51" s="51"/>
      <c r="F51" s="51"/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  <c r="AA51" s="51"/>
      <c r="AB51" s="51"/>
      <c r="AC51" s="51"/>
      <c r="AD51" s="51"/>
      <c r="AE51" s="51"/>
      <c r="AF51" s="51"/>
      <c r="AG51" s="51"/>
      <c r="AH51" s="51"/>
      <c r="AI51" s="51"/>
      <c r="AJ51" s="51"/>
      <c r="AK51" s="51"/>
      <c r="AL51" s="51"/>
      <c r="AM51" s="51"/>
      <c r="AN51" s="51"/>
      <c r="AO51" s="51"/>
      <c r="AP51" s="51"/>
      <c r="AQ51" s="51"/>
      <c r="AR51" s="51"/>
      <c r="AS51" s="51"/>
      <c r="AT51" s="51"/>
      <c r="AU51" s="51"/>
      <c r="AV51" s="51"/>
      <c r="AW51" s="51"/>
      <c r="AX51" s="51"/>
      <c r="AY51" s="51"/>
      <c r="AZ51" s="51"/>
      <c r="BA51" s="51"/>
      <c r="BB51" s="51"/>
      <c r="BC51" s="51"/>
      <c r="BD51" s="51"/>
      <c r="BE51" s="51"/>
      <c r="BF51" s="51"/>
      <c r="BG51" s="51"/>
      <c r="BH51" s="51"/>
      <c r="BI51" s="51"/>
      <c r="BJ51" s="51"/>
      <c r="BK51" s="51"/>
      <c r="BL51" s="51"/>
      <c r="BM51" s="51"/>
      <c r="BN51" s="51"/>
      <c r="BO51" s="51"/>
      <c r="BP51" s="51"/>
      <c r="BQ51" s="51"/>
      <c r="BR51" s="51"/>
      <c r="BS51" s="51"/>
      <c r="BT51" s="51"/>
      <c r="BU51" s="51"/>
      <c r="BV51" s="51"/>
      <c r="BW51" s="51"/>
      <c r="BX51" s="51"/>
      <c r="BY51" s="51"/>
      <c r="BZ51" s="51"/>
      <c r="CA51" s="51"/>
      <c r="CB51" s="51"/>
      <c r="CC51" s="51"/>
      <c r="CD51" s="51"/>
      <c r="CE51" s="51"/>
      <c r="CF51" s="51"/>
      <c r="CG51" s="51"/>
      <c r="CH51" s="51"/>
      <c r="CI51" s="51"/>
      <c r="CJ51" s="51"/>
      <c r="CK51" s="51"/>
      <c r="CL51" s="51"/>
      <c r="CM51" s="51"/>
      <c r="CN51" s="51"/>
      <c r="CO51" s="51"/>
      <c r="CP51" s="51"/>
      <c r="CQ51" s="51"/>
      <c r="CR51" s="51"/>
      <c r="CS51" s="51"/>
      <c r="CT51" s="52"/>
      <c r="CU51" s="52"/>
      <c r="CV51" s="52"/>
      <c r="CW51" s="52"/>
      <c r="CX51" s="52"/>
      <c r="CY51" s="52"/>
      <c r="CZ51" s="52"/>
      <c r="DA51" s="52"/>
      <c r="DB51" s="52"/>
      <c r="DC51" s="52"/>
      <c r="DD51" s="52"/>
      <c r="DE51" s="52"/>
      <c r="DF51" s="52"/>
      <c r="DG51" s="52"/>
      <c r="DH51" s="52"/>
      <c r="DI51" s="52"/>
      <c r="DJ51" s="27">
        <v>143972</v>
      </c>
      <c r="DK51" s="27">
        <v>134739</v>
      </c>
      <c r="DL51" s="27">
        <v>87290</v>
      </c>
      <c r="DM51" s="27">
        <v>77366</v>
      </c>
      <c r="DN51" s="27">
        <v>79644</v>
      </c>
      <c r="DO51" s="27">
        <v>75756</v>
      </c>
      <c r="DP51" s="27">
        <v>72105</v>
      </c>
      <c r="DQ51" s="27">
        <v>75481</v>
      </c>
      <c r="DR51" s="27">
        <v>77935</v>
      </c>
      <c r="DS51" s="27">
        <v>68967</v>
      </c>
      <c r="DT51" s="27">
        <v>64844.29</v>
      </c>
      <c r="DU51" s="27">
        <v>39411.879999999997</v>
      </c>
      <c r="DV51" s="27">
        <v>34189.01</v>
      </c>
      <c r="DW51" s="27">
        <v>45506.53</v>
      </c>
      <c r="DX51" s="27">
        <v>45478.03</v>
      </c>
      <c r="DY51" s="27">
        <v>46430.63</v>
      </c>
      <c r="DZ51" s="27">
        <v>38234.22</v>
      </c>
      <c r="EA51" s="27">
        <v>30091.68</v>
      </c>
      <c r="EB51" s="27">
        <v>20994.27</v>
      </c>
      <c r="EC51" s="27">
        <v>45271.03</v>
      </c>
      <c r="ED51" s="27">
        <v>30406.94</v>
      </c>
      <c r="EE51" s="27">
        <v>40388.43</v>
      </c>
      <c r="EF51" s="27">
        <v>24998</v>
      </c>
      <c r="EG51" s="27">
        <v>17805</v>
      </c>
      <c r="EH51" s="27">
        <v>19866.2</v>
      </c>
      <c r="EI51" s="27">
        <v>21957</v>
      </c>
      <c r="EJ51" s="27">
        <v>18984</v>
      </c>
      <c r="EK51" s="27">
        <v>15088</v>
      </c>
      <c r="EL51" s="27">
        <v>13859</v>
      </c>
      <c r="EM51" s="27">
        <v>11361</v>
      </c>
    </row>
    <row r="52" spans="1:143" ht="14.25" customHeight="1" outlineLevel="1" x14ac:dyDescent="0.25">
      <c r="A52" s="62" t="s">
        <v>15</v>
      </c>
      <c r="B52" s="51"/>
      <c r="C52" s="51"/>
      <c r="D52" s="51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  <c r="AJ52" s="51"/>
      <c r="AK52" s="51"/>
      <c r="AL52" s="51"/>
      <c r="AM52" s="51"/>
      <c r="AN52" s="51"/>
      <c r="AO52" s="51"/>
      <c r="AP52" s="51"/>
      <c r="AQ52" s="51"/>
      <c r="AR52" s="51"/>
      <c r="AS52" s="51"/>
      <c r="AT52" s="51"/>
      <c r="AU52" s="51"/>
      <c r="AV52" s="51"/>
      <c r="AW52" s="51"/>
      <c r="AX52" s="51"/>
      <c r="AY52" s="51"/>
      <c r="AZ52" s="51"/>
      <c r="BA52" s="51"/>
      <c r="BB52" s="51"/>
      <c r="BC52" s="51"/>
      <c r="BD52" s="51"/>
      <c r="BE52" s="51"/>
      <c r="BF52" s="51"/>
      <c r="BG52" s="51"/>
      <c r="BH52" s="51"/>
      <c r="BI52" s="51"/>
      <c r="BJ52" s="51"/>
      <c r="BK52" s="51"/>
      <c r="BL52" s="51"/>
      <c r="BM52" s="51"/>
      <c r="BN52" s="51"/>
      <c r="BO52" s="51"/>
      <c r="BP52" s="51"/>
      <c r="BQ52" s="51"/>
      <c r="BR52" s="51"/>
      <c r="BS52" s="51"/>
      <c r="BT52" s="51"/>
      <c r="BU52" s="51"/>
      <c r="BV52" s="51"/>
      <c r="BW52" s="51"/>
      <c r="BX52" s="51"/>
      <c r="BY52" s="51"/>
      <c r="BZ52" s="51"/>
      <c r="CA52" s="51"/>
      <c r="CB52" s="51"/>
      <c r="CC52" s="51"/>
      <c r="CD52" s="51"/>
      <c r="CE52" s="51"/>
      <c r="CF52" s="51"/>
      <c r="CG52" s="51"/>
      <c r="CH52" s="51"/>
      <c r="CI52" s="51"/>
      <c r="CJ52" s="51"/>
      <c r="CK52" s="51"/>
      <c r="CL52" s="51"/>
      <c r="CM52" s="51"/>
      <c r="CN52" s="51"/>
      <c r="CO52" s="51"/>
      <c r="CP52" s="51"/>
      <c r="CQ52" s="51"/>
      <c r="CR52" s="51"/>
      <c r="CS52" s="51"/>
      <c r="CT52" s="52"/>
      <c r="CU52" s="52"/>
      <c r="CV52" s="52"/>
      <c r="CW52" s="52"/>
      <c r="CX52" s="52"/>
      <c r="CY52" s="52"/>
      <c r="CZ52" s="52"/>
      <c r="DA52" s="52"/>
      <c r="DB52" s="52"/>
      <c r="DC52" s="52"/>
      <c r="DD52" s="52"/>
      <c r="DE52" s="52"/>
      <c r="DF52" s="52"/>
      <c r="DG52" s="52"/>
      <c r="DH52" s="52"/>
      <c r="DI52" s="52"/>
      <c r="DJ52" s="27">
        <v>3076</v>
      </c>
      <c r="DK52" s="27">
        <v>3076</v>
      </c>
      <c r="DL52" s="27">
        <v>3076</v>
      </c>
      <c r="DM52" s="27">
        <v>3076</v>
      </c>
      <c r="DN52" s="27">
        <v>3076</v>
      </c>
      <c r="DO52" s="27">
        <v>3076</v>
      </c>
      <c r="DP52" s="27">
        <v>3076</v>
      </c>
      <c r="DQ52" s="27">
        <v>3076</v>
      </c>
      <c r="DR52" s="27">
        <v>3076</v>
      </c>
      <c r="DS52" s="27">
        <v>3076</v>
      </c>
      <c r="DT52" s="27">
        <v>3076</v>
      </c>
      <c r="DU52" s="27">
        <v>3076</v>
      </c>
      <c r="DV52" s="27">
        <v>3076</v>
      </c>
      <c r="DW52" s="27">
        <v>3076</v>
      </c>
      <c r="DX52" s="27">
        <v>3076</v>
      </c>
      <c r="DY52" s="27">
        <v>3076</v>
      </c>
      <c r="DZ52" s="27">
        <v>3076</v>
      </c>
      <c r="EA52" s="27">
        <v>3076</v>
      </c>
      <c r="EB52" s="27">
        <v>3076</v>
      </c>
      <c r="EC52" s="27">
        <v>844</v>
      </c>
      <c r="ED52" s="27">
        <v>2121.7600000000002</v>
      </c>
      <c r="EE52" s="27">
        <v>1843</v>
      </c>
      <c r="EF52" s="27">
        <v>779</v>
      </c>
      <c r="EG52" s="27">
        <v>409</v>
      </c>
      <c r="EH52" s="27">
        <v>604</v>
      </c>
      <c r="EI52" s="27">
        <v>450</v>
      </c>
      <c r="EJ52" s="27">
        <v>76</v>
      </c>
      <c r="EK52" s="27">
        <v>0</v>
      </c>
      <c r="EL52" s="27">
        <v>0</v>
      </c>
      <c r="EM52" s="27">
        <v>0</v>
      </c>
    </row>
    <row r="53" spans="1:143" ht="14.25" customHeight="1" x14ac:dyDescent="0.25">
      <c r="A53" s="37"/>
      <c r="B53" s="44"/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  <c r="AA53" s="44"/>
      <c r="AB53" s="44"/>
      <c r="AC53" s="44"/>
      <c r="AD53" s="44"/>
      <c r="AE53" s="44"/>
      <c r="AF53" s="44"/>
      <c r="AG53" s="44"/>
      <c r="AH53" s="44"/>
      <c r="AI53" s="44"/>
      <c r="AJ53" s="44"/>
      <c r="AK53" s="44"/>
      <c r="AL53" s="44"/>
      <c r="AM53" s="44"/>
      <c r="AN53" s="44"/>
      <c r="AO53" s="44"/>
      <c r="AP53" s="44"/>
      <c r="AQ53" s="44"/>
      <c r="AR53" s="44"/>
      <c r="AS53" s="44"/>
      <c r="AT53" s="44"/>
      <c r="AU53" s="44"/>
      <c r="AV53" s="44"/>
      <c r="AW53" s="44"/>
      <c r="AX53" s="44"/>
      <c r="AY53" s="44"/>
      <c r="AZ53" s="44"/>
      <c r="BA53" s="44"/>
      <c r="BB53" s="44"/>
      <c r="BC53" s="44"/>
      <c r="BD53" s="44"/>
      <c r="BE53" s="44"/>
      <c r="BF53" s="44"/>
      <c r="BG53" s="44"/>
      <c r="BH53" s="44"/>
      <c r="BI53" s="44"/>
      <c r="BJ53" s="44"/>
      <c r="BK53" s="44"/>
      <c r="BL53" s="44"/>
      <c r="BM53" s="44"/>
      <c r="BN53" s="44"/>
      <c r="BO53" s="44"/>
      <c r="BP53" s="44"/>
      <c r="BQ53" s="44"/>
      <c r="BR53" s="44"/>
      <c r="BS53" s="44"/>
      <c r="BT53" s="44"/>
      <c r="BU53" s="44"/>
      <c r="BV53" s="44"/>
      <c r="BW53" s="44"/>
      <c r="BX53" s="44"/>
      <c r="BY53" s="44"/>
      <c r="BZ53" s="44"/>
      <c r="CA53" s="44"/>
      <c r="CB53" s="44"/>
      <c r="CC53" s="44"/>
      <c r="CD53" s="44"/>
      <c r="CE53" s="44"/>
      <c r="CF53" s="44"/>
      <c r="CG53" s="44"/>
      <c r="CH53" s="44"/>
      <c r="CI53" s="44"/>
      <c r="CJ53" s="44"/>
      <c r="CK53" s="44"/>
      <c r="CL53" s="44"/>
      <c r="CM53" s="44"/>
      <c r="CN53" s="44"/>
      <c r="CO53" s="44"/>
      <c r="CP53" s="44"/>
      <c r="CQ53" s="44"/>
      <c r="CR53" s="44"/>
      <c r="CS53" s="44"/>
    </row>
    <row r="54" spans="1:143" x14ac:dyDescent="0.25">
      <c r="A54" s="38"/>
      <c r="B54" s="46"/>
      <c r="C54" s="46"/>
      <c r="D54" s="46"/>
      <c r="E54" s="46"/>
      <c r="F54" s="46"/>
      <c r="G54" s="46"/>
      <c r="H54" s="46"/>
      <c r="I54" s="46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  <c r="AA54" s="46"/>
      <c r="AB54" s="46"/>
      <c r="AC54" s="46"/>
      <c r="AD54" s="46"/>
      <c r="AE54" s="46"/>
      <c r="AF54" s="46"/>
      <c r="AG54" s="46"/>
      <c r="AH54" s="46"/>
      <c r="AI54" s="46"/>
      <c r="AJ54" s="46"/>
      <c r="AK54" s="46"/>
      <c r="AL54" s="46"/>
      <c r="AM54" s="46"/>
      <c r="AN54" s="46"/>
      <c r="AO54" s="46"/>
      <c r="AP54" s="46"/>
      <c r="AQ54" s="46"/>
      <c r="AR54" s="46"/>
      <c r="AS54" s="46"/>
      <c r="AT54" s="46"/>
      <c r="AU54" s="46"/>
      <c r="AV54" s="46"/>
      <c r="AW54" s="46"/>
      <c r="AX54" s="46"/>
      <c r="AY54" s="46"/>
      <c r="AZ54" s="46"/>
      <c r="BA54" s="46"/>
      <c r="BB54" s="46"/>
      <c r="BC54" s="46"/>
      <c r="BD54" s="46"/>
      <c r="BE54" s="46"/>
      <c r="BF54" s="46"/>
      <c r="BG54" s="46"/>
      <c r="BH54" s="46"/>
      <c r="BI54" s="46"/>
      <c r="BJ54" s="46"/>
      <c r="BK54" s="46"/>
      <c r="BL54" s="46"/>
      <c r="BM54" s="46"/>
      <c r="BN54" s="46"/>
      <c r="BO54" s="46"/>
      <c r="BP54" s="46"/>
      <c r="BQ54" s="46"/>
      <c r="BR54" s="46"/>
      <c r="BS54" s="46"/>
      <c r="BT54" s="46"/>
      <c r="BU54" s="46"/>
      <c r="BV54" s="46"/>
      <c r="BW54" s="46"/>
      <c r="BX54" s="46"/>
      <c r="BY54" s="46"/>
      <c r="BZ54" s="46"/>
      <c r="CA54" s="46"/>
      <c r="CB54" s="46"/>
      <c r="CC54" s="46"/>
      <c r="CD54" s="46"/>
      <c r="CE54" s="46"/>
      <c r="CF54" s="46"/>
      <c r="CG54" s="46"/>
      <c r="CH54" s="46"/>
      <c r="CI54" s="46"/>
      <c r="CJ54" s="46"/>
      <c r="CK54" s="46"/>
      <c r="CL54" s="46"/>
      <c r="CM54" s="46"/>
      <c r="CN54" s="46"/>
      <c r="CO54" s="46"/>
      <c r="CP54" s="46"/>
      <c r="CQ54" s="46"/>
      <c r="CR54" s="46"/>
      <c r="CS54" s="46"/>
      <c r="CT54" s="44"/>
      <c r="CU54" s="44"/>
      <c r="CV54" s="44"/>
      <c r="CW54" s="44"/>
      <c r="CX54" s="44"/>
      <c r="CY54" s="44"/>
      <c r="CZ54" s="44"/>
      <c r="DA54" s="44"/>
      <c r="DB54" s="44"/>
      <c r="DC54" s="44"/>
      <c r="DD54" s="44"/>
      <c r="DE54" s="44"/>
      <c r="DF54" s="44"/>
      <c r="DG54" s="44"/>
      <c r="DH54" s="44"/>
      <c r="DI54" s="44"/>
      <c r="DJ54" s="44"/>
      <c r="DK54" s="44"/>
      <c r="DL54" s="44"/>
      <c r="DM54" s="44"/>
      <c r="DN54" s="44"/>
      <c r="DO54" s="44"/>
      <c r="DP54" s="44"/>
      <c r="DQ54" s="44"/>
      <c r="DR54" s="44"/>
      <c r="DS54" s="44"/>
      <c r="DT54" s="44"/>
      <c r="DU54" s="44"/>
      <c r="DV54" s="44"/>
      <c r="DW54" s="44"/>
      <c r="DX54" s="44"/>
      <c r="DY54" s="44"/>
      <c r="DZ54" s="44"/>
      <c r="EA54" s="44"/>
      <c r="EB54" s="44"/>
      <c r="EC54" s="44"/>
      <c r="ED54" s="44"/>
      <c r="EF54" s="44"/>
      <c r="EH54" s="44"/>
      <c r="EJ54" s="44"/>
    </row>
    <row r="55" spans="1:143" x14ac:dyDescent="0.25">
      <c r="A55" s="147" t="s">
        <v>97</v>
      </c>
      <c r="B55" s="47"/>
      <c r="C55" s="47"/>
      <c r="D55" s="47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  <c r="AA55" s="47"/>
      <c r="AB55" s="47"/>
      <c r="AC55" s="47"/>
      <c r="AD55" s="47"/>
      <c r="AE55" s="47"/>
      <c r="AF55" s="47"/>
      <c r="AG55" s="47"/>
      <c r="AH55" s="47"/>
      <c r="AI55" s="47"/>
      <c r="AJ55" s="47"/>
      <c r="AK55" s="47"/>
      <c r="AL55" s="47"/>
      <c r="AM55" s="47"/>
      <c r="AN55" s="47"/>
      <c r="AO55" s="47"/>
      <c r="AP55" s="47"/>
      <c r="AQ55" s="47"/>
      <c r="AR55" s="47"/>
      <c r="AS55" s="47"/>
      <c r="AT55" s="47"/>
      <c r="AU55" s="47"/>
      <c r="AV55" s="47"/>
      <c r="AW55" s="47"/>
      <c r="AX55" s="47"/>
      <c r="AY55" s="47"/>
      <c r="AZ55" s="47"/>
      <c r="BA55" s="47"/>
      <c r="BB55" s="47"/>
      <c r="BC55" s="47"/>
      <c r="BD55" s="47"/>
      <c r="BE55" s="47"/>
      <c r="BF55" s="47"/>
      <c r="BG55" s="47"/>
      <c r="BH55" s="47"/>
      <c r="BI55" s="47"/>
      <c r="BJ55" s="47"/>
      <c r="BK55" s="47"/>
      <c r="BL55" s="47"/>
      <c r="BM55" s="47"/>
      <c r="BN55" s="47"/>
      <c r="BO55" s="47"/>
      <c r="BP55" s="47"/>
      <c r="BQ55" s="47"/>
      <c r="BR55" s="47"/>
      <c r="BS55" s="47"/>
      <c r="BT55" s="47"/>
      <c r="BU55" s="47"/>
      <c r="BV55" s="47"/>
      <c r="BW55" s="47"/>
      <c r="BX55" s="47"/>
      <c r="BY55" s="47"/>
      <c r="BZ55" s="47"/>
      <c r="CA55" s="47"/>
      <c r="CB55" s="47"/>
      <c r="CC55" s="47"/>
      <c r="CD55" s="47"/>
      <c r="CE55" s="47"/>
      <c r="CF55" s="47"/>
      <c r="CG55" s="47"/>
      <c r="CH55" s="47"/>
      <c r="CI55" s="47"/>
      <c r="CJ55" s="47"/>
      <c r="CK55" s="47"/>
      <c r="CL55" s="47"/>
      <c r="CM55" s="47"/>
      <c r="CN55" s="47"/>
      <c r="CO55" s="47"/>
      <c r="CP55" s="47"/>
      <c r="CQ55" s="47"/>
      <c r="CR55" s="47"/>
      <c r="CS55" s="47"/>
    </row>
    <row r="56" spans="1:143" x14ac:dyDescent="0.25">
      <c r="A56" s="37"/>
      <c r="B56" s="47"/>
      <c r="C56" s="47"/>
      <c r="D56" s="47"/>
      <c r="E56" s="47"/>
      <c r="F56" s="47"/>
      <c r="G56" s="47"/>
      <c r="H56" s="47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  <c r="AA56" s="47"/>
      <c r="AB56" s="47"/>
      <c r="AC56" s="47"/>
      <c r="AD56" s="47"/>
      <c r="AE56" s="47"/>
      <c r="AF56" s="47"/>
      <c r="AG56" s="47"/>
      <c r="AH56" s="47"/>
      <c r="AI56" s="47"/>
      <c r="AJ56" s="47"/>
      <c r="AK56" s="47"/>
      <c r="AL56" s="47"/>
      <c r="AM56" s="47"/>
      <c r="AN56" s="47"/>
      <c r="AO56" s="47"/>
      <c r="AP56" s="47"/>
      <c r="AQ56" s="47"/>
      <c r="AR56" s="47"/>
      <c r="AS56" s="47"/>
      <c r="AT56" s="47"/>
      <c r="AU56" s="47"/>
      <c r="AV56" s="47"/>
      <c r="AW56" s="47"/>
      <c r="AX56" s="47"/>
      <c r="AY56" s="47"/>
      <c r="AZ56" s="47"/>
      <c r="BA56" s="47"/>
      <c r="BB56" s="47"/>
      <c r="BC56" s="47"/>
      <c r="BD56" s="47"/>
      <c r="BE56" s="47"/>
      <c r="BF56" s="47"/>
      <c r="BG56" s="47"/>
      <c r="BH56" s="47"/>
      <c r="BI56" s="47"/>
      <c r="BJ56" s="47"/>
      <c r="BK56" s="47"/>
      <c r="BL56" s="47"/>
      <c r="BM56" s="47"/>
      <c r="BN56" s="47"/>
      <c r="BO56" s="47"/>
      <c r="BP56" s="47"/>
      <c r="BQ56" s="47"/>
      <c r="BR56" s="47"/>
      <c r="BS56" s="47"/>
      <c r="BT56" s="47"/>
      <c r="BU56" s="47"/>
      <c r="BV56" s="47"/>
      <c r="BW56" s="47"/>
      <c r="BX56" s="47"/>
      <c r="BY56" s="47"/>
      <c r="BZ56" s="47"/>
      <c r="CA56" s="47"/>
      <c r="CB56" s="47"/>
      <c r="CC56" s="47"/>
      <c r="CD56" s="47"/>
      <c r="CE56" s="47"/>
      <c r="CF56" s="47"/>
      <c r="CG56" s="47"/>
      <c r="CH56" s="47"/>
      <c r="CI56" s="47"/>
      <c r="CJ56" s="47"/>
      <c r="CK56" s="47"/>
      <c r="CL56" s="47"/>
      <c r="CM56" s="47"/>
      <c r="CN56" s="47"/>
      <c r="CO56" s="47"/>
      <c r="CP56" s="47"/>
      <c r="CQ56" s="47"/>
      <c r="CR56" s="47"/>
      <c r="CS56" s="47"/>
    </row>
    <row r="57" spans="1:143" x14ac:dyDescent="0.25">
      <c r="A57" s="37"/>
      <c r="B57" s="44"/>
      <c r="C57" s="44"/>
      <c r="D57" s="44"/>
      <c r="E57" s="44"/>
      <c r="F57" s="44"/>
      <c r="G57" s="44"/>
      <c r="H57" s="44"/>
      <c r="I57" s="44"/>
      <c r="J57" s="44"/>
      <c r="K57" s="44"/>
      <c r="L57" s="44"/>
      <c r="M57" s="44"/>
      <c r="N57" s="44"/>
      <c r="O57" s="44"/>
      <c r="P57" s="44"/>
      <c r="Q57" s="44"/>
      <c r="R57" s="44"/>
      <c r="S57" s="44"/>
      <c r="T57" s="44"/>
      <c r="U57" s="44"/>
      <c r="V57" s="44"/>
      <c r="W57" s="44"/>
      <c r="X57" s="44"/>
      <c r="Y57" s="44"/>
      <c r="Z57" s="44"/>
      <c r="AA57" s="44"/>
      <c r="AB57" s="44"/>
      <c r="AC57" s="44"/>
      <c r="AD57" s="44"/>
      <c r="AE57" s="44"/>
      <c r="AF57" s="44"/>
      <c r="AG57" s="44"/>
      <c r="AH57" s="44"/>
      <c r="AI57" s="44"/>
      <c r="AJ57" s="44"/>
      <c r="AK57" s="44"/>
      <c r="AL57" s="44"/>
      <c r="AM57" s="44"/>
      <c r="AN57" s="44"/>
      <c r="AO57" s="44"/>
      <c r="AP57" s="44"/>
      <c r="AQ57" s="44"/>
      <c r="AR57" s="44"/>
      <c r="AS57" s="44"/>
      <c r="AT57" s="44"/>
      <c r="AU57" s="44"/>
      <c r="AV57" s="44"/>
      <c r="AW57" s="44"/>
      <c r="AX57" s="44"/>
      <c r="AY57" s="44"/>
      <c r="AZ57" s="44"/>
      <c r="BA57" s="44"/>
      <c r="BB57" s="44"/>
      <c r="BC57" s="44"/>
      <c r="BD57" s="44"/>
      <c r="BE57" s="44"/>
      <c r="BF57" s="44"/>
      <c r="BG57" s="44"/>
      <c r="BH57" s="44"/>
      <c r="BI57" s="44"/>
      <c r="BJ57" s="44"/>
      <c r="BK57" s="44"/>
      <c r="BL57" s="44"/>
      <c r="BM57" s="44"/>
      <c r="BN57" s="44"/>
      <c r="BO57" s="44"/>
      <c r="BP57" s="44"/>
      <c r="BQ57" s="44"/>
      <c r="BR57" s="44"/>
      <c r="BS57" s="44"/>
      <c r="BT57" s="44"/>
      <c r="BU57" s="44"/>
      <c r="BV57" s="44"/>
      <c r="BW57" s="44"/>
      <c r="BX57" s="44"/>
      <c r="BY57" s="44"/>
      <c r="BZ57" s="44"/>
      <c r="CA57" s="44"/>
      <c r="CB57" s="44"/>
      <c r="CC57" s="44"/>
      <c r="CD57" s="44"/>
      <c r="CE57" s="44"/>
      <c r="CF57" s="44"/>
      <c r="CG57" s="44"/>
      <c r="CH57" s="44"/>
      <c r="CI57" s="44"/>
      <c r="CJ57" s="44"/>
      <c r="CK57" s="44"/>
      <c r="CL57" s="44"/>
      <c r="CM57" s="44"/>
      <c r="CN57" s="44"/>
      <c r="CO57" s="44"/>
      <c r="CP57" s="44"/>
      <c r="CQ57" s="44"/>
      <c r="CR57" s="44"/>
      <c r="CS57" s="44"/>
      <c r="CT57" s="44"/>
      <c r="CU57" s="44"/>
      <c r="CV57" s="44"/>
      <c r="CW57" s="44"/>
      <c r="CX57" s="44"/>
      <c r="CY57" s="44"/>
      <c r="CZ57" s="44"/>
      <c r="DA57" s="44"/>
      <c r="DB57" s="44"/>
      <c r="DC57" s="44"/>
      <c r="DD57" s="44"/>
      <c r="DE57" s="44"/>
      <c r="DF57" s="44"/>
      <c r="DG57" s="44"/>
      <c r="DH57" s="44"/>
      <c r="DI57" s="44"/>
      <c r="DJ57" s="44"/>
      <c r="DK57" s="44"/>
      <c r="DL57" s="44"/>
      <c r="DM57" s="44"/>
      <c r="DN57" s="44"/>
      <c r="DO57" s="44"/>
      <c r="DP57" s="44"/>
    </row>
    <row r="58" spans="1:143" x14ac:dyDescent="0.25">
      <c r="A58" s="37"/>
      <c r="B58" s="44"/>
      <c r="C58" s="44"/>
      <c r="D58" s="44"/>
      <c r="E58" s="44"/>
      <c r="F58" s="44"/>
      <c r="G58" s="44"/>
      <c r="H58" s="44"/>
      <c r="I58" s="44"/>
      <c r="J58" s="44"/>
      <c r="K58" s="44"/>
      <c r="L58" s="44"/>
      <c r="M58" s="44"/>
      <c r="N58" s="44"/>
      <c r="O58" s="44"/>
      <c r="P58" s="44"/>
      <c r="Q58" s="44"/>
      <c r="R58" s="44"/>
      <c r="S58" s="44"/>
      <c r="T58" s="44"/>
      <c r="U58" s="44"/>
      <c r="V58" s="44"/>
      <c r="W58" s="44"/>
      <c r="X58" s="44"/>
      <c r="Y58" s="44"/>
      <c r="Z58" s="44"/>
      <c r="AA58" s="44"/>
      <c r="AB58" s="44"/>
      <c r="AC58" s="44"/>
      <c r="AD58" s="44"/>
      <c r="AE58" s="44"/>
      <c r="AF58" s="44"/>
      <c r="AG58" s="44"/>
      <c r="AH58" s="44"/>
      <c r="AI58" s="44"/>
      <c r="AJ58" s="44"/>
      <c r="AK58" s="44"/>
      <c r="AL58" s="44"/>
      <c r="AM58" s="44"/>
      <c r="AN58" s="44"/>
      <c r="AO58" s="44"/>
      <c r="AP58" s="44"/>
      <c r="AQ58" s="44"/>
      <c r="AR58" s="44"/>
      <c r="AS58" s="44"/>
      <c r="AT58" s="44"/>
      <c r="AU58" s="44"/>
      <c r="AV58" s="44"/>
      <c r="AW58" s="44"/>
      <c r="AX58" s="44"/>
      <c r="AY58" s="44"/>
      <c r="AZ58" s="44"/>
      <c r="BA58" s="44"/>
      <c r="BB58" s="44"/>
      <c r="BC58" s="44"/>
      <c r="BD58" s="44"/>
      <c r="BE58" s="44"/>
      <c r="BF58" s="44"/>
      <c r="BG58" s="44"/>
      <c r="BH58" s="44"/>
      <c r="BI58" s="44"/>
      <c r="BJ58" s="44"/>
      <c r="BK58" s="44"/>
      <c r="BL58" s="44"/>
      <c r="BM58" s="44"/>
      <c r="BN58" s="44"/>
      <c r="BO58" s="44"/>
      <c r="BP58" s="44"/>
      <c r="BQ58" s="44"/>
      <c r="BR58" s="44"/>
      <c r="BS58" s="44"/>
      <c r="BT58" s="44"/>
      <c r="BU58" s="44"/>
      <c r="BV58" s="44"/>
      <c r="BW58" s="44"/>
      <c r="BX58" s="44"/>
      <c r="BY58" s="44"/>
      <c r="BZ58" s="44"/>
      <c r="CA58" s="44"/>
      <c r="CB58" s="44"/>
      <c r="CC58" s="44"/>
      <c r="CD58" s="44"/>
      <c r="CE58" s="44"/>
      <c r="CF58" s="44"/>
      <c r="CG58" s="44"/>
      <c r="CH58" s="44"/>
      <c r="CI58" s="44"/>
      <c r="CJ58" s="44"/>
      <c r="CK58" s="44"/>
      <c r="CL58" s="44"/>
      <c r="CM58" s="44"/>
      <c r="CN58" s="44"/>
      <c r="CO58" s="44"/>
      <c r="CP58" s="44"/>
      <c r="CQ58" s="44"/>
      <c r="CR58" s="44"/>
      <c r="CS58" s="44"/>
      <c r="CT58" s="44"/>
      <c r="CU58" s="44"/>
      <c r="CV58" s="44"/>
      <c r="CW58" s="44"/>
      <c r="CX58" s="44"/>
      <c r="CY58" s="44"/>
      <c r="CZ58" s="44"/>
      <c r="DA58" s="44"/>
      <c r="DB58" s="44"/>
      <c r="DC58" s="44"/>
      <c r="DD58" s="44"/>
      <c r="DE58" s="44"/>
      <c r="DF58" s="44"/>
      <c r="DG58" s="44"/>
      <c r="DH58" s="44"/>
      <c r="DI58" s="44"/>
      <c r="DJ58" s="44"/>
      <c r="DK58" s="44"/>
      <c r="DL58" s="44"/>
      <c r="DM58" s="44"/>
      <c r="DN58" s="44"/>
      <c r="DO58" s="44"/>
      <c r="DP58" s="44"/>
    </row>
    <row r="59" spans="1:143" x14ac:dyDescent="0.25">
      <c r="A59" s="37"/>
      <c r="B59" s="44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4"/>
      <c r="O59" s="44"/>
      <c r="P59" s="44"/>
      <c r="Q59" s="44"/>
      <c r="R59" s="44"/>
      <c r="S59" s="44"/>
      <c r="T59" s="44"/>
      <c r="U59" s="44"/>
      <c r="V59" s="44"/>
      <c r="W59" s="44"/>
      <c r="X59" s="44"/>
      <c r="Y59" s="44"/>
      <c r="Z59" s="44"/>
      <c r="AA59" s="44"/>
      <c r="AB59" s="44"/>
      <c r="AC59" s="44"/>
      <c r="AD59" s="44"/>
      <c r="AE59" s="44"/>
      <c r="AF59" s="44"/>
      <c r="AG59" s="44"/>
      <c r="AH59" s="44"/>
      <c r="AI59" s="44"/>
      <c r="AJ59" s="44"/>
      <c r="AK59" s="44"/>
      <c r="AL59" s="44"/>
      <c r="AM59" s="44"/>
      <c r="AN59" s="44"/>
      <c r="AO59" s="44"/>
      <c r="AP59" s="44"/>
      <c r="AQ59" s="44"/>
      <c r="AR59" s="44"/>
      <c r="AS59" s="44"/>
      <c r="AT59" s="44"/>
      <c r="AU59" s="44"/>
      <c r="AV59" s="44"/>
      <c r="AW59" s="44"/>
      <c r="AX59" s="44"/>
      <c r="AY59" s="44"/>
      <c r="AZ59" s="44"/>
      <c r="BA59" s="44"/>
      <c r="BB59" s="44"/>
      <c r="BC59" s="44"/>
      <c r="BD59" s="44"/>
      <c r="BE59" s="44"/>
      <c r="BF59" s="44"/>
      <c r="BG59" s="44"/>
      <c r="BH59" s="44"/>
      <c r="BI59" s="44"/>
      <c r="BJ59" s="44"/>
      <c r="BK59" s="44"/>
      <c r="BL59" s="44"/>
      <c r="BM59" s="44"/>
      <c r="BN59" s="44"/>
      <c r="BO59" s="44"/>
      <c r="BP59" s="44"/>
      <c r="BQ59" s="44"/>
      <c r="BR59" s="44"/>
      <c r="BS59" s="44"/>
      <c r="BT59" s="44"/>
      <c r="BU59" s="44"/>
      <c r="BV59" s="44"/>
      <c r="BW59" s="44"/>
      <c r="BX59" s="44"/>
      <c r="BY59" s="44"/>
      <c r="BZ59" s="44"/>
      <c r="CA59" s="44"/>
      <c r="CB59" s="44"/>
      <c r="CC59" s="44"/>
      <c r="CD59" s="44"/>
      <c r="CE59" s="44"/>
      <c r="CF59" s="44"/>
      <c r="CG59" s="44"/>
      <c r="CH59" s="44"/>
      <c r="CI59" s="44"/>
      <c r="CJ59" s="44"/>
      <c r="CK59" s="44"/>
      <c r="CL59" s="44"/>
      <c r="CM59" s="44"/>
      <c r="CN59" s="44"/>
      <c r="CO59" s="44"/>
      <c r="CP59" s="44"/>
      <c r="CQ59" s="44"/>
      <c r="CR59" s="44"/>
      <c r="CS59" s="44"/>
    </row>
    <row r="60" spans="1:143" x14ac:dyDescent="0.25">
      <c r="A60" s="37"/>
      <c r="B60" s="44"/>
      <c r="C60" s="44"/>
      <c r="D60" s="44"/>
      <c r="E60" s="44"/>
      <c r="F60" s="44"/>
      <c r="G60" s="44"/>
      <c r="H60" s="44"/>
      <c r="I60" s="44"/>
      <c r="J60" s="44"/>
      <c r="K60" s="44"/>
      <c r="L60" s="44"/>
      <c r="M60" s="44"/>
      <c r="N60" s="44"/>
      <c r="O60" s="44"/>
      <c r="P60" s="44"/>
      <c r="Q60" s="44"/>
      <c r="R60" s="44"/>
      <c r="S60" s="44"/>
      <c r="T60" s="44"/>
      <c r="U60" s="44"/>
      <c r="V60" s="44"/>
      <c r="W60" s="44"/>
      <c r="X60" s="44"/>
      <c r="Y60" s="44"/>
      <c r="Z60" s="44"/>
      <c r="AA60" s="44"/>
      <c r="AB60" s="44"/>
      <c r="AC60" s="44"/>
      <c r="AD60" s="44"/>
      <c r="AE60" s="44"/>
      <c r="AF60" s="44"/>
      <c r="AG60" s="44"/>
      <c r="AH60" s="44"/>
      <c r="AI60" s="44"/>
      <c r="AJ60" s="44"/>
      <c r="AK60" s="44"/>
      <c r="AL60" s="44"/>
      <c r="AM60" s="44"/>
      <c r="AN60" s="44"/>
      <c r="AO60" s="44"/>
      <c r="AP60" s="44"/>
      <c r="AQ60" s="44"/>
      <c r="AR60" s="44"/>
      <c r="AS60" s="44"/>
      <c r="AT60" s="44"/>
      <c r="AU60" s="44"/>
      <c r="AV60" s="44"/>
      <c r="AW60" s="44"/>
      <c r="AX60" s="44"/>
      <c r="AY60" s="44"/>
      <c r="AZ60" s="44"/>
      <c r="BA60" s="44"/>
      <c r="BB60" s="44"/>
      <c r="BC60" s="44"/>
      <c r="BD60" s="44"/>
      <c r="BE60" s="44"/>
      <c r="BF60" s="44"/>
      <c r="BG60" s="44"/>
      <c r="BH60" s="44"/>
      <c r="BI60" s="44"/>
      <c r="BJ60" s="44"/>
      <c r="BK60" s="44"/>
      <c r="BL60" s="44"/>
      <c r="BM60" s="44"/>
      <c r="BN60" s="44"/>
      <c r="BO60" s="44"/>
      <c r="BP60" s="44"/>
      <c r="BQ60" s="44"/>
      <c r="BR60" s="44"/>
      <c r="BS60" s="44"/>
      <c r="BT60" s="44"/>
      <c r="BU60" s="44"/>
      <c r="BV60" s="44"/>
      <c r="BW60" s="44"/>
      <c r="BX60" s="44"/>
      <c r="BY60" s="44"/>
      <c r="BZ60" s="44"/>
      <c r="CA60" s="44"/>
      <c r="CB60" s="44"/>
      <c r="CC60" s="44"/>
      <c r="CD60" s="44"/>
      <c r="CE60" s="44"/>
      <c r="CF60" s="44"/>
      <c r="CG60" s="44"/>
      <c r="CH60" s="44"/>
      <c r="CI60" s="44"/>
      <c r="CJ60" s="44"/>
      <c r="CK60" s="44"/>
      <c r="CL60" s="44"/>
      <c r="CM60" s="44"/>
      <c r="CN60" s="44"/>
      <c r="CO60" s="44"/>
      <c r="CP60" s="44"/>
      <c r="CQ60" s="44"/>
      <c r="CR60" s="44"/>
      <c r="CS60" s="44"/>
    </row>
    <row r="61" spans="1:143" x14ac:dyDescent="0.25">
      <c r="A61" s="37"/>
      <c r="B61" s="44"/>
      <c r="C61" s="44"/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44"/>
      <c r="P61" s="44"/>
      <c r="Q61" s="44"/>
      <c r="R61" s="44"/>
      <c r="S61" s="44"/>
      <c r="T61" s="44"/>
      <c r="U61" s="44"/>
      <c r="V61" s="44"/>
      <c r="W61" s="44"/>
      <c r="X61" s="44"/>
      <c r="Y61" s="44"/>
      <c r="Z61" s="44"/>
      <c r="AA61" s="44"/>
      <c r="AB61" s="44"/>
      <c r="AC61" s="44"/>
      <c r="AD61" s="44"/>
      <c r="AE61" s="44"/>
      <c r="AF61" s="44"/>
      <c r="AG61" s="44"/>
      <c r="AH61" s="44"/>
      <c r="AI61" s="44"/>
      <c r="AJ61" s="44"/>
      <c r="AK61" s="44"/>
      <c r="AL61" s="44"/>
      <c r="AM61" s="44"/>
      <c r="AN61" s="44"/>
      <c r="AO61" s="44"/>
      <c r="AP61" s="44"/>
      <c r="AQ61" s="44"/>
      <c r="AR61" s="44"/>
      <c r="AS61" s="44"/>
      <c r="AT61" s="44"/>
      <c r="AU61" s="44"/>
      <c r="AV61" s="44"/>
      <c r="AW61" s="44"/>
      <c r="AX61" s="44"/>
      <c r="AY61" s="44"/>
      <c r="AZ61" s="44"/>
      <c r="BA61" s="44"/>
      <c r="BB61" s="44"/>
      <c r="BC61" s="44"/>
      <c r="BD61" s="44"/>
      <c r="BE61" s="44"/>
      <c r="BF61" s="44"/>
      <c r="BG61" s="44"/>
      <c r="BH61" s="44"/>
      <c r="BI61" s="44"/>
      <c r="BJ61" s="44"/>
      <c r="BK61" s="44"/>
      <c r="BL61" s="44"/>
      <c r="BM61" s="44"/>
      <c r="BN61" s="44"/>
      <c r="BO61" s="44"/>
      <c r="BP61" s="44"/>
      <c r="BQ61" s="44"/>
      <c r="BR61" s="44"/>
      <c r="BS61" s="44"/>
      <c r="BT61" s="44"/>
      <c r="BU61" s="44"/>
      <c r="BV61" s="44"/>
      <c r="BW61" s="44"/>
      <c r="BX61" s="44"/>
      <c r="BY61" s="44"/>
      <c r="BZ61" s="44"/>
      <c r="CA61" s="44"/>
      <c r="CB61" s="44"/>
      <c r="CC61" s="44"/>
      <c r="CD61" s="44"/>
      <c r="CE61" s="44"/>
      <c r="CF61" s="44"/>
      <c r="CG61" s="44"/>
      <c r="CH61" s="44"/>
      <c r="CI61" s="44"/>
      <c r="CJ61" s="44"/>
      <c r="CK61" s="44"/>
      <c r="CL61" s="44"/>
      <c r="CM61" s="44"/>
      <c r="CN61" s="44"/>
      <c r="CO61" s="44"/>
      <c r="CP61" s="44"/>
      <c r="CQ61" s="44"/>
      <c r="CR61" s="44"/>
      <c r="CS61" s="44"/>
    </row>
    <row r="62" spans="1:143" x14ac:dyDescent="0.25">
      <c r="A62" s="37"/>
      <c r="B62" s="44"/>
      <c r="C62" s="44"/>
      <c r="D62" s="44"/>
      <c r="E62" s="44"/>
      <c r="F62" s="44"/>
      <c r="G62" s="44"/>
      <c r="H62" s="44"/>
      <c r="I62" s="44"/>
      <c r="J62" s="44"/>
      <c r="K62" s="44"/>
      <c r="L62" s="44"/>
      <c r="M62" s="44"/>
      <c r="N62" s="44"/>
      <c r="O62" s="44"/>
      <c r="P62" s="44"/>
      <c r="Q62" s="44"/>
      <c r="R62" s="44"/>
      <c r="S62" s="44"/>
      <c r="T62" s="44"/>
      <c r="U62" s="44"/>
      <c r="V62" s="44"/>
      <c r="W62" s="44"/>
      <c r="X62" s="44"/>
      <c r="Y62" s="44"/>
      <c r="Z62" s="44"/>
      <c r="AA62" s="44"/>
      <c r="AB62" s="44"/>
      <c r="AC62" s="44"/>
      <c r="AD62" s="44"/>
      <c r="AE62" s="44"/>
      <c r="AF62" s="44"/>
      <c r="AG62" s="44"/>
      <c r="AH62" s="44"/>
      <c r="AI62" s="44"/>
      <c r="AJ62" s="44"/>
      <c r="AK62" s="44"/>
      <c r="AL62" s="44"/>
      <c r="AM62" s="44"/>
      <c r="AN62" s="44"/>
      <c r="AO62" s="44"/>
      <c r="AP62" s="44"/>
      <c r="AQ62" s="44"/>
      <c r="AR62" s="44"/>
      <c r="AS62" s="44"/>
      <c r="AT62" s="44"/>
      <c r="AU62" s="44"/>
      <c r="AV62" s="44"/>
      <c r="AW62" s="44"/>
      <c r="AX62" s="44"/>
      <c r="AY62" s="44"/>
      <c r="AZ62" s="44"/>
      <c r="BA62" s="44"/>
      <c r="BB62" s="44"/>
      <c r="BC62" s="44"/>
      <c r="BD62" s="44"/>
      <c r="BE62" s="44"/>
      <c r="BF62" s="44"/>
      <c r="BG62" s="44"/>
      <c r="BH62" s="44"/>
      <c r="BI62" s="44"/>
      <c r="BJ62" s="44"/>
      <c r="BK62" s="44"/>
      <c r="BL62" s="44"/>
      <c r="BM62" s="44"/>
      <c r="BN62" s="44"/>
      <c r="BO62" s="44"/>
      <c r="BP62" s="44"/>
      <c r="BQ62" s="44"/>
      <c r="BR62" s="44"/>
      <c r="BS62" s="44"/>
      <c r="BT62" s="44"/>
      <c r="BU62" s="44"/>
      <c r="BV62" s="44"/>
      <c r="BW62" s="44"/>
      <c r="BX62" s="44"/>
      <c r="BY62" s="44"/>
      <c r="BZ62" s="44"/>
      <c r="CA62" s="44"/>
      <c r="CB62" s="44"/>
      <c r="CC62" s="44"/>
      <c r="CD62" s="44"/>
      <c r="CE62" s="44"/>
      <c r="CF62" s="44"/>
      <c r="CG62" s="44"/>
      <c r="CH62" s="44"/>
      <c r="CI62" s="44"/>
      <c r="CJ62" s="44"/>
      <c r="CK62" s="44"/>
      <c r="CL62" s="44"/>
      <c r="CM62" s="44"/>
      <c r="CN62" s="44"/>
      <c r="CO62" s="44"/>
      <c r="CP62" s="44"/>
      <c r="CQ62" s="44"/>
      <c r="CR62" s="44"/>
      <c r="CS62" s="44"/>
    </row>
    <row r="63" spans="1:143" x14ac:dyDescent="0.25">
      <c r="A63" s="37"/>
      <c r="B63" s="44"/>
      <c r="C63" s="44"/>
      <c r="D63" s="44"/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44"/>
      <c r="P63" s="44"/>
      <c r="Q63" s="44"/>
      <c r="R63" s="44"/>
      <c r="S63" s="44"/>
      <c r="T63" s="44"/>
      <c r="U63" s="44"/>
      <c r="V63" s="44"/>
      <c r="W63" s="44"/>
      <c r="X63" s="44"/>
      <c r="Y63" s="44"/>
      <c r="Z63" s="44"/>
      <c r="AA63" s="44"/>
      <c r="AB63" s="44"/>
      <c r="AC63" s="44"/>
      <c r="AD63" s="44"/>
      <c r="AE63" s="44"/>
      <c r="AF63" s="44"/>
      <c r="AG63" s="44"/>
      <c r="AH63" s="44"/>
      <c r="AI63" s="44"/>
      <c r="AJ63" s="44"/>
      <c r="AK63" s="44"/>
      <c r="AL63" s="44"/>
      <c r="AM63" s="44"/>
      <c r="AN63" s="44"/>
      <c r="AO63" s="44"/>
      <c r="AP63" s="44"/>
      <c r="AQ63" s="44"/>
      <c r="AR63" s="44"/>
      <c r="AS63" s="44"/>
      <c r="AT63" s="44"/>
      <c r="AU63" s="44"/>
      <c r="AV63" s="44"/>
      <c r="AW63" s="44"/>
      <c r="AX63" s="44"/>
      <c r="AY63" s="44"/>
      <c r="AZ63" s="44"/>
      <c r="BA63" s="44"/>
      <c r="BB63" s="44"/>
      <c r="BC63" s="44"/>
      <c r="BD63" s="44"/>
      <c r="BE63" s="44"/>
      <c r="BF63" s="44"/>
      <c r="BG63" s="44"/>
      <c r="BH63" s="44"/>
      <c r="BI63" s="44"/>
      <c r="BJ63" s="44"/>
      <c r="BK63" s="44"/>
      <c r="BL63" s="44"/>
      <c r="BM63" s="44"/>
      <c r="BN63" s="44"/>
      <c r="BO63" s="44"/>
      <c r="BP63" s="44"/>
      <c r="BQ63" s="44"/>
      <c r="BR63" s="44"/>
      <c r="BS63" s="44"/>
      <c r="BT63" s="44"/>
      <c r="BU63" s="44"/>
      <c r="BV63" s="44"/>
      <c r="BW63" s="44"/>
      <c r="BX63" s="44"/>
      <c r="BY63" s="44"/>
      <c r="BZ63" s="44"/>
      <c r="CA63" s="44"/>
      <c r="CB63" s="44"/>
      <c r="CC63" s="44"/>
      <c r="CD63" s="44"/>
      <c r="CE63" s="44"/>
      <c r="CF63" s="44"/>
      <c r="CG63" s="44"/>
      <c r="CH63" s="44"/>
      <c r="CI63" s="44"/>
      <c r="CJ63" s="44"/>
      <c r="CK63" s="44"/>
      <c r="CL63" s="44"/>
      <c r="CM63" s="44"/>
      <c r="CN63" s="44"/>
      <c r="CO63" s="44"/>
      <c r="CP63" s="44"/>
      <c r="CQ63" s="44"/>
      <c r="CR63" s="44"/>
      <c r="CS63" s="44"/>
    </row>
    <row r="64" spans="1:143" x14ac:dyDescent="0.25">
      <c r="A64" s="37"/>
      <c r="B64" s="44"/>
      <c r="C64" s="44"/>
      <c r="D64" s="44"/>
      <c r="E64" s="44"/>
      <c r="F64" s="44"/>
      <c r="G64" s="44"/>
      <c r="H64" s="44"/>
      <c r="I64" s="44"/>
      <c r="J64" s="44"/>
      <c r="K64" s="44"/>
      <c r="L64" s="44"/>
      <c r="M64" s="44"/>
      <c r="N64" s="44"/>
      <c r="O64" s="44"/>
      <c r="P64" s="44"/>
      <c r="Q64" s="44"/>
      <c r="R64" s="44"/>
      <c r="S64" s="44"/>
      <c r="T64" s="44"/>
      <c r="U64" s="44"/>
      <c r="V64" s="44"/>
      <c r="W64" s="44"/>
      <c r="X64" s="44"/>
      <c r="Y64" s="44"/>
      <c r="Z64" s="44"/>
      <c r="AA64" s="44"/>
      <c r="AB64" s="44"/>
      <c r="AC64" s="44"/>
      <c r="AD64" s="44"/>
      <c r="AE64" s="44"/>
      <c r="AF64" s="44"/>
      <c r="AG64" s="44"/>
      <c r="AH64" s="44"/>
      <c r="AI64" s="44"/>
      <c r="AJ64" s="44"/>
      <c r="AK64" s="44"/>
      <c r="AL64" s="44"/>
      <c r="AM64" s="44"/>
      <c r="AN64" s="44"/>
      <c r="AO64" s="44"/>
      <c r="AP64" s="44"/>
      <c r="AQ64" s="44"/>
      <c r="AR64" s="44"/>
      <c r="AS64" s="44"/>
      <c r="AT64" s="44"/>
      <c r="AU64" s="44"/>
      <c r="AV64" s="44"/>
      <c r="AW64" s="44"/>
      <c r="AX64" s="44"/>
      <c r="AY64" s="44"/>
      <c r="AZ64" s="44"/>
      <c r="BA64" s="44"/>
      <c r="BB64" s="44"/>
      <c r="BC64" s="44"/>
      <c r="BD64" s="44"/>
      <c r="BE64" s="44"/>
      <c r="BF64" s="44"/>
      <c r="BG64" s="44"/>
      <c r="BH64" s="44"/>
      <c r="BI64" s="44"/>
      <c r="BJ64" s="44"/>
      <c r="BK64" s="44"/>
      <c r="BL64" s="44"/>
      <c r="BM64" s="44"/>
      <c r="BN64" s="44"/>
      <c r="BO64" s="44"/>
      <c r="BP64" s="44"/>
      <c r="BQ64" s="44"/>
      <c r="BR64" s="44"/>
      <c r="BS64" s="44"/>
      <c r="BT64" s="44"/>
      <c r="BU64" s="44"/>
      <c r="BV64" s="44"/>
      <c r="BW64" s="44"/>
      <c r="BX64" s="44"/>
      <c r="BY64" s="44"/>
      <c r="BZ64" s="44"/>
      <c r="CA64" s="44"/>
      <c r="CB64" s="44"/>
      <c r="CC64" s="44"/>
      <c r="CD64" s="44"/>
      <c r="CE64" s="44"/>
      <c r="CF64" s="44"/>
      <c r="CG64" s="44"/>
      <c r="CH64" s="44"/>
      <c r="CI64" s="44"/>
      <c r="CJ64" s="44"/>
      <c r="CK64" s="44"/>
      <c r="CL64" s="44"/>
      <c r="CM64" s="44"/>
      <c r="CN64" s="44"/>
      <c r="CO64" s="44"/>
      <c r="CP64" s="44"/>
      <c r="CQ64" s="44"/>
      <c r="CR64" s="44"/>
      <c r="CS64" s="44"/>
    </row>
    <row r="65" spans="1:97" x14ac:dyDescent="0.25">
      <c r="A65" s="37"/>
      <c r="B65" s="44"/>
      <c r="C65" s="44"/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44"/>
      <c r="P65" s="44"/>
      <c r="Q65" s="44"/>
      <c r="R65" s="44"/>
      <c r="S65" s="44"/>
      <c r="T65" s="44"/>
      <c r="U65" s="44"/>
      <c r="V65" s="44"/>
      <c r="W65" s="44"/>
      <c r="X65" s="44"/>
      <c r="Y65" s="44"/>
      <c r="Z65" s="44"/>
      <c r="AA65" s="44"/>
      <c r="AB65" s="44"/>
      <c r="AC65" s="44"/>
      <c r="AD65" s="44"/>
      <c r="AE65" s="44"/>
      <c r="AF65" s="44"/>
      <c r="AG65" s="44"/>
      <c r="AH65" s="44"/>
      <c r="AI65" s="44"/>
      <c r="AJ65" s="44"/>
      <c r="AK65" s="44"/>
      <c r="AL65" s="44"/>
      <c r="AM65" s="44"/>
      <c r="AN65" s="44"/>
      <c r="AO65" s="44"/>
      <c r="AP65" s="44"/>
      <c r="AQ65" s="44"/>
      <c r="AR65" s="44"/>
      <c r="AS65" s="44"/>
      <c r="AT65" s="44"/>
      <c r="AU65" s="44"/>
      <c r="AV65" s="44"/>
      <c r="AW65" s="44"/>
      <c r="AX65" s="44"/>
      <c r="AY65" s="44"/>
      <c r="AZ65" s="44"/>
      <c r="BA65" s="44"/>
      <c r="BB65" s="44"/>
      <c r="BC65" s="44"/>
      <c r="BD65" s="44"/>
      <c r="BE65" s="44"/>
      <c r="BF65" s="44"/>
      <c r="BG65" s="44"/>
      <c r="BH65" s="44"/>
      <c r="BI65" s="44"/>
      <c r="BJ65" s="44"/>
      <c r="BK65" s="44"/>
      <c r="BL65" s="44"/>
      <c r="BM65" s="44"/>
      <c r="BN65" s="44"/>
      <c r="BO65" s="44"/>
      <c r="BP65" s="44"/>
      <c r="BQ65" s="44"/>
      <c r="BR65" s="44"/>
      <c r="BS65" s="44"/>
      <c r="BT65" s="44"/>
      <c r="BU65" s="44"/>
      <c r="BV65" s="44"/>
      <c r="BW65" s="44"/>
      <c r="BX65" s="44"/>
      <c r="BY65" s="44"/>
      <c r="BZ65" s="44"/>
      <c r="CA65" s="44"/>
      <c r="CB65" s="44"/>
      <c r="CC65" s="44"/>
      <c r="CD65" s="44"/>
      <c r="CE65" s="44"/>
      <c r="CF65" s="44"/>
      <c r="CG65" s="44"/>
      <c r="CH65" s="44"/>
      <c r="CI65" s="44"/>
      <c r="CJ65" s="44"/>
      <c r="CK65" s="44"/>
      <c r="CL65" s="44"/>
      <c r="CM65" s="44"/>
      <c r="CN65" s="44"/>
      <c r="CO65" s="44"/>
      <c r="CP65" s="44"/>
      <c r="CQ65" s="44"/>
      <c r="CR65" s="44"/>
      <c r="CS65" s="44"/>
    </row>
    <row r="66" spans="1:97" x14ac:dyDescent="0.25">
      <c r="A66" s="37"/>
      <c r="B66" s="44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  <c r="N66" s="44"/>
      <c r="O66" s="44"/>
      <c r="P66" s="44"/>
      <c r="Q66" s="44"/>
      <c r="R66" s="44"/>
      <c r="S66" s="44"/>
      <c r="T66" s="44"/>
      <c r="U66" s="44"/>
      <c r="V66" s="44"/>
      <c r="W66" s="44"/>
      <c r="X66" s="44"/>
      <c r="Y66" s="44"/>
      <c r="Z66" s="44"/>
      <c r="AA66" s="44"/>
      <c r="AB66" s="44"/>
      <c r="AC66" s="44"/>
      <c r="AD66" s="44"/>
      <c r="AE66" s="44"/>
      <c r="AF66" s="44"/>
      <c r="AG66" s="44"/>
      <c r="AH66" s="44"/>
      <c r="AI66" s="44"/>
      <c r="AJ66" s="44"/>
      <c r="AK66" s="44"/>
      <c r="AL66" s="44"/>
      <c r="AM66" s="44"/>
      <c r="AN66" s="44"/>
      <c r="AO66" s="44"/>
      <c r="AP66" s="44"/>
      <c r="AQ66" s="44"/>
      <c r="AR66" s="44"/>
      <c r="AS66" s="44"/>
      <c r="AT66" s="44"/>
      <c r="AU66" s="44"/>
      <c r="AV66" s="44"/>
      <c r="AW66" s="44"/>
      <c r="AX66" s="44"/>
      <c r="AY66" s="44"/>
      <c r="AZ66" s="44"/>
      <c r="BA66" s="44"/>
      <c r="BB66" s="44"/>
      <c r="BC66" s="44"/>
      <c r="BD66" s="44"/>
      <c r="BE66" s="44"/>
      <c r="BF66" s="44"/>
      <c r="BG66" s="44"/>
      <c r="BH66" s="44"/>
      <c r="BI66" s="44"/>
      <c r="BJ66" s="44"/>
      <c r="BK66" s="44"/>
      <c r="BL66" s="44"/>
      <c r="BM66" s="44"/>
      <c r="BN66" s="44"/>
      <c r="BO66" s="44"/>
      <c r="BP66" s="44"/>
      <c r="BQ66" s="44"/>
      <c r="BR66" s="44"/>
      <c r="BS66" s="44"/>
      <c r="BT66" s="44"/>
      <c r="BU66" s="44"/>
      <c r="BV66" s="44"/>
      <c r="BW66" s="44"/>
      <c r="BX66" s="44"/>
      <c r="BY66" s="44"/>
      <c r="BZ66" s="44"/>
      <c r="CA66" s="44"/>
      <c r="CB66" s="44"/>
      <c r="CC66" s="44"/>
      <c r="CD66" s="44"/>
      <c r="CE66" s="44"/>
      <c r="CF66" s="44"/>
      <c r="CG66" s="44"/>
      <c r="CH66" s="44"/>
      <c r="CI66" s="44"/>
      <c r="CJ66" s="44"/>
      <c r="CK66" s="44"/>
      <c r="CL66" s="44"/>
      <c r="CM66" s="44"/>
      <c r="CN66" s="44"/>
      <c r="CO66" s="44"/>
      <c r="CP66" s="44"/>
      <c r="CQ66" s="44"/>
      <c r="CR66" s="44"/>
      <c r="CS66" s="44"/>
    </row>
    <row r="67" spans="1:97" x14ac:dyDescent="0.25">
      <c r="A67" s="37"/>
      <c r="B67" s="44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44"/>
      <c r="P67" s="44"/>
      <c r="Q67" s="44"/>
      <c r="R67" s="44"/>
      <c r="S67" s="44"/>
      <c r="T67" s="44"/>
      <c r="U67" s="44"/>
      <c r="V67" s="44"/>
      <c r="W67" s="44"/>
      <c r="X67" s="44"/>
      <c r="Y67" s="44"/>
      <c r="Z67" s="44"/>
      <c r="AA67" s="44"/>
      <c r="AB67" s="44"/>
      <c r="AC67" s="44"/>
      <c r="AD67" s="44"/>
      <c r="AE67" s="44"/>
      <c r="AF67" s="44"/>
      <c r="AG67" s="44"/>
      <c r="AH67" s="44"/>
      <c r="AI67" s="44"/>
      <c r="AJ67" s="44"/>
      <c r="AK67" s="44"/>
      <c r="AL67" s="44"/>
      <c r="AM67" s="44"/>
      <c r="AN67" s="44"/>
      <c r="AO67" s="44"/>
      <c r="AP67" s="44"/>
      <c r="AQ67" s="44"/>
      <c r="AR67" s="44"/>
      <c r="AS67" s="44"/>
      <c r="AT67" s="44"/>
      <c r="AU67" s="44"/>
      <c r="AV67" s="44"/>
      <c r="AW67" s="44"/>
      <c r="AX67" s="44"/>
      <c r="AY67" s="44"/>
      <c r="AZ67" s="44"/>
      <c r="BA67" s="44"/>
      <c r="BB67" s="44"/>
      <c r="BC67" s="44"/>
      <c r="BD67" s="44"/>
      <c r="BE67" s="44"/>
      <c r="BF67" s="44"/>
      <c r="BG67" s="44"/>
      <c r="BH67" s="44"/>
      <c r="BI67" s="44"/>
      <c r="BJ67" s="44"/>
      <c r="BK67" s="44"/>
      <c r="BL67" s="44"/>
      <c r="BM67" s="44"/>
      <c r="BN67" s="44"/>
      <c r="BO67" s="44"/>
      <c r="BP67" s="44"/>
      <c r="BQ67" s="44"/>
      <c r="BR67" s="44"/>
      <c r="BS67" s="44"/>
      <c r="BT67" s="44"/>
      <c r="BU67" s="44"/>
      <c r="BV67" s="44"/>
      <c r="BW67" s="44"/>
      <c r="BX67" s="44"/>
      <c r="BY67" s="44"/>
      <c r="BZ67" s="44"/>
      <c r="CA67" s="44"/>
      <c r="CB67" s="44"/>
      <c r="CC67" s="44"/>
      <c r="CD67" s="44"/>
      <c r="CE67" s="44"/>
      <c r="CF67" s="44"/>
      <c r="CG67" s="44"/>
      <c r="CH67" s="44"/>
      <c r="CI67" s="44"/>
      <c r="CJ67" s="44"/>
      <c r="CK67" s="44"/>
      <c r="CL67" s="44"/>
      <c r="CM67" s="44"/>
      <c r="CN67" s="44"/>
      <c r="CO67" s="44"/>
      <c r="CP67" s="44"/>
      <c r="CQ67" s="44"/>
      <c r="CR67" s="44"/>
      <c r="CS67" s="44"/>
    </row>
    <row r="68" spans="1:97" x14ac:dyDescent="0.25">
      <c r="A68" s="48"/>
      <c r="B68" s="49"/>
      <c r="C68" s="49"/>
      <c r="D68" s="49"/>
      <c r="E68" s="49"/>
      <c r="F68" s="49"/>
      <c r="G68" s="49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49"/>
      <c r="X68" s="49"/>
      <c r="Y68" s="49"/>
      <c r="Z68" s="49"/>
      <c r="AA68" s="49"/>
      <c r="AB68" s="49"/>
      <c r="AC68" s="49"/>
      <c r="AD68" s="49"/>
      <c r="AE68" s="49"/>
      <c r="AF68" s="49"/>
      <c r="AG68" s="49"/>
      <c r="AH68" s="49"/>
      <c r="AI68" s="49"/>
      <c r="AJ68" s="49"/>
      <c r="AK68" s="49"/>
      <c r="AL68" s="49"/>
      <c r="AM68" s="49"/>
      <c r="AN68" s="49"/>
      <c r="AO68" s="49"/>
      <c r="AP68" s="49"/>
      <c r="AQ68" s="49"/>
      <c r="AR68" s="49"/>
      <c r="AS68" s="49"/>
      <c r="AT68" s="49"/>
      <c r="AU68" s="49"/>
      <c r="AV68" s="49"/>
      <c r="AW68" s="49"/>
      <c r="AX68" s="49"/>
      <c r="AY68" s="49"/>
      <c r="AZ68" s="49"/>
      <c r="BA68" s="49"/>
      <c r="BB68" s="49"/>
      <c r="BC68" s="49"/>
      <c r="BD68" s="49"/>
      <c r="BE68" s="49"/>
      <c r="BF68" s="49"/>
      <c r="BG68" s="49"/>
      <c r="BH68" s="49"/>
      <c r="BI68" s="49"/>
      <c r="BJ68" s="49"/>
      <c r="BK68" s="49"/>
      <c r="BL68" s="49"/>
      <c r="BM68" s="49"/>
      <c r="BN68" s="49"/>
      <c r="BO68" s="49"/>
      <c r="BP68" s="49"/>
      <c r="BQ68" s="49"/>
      <c r="BR68" s="49"/>
      <c r="BS68" s="49"/>
      <c r="BT68" s="49"/>
      <c r="BU68" s="49"/>
      <c r="BV68" s="49"/>
      <c r="BW68" s="49"/>
      <c r="BX68" s="49"/>
      <c r="BY68" s="49"/>
      <c r="BZ68" s="49"/>
      <c r="CA68" s="49"/>
      <c r="CB68" s="49"/>
      <c r="CC68" s="49"/>
      <c r="CD68" s="49"/>
      <c r="CE68" s="49"/>
      <c r="CF68" s="49"/>
      <c r="CG68" s="49"/>
      <c r="CH68" s="49"/>
      <c r="CI68" s="49"/>
      <c r="CJ68" s="49"/>
      <c r="CK68" s="49"/>
      <c r="CL68" s="49"/>
      <c r="CM68" s="49"/>
      <c r="CN68" s="49"/>
      <c r="CO68" s="49"/>
      <c r="CP68" s="49"/>
      <c r="CQ68" s="49"/>
      <c r="CR68" s="49"/>
      <c r="CS68" s="49"/>
    </row>
    <row r="69" spans="1:97" x14ac:dyDescent="0.25">
      <c r="A69" s="48"/>
      <c r="B69" s="49"/>
      <c r="C69" s="49"/>
      <c r="D69" s="49"/>
      <c r="E69" s="49"/>
      <c r="F69" s="49"/>
      <c r="G69" s="49"/>
      <c r="H69" s="49"/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9"/>
      <c r="V69" s="49"/>
      <c r="W69" s="49"/>
      <c r="X69" s="49"/>
      <c r="Y69" s="49"/>
      <c r="Z69" s="49"/>
      <c r="AA69" s="49"/>
      <c r="AB69" s="49"/>
      <c r="AC69" s="49"/>
      <c r="AD69" s="49"/>
      <c r="AE69" s="49"/>
      <c r="AF69" s="49"/>
      <c r="AG69" s="49"/>
      <c r="AH69" s="49"/>
      <c r="AI69" s="49"/>
      <c r="AJ69" s="49"/>
      <c r="AK69" s="49"/>
      <c r="AL69" s="49"/>
      <c r="AM69" s="49"/>
      <c r="AN69" s="49"/>
      <c r="AO69" s="49"/>
      <c r="AP69" s="49"/>
      <c r="AQ69" s="49"/>
      <c r="AR69" s="49"/>
      <c r="AS69" s="49"/>
      <c r="AT69" s="49"/>
      <c r="AU69" s="49"/>
      <c r="AV69" s="49"/>
      <c r="AW69" s="49"/>
      <c r="AX69" s="49"/>
      <c r="AY69" s="49"/>
      <c r="AZ69" s="49"/>
      <c r="BA69" s="49"/>
      <c r="BB69" s="49"/>
      <c r="BC69" s="49"/>
      <c r="BD69" s="49"/>
      <c r="BE69" s="49"/>
      <c r="BF69" s="49"/>
      <c r="BG69" s="49"/>
      <c r="BH69" s="49"/>
      <c r="BI69" s="49"/>
      <c r="BJ69" s="49"/>
      <c r="BK69" s="49"/>
      <c r="BL69" s="49"/>
      <c r="BM69" s="49"/>
      <c r="BN69" s="49"/>
      <c r="BO69" s="49"/>
      <c r="BP69" s="49"/>
      <c r="BQ69" s="49"/>
      <c r="BR69" s="49"/>
      <c r="BS69" s="49"/>
      <c r="BT69" s="49"/>
      <c r="BU69" s="49"/>
      <c r="BV69" s="49"/>
      <c r="BW69" s="49"/>
      <c r="BX69" s="49"/>
      <c r="BY69" s="49"/>
      <c r="BZ69" s="49"/>
      <c r="CA69" s="49"/>
      <c r="CB69" s="49"/>
      <c r="CC69" s="49"/>
      <c r="CD69" s="49"/>
      <c r="CE69" s="49"/>
      <c r="CF69" s="49"/>
      <c r="CG69" s="49"/>
      <c r="CH69" s="49"/>
      <c r="CI69" s="49"/>
      <c r="CJ69" s="49"/>
      <c r="CK69" s="49"/>
      <c r="CL69" s="49"/>
      <c r="CM69" s="49"/>
      <c r="CN69" s="49"/>
      <c r="CO69" s="49"/>
      <c r="CP69" s="49"/>
      <c r="CQ69" s="49"/>
      <c r="CR69" s="49"/>
      <c r="CS69" s="49"/>
    </row>
    <row r="70" spans="1:97" x14ac:dyDescent="0.25">
      <c r="A70" s="48"/>
      <c r="B70" s="49"/>
      <c r="C70" s="49"/>
      <c r="D70" s="49"/>
      <c r="E70" s="49"/>
      <c r="F70" s="49"/>
      <c r="G70" s="49"/>
      <c r="H70" s="49"/>
      <c r="I70" s="49"/>
      <c r="J70" s="49"/>
      <c r="K70" s="49"/>
      <c r="L70" s="49"/>
      <c r="M70" s="49"/>
      <c r="N70" s="49"/>
      <c r="O70" s="49"/>
      <c r="P70" s="49"/>
      <c r="Q70" s="49"/>
      <c r="R70" s="49"/>
      <c r="S70" s="49"/>
      <c r="T70" s="49"/>
      <c r="U70" s="49"/>
      <c r="V70" s="49"/>
      <c r="W70" s="49"/>
      <c r="X70" s="49"/>
      <c r="Y70" s="49"/>
      <c r="Z70" s="49"/>
      <c r="AA70" s="49"/>
      <c r="AB70" s="49"/>
      <c r="AC70" s="49"/>
      <c r="AD70" s="49"/>
      <c r="AE70" s="49"/>
      <c r="AF70" s="49"/>
      <c r="AG70" s="49"/>
      <c r="AH70" s="49"/>
      <c r="AI70" s="49"/>
      <c r="AJ70" s="49"/>
      <c r="AK70" s="49"/>
      <c r="AL70" s="49"/>
      <c r="AM70" s="49"/>
      <c r="AN70" s="49"/>
      <c r="AO70" s="49"/>
      <c r="AP70" s="49"/>
      <c r="AQ70" s="49"/>
      <c r="AR70" s="49"/>
      <c r="AS70" s="49"/>
      <c r="AT70" s="49"/>
      <c r="AU70" s="49"/>
      <c r="AV70" s="49"/>
      <c r="AW70" s="49"/>
      <c r="AX70" s="49"/>
      <c r="AY70" s="49"/>
      <c r="AZ70" s="49"/>
      <c r="BA70" s="49"/>
      <c r="BB70" s="49"/>
      <c r="BC70" s="49"/>
      <c r="BD70" s="49"/>
      <c r="BE70" s="49"/>
      <c r="BF70" s="49"/>
      <c r="BG70" s="49"/>
      <c r="BH70" s="49"/>
      <c r="BI70" s="49"/>
      <c r="BJ70" s="49"/>
      <c r="BK70" s="49"/>
      <c r="BL70" s="49"/>
      <c r="BM70" s="49"/>
      <c r="BN70" s="49"/>
      <c r="BO70" s="49"/>
      <c r="BP70" s="49"/>
      <c r="BQ70" s="49"/>
      <c r="BR70" s="49"/>
      <c r="BS70" s="49"/>
      <c r="BT70" s="49"/>
      <c r="BU70" s="49"/>
      <c r="BV70" s="49"/>
      <c r="BW70" s="49"/>
      <c r="BX70" s="49"/>
      <c r="BY70" s="49"/>
      <c r="BZ70" s="49"/>
      <c r="CA70" s="49"/>
      <c r="CB70" s="49"/>
      <c r="CC70" s="49"/>
      <c r="CD70" s="49"/>
      <c r="CE70" s="49"/>
      <c r="CF70" s="49"/>
      <c r="CG70" s="49"/>
      <c r="CH70" s="49"/>
      <c r="CI70" s="49"/>
      <c r="CJ70" s="49"/>
      <c r="CK70" s="49"/>
      <c r="CL70" s="49"/>
      <c r="CM70" s="49"/>
      <c r="CN70" s="49"/>
      <c r="CO70" s="49"/>
      <c r="CP70" s="49"/>
      <c r="CQ70" s="49"/>
      <c r="CR70" s="49"/>
      <c r="CS70" s="49"/>
    </row>
    <row r="71" spans="1:97" x14ac:dyDescent="0.25">
      <c r="A71" s="48"/>
      <c r="B71" s="49"/>
      <c r="C71" s="49"/>
      <c r="D71" s="49"/>
      <c r="E71" s="49"/>
      <c r="F71" s="49"/>
      <c r="G71" s="49"/>
      <c r="H71" s="49"/>
      <c r="I71" s="49"/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49"/>
      <c r="U71" s="49"/>
      <c r="V71" s="49"/>
      <c r="W71" s="49"/>
      <c r="X71" s="49"/>
      <c r="Y71" s="49"/>
      <c r="Z71" s="49"/>
      <c r="AA71" s="49"/>
      <c r="AB71" s="49"/>
      <c r="AC71" s="49"/>
      <c r="AD71" s="49"/>
      <c r="AE71" s="49"/>
      <c r="AF71" s="49"/>
      <c r="AG71" s="49"/>
      <c r="AH71" s="49"/>
      <c r="AI71" s="49"/>
      <c r="AJ71" s="49"/>
      <c r="AK71" s="49"/>
      <c r="AL71" s="49"/>
      <c r="AM71" s="49"/>
      <c r="AN71" s="49"/>
      <c r="AO71" s="49"/>
      <c r="AP71" s="49"/>
      <c r="AQ71" s="49"/>
      <c r="AR71" s="49"/>
      <c r="AS71" s="49"/>
      <c r="AT71" s="49"/>
      <c r="AU71" s="49"/>
      <c r="AV71" s="49"/>
      <c r="AW71" s="49"/>
      <c r="AX71" s="49"/>
      <c r="AY71" s="49"/>
      <c r="AZ71" s="49"/>
      <c r="BA71" s="49"/>
      <c r="BB71" s="49"/>
      <c r="BC71" s="49"/>
      <c r="BD71" s="49"/>
      <c r="BE71" s="49"/>
      <c r="BF71" s="49"/>
      <c r="BG71" s="49"/>
      <c r="BH71" s="49"/>
      <c r="BI71" s="49"/>
      <c r="BJ71" s="49"/>
      <c r="BK71" s="49"/>
      <c r="BL71" s="49"/>
      <c r="BM71" s="49"/>
      <c r="BN71" s="49"/>
      <c r="BO71" s="49"/>
      <c r="BP71" s="49"/>
      <c r="BQ71" s="49"/>
      <c r="BR71" s="49"/>
      <c r="BS71" s="49"/>
      <c r="BT71" s="49"/>
      <c r="BU71" s="49"/>
      <c r="BV71" s="49"/>
      <c r="BW71" s="49"/>
      <c r="BX71" s="49"/>
      <c r="BY71" s="49"/>
      <c r="BZ71" s="49"/>
      <c r="CA71" s="49"/>
      <c r="CB71" s="49"/>
      <c r="CC71" s="49"/>
      <c r="CD71" s="49"/>
      <c r="CE71" s="49"/>
      <c r="CF71" s="49"/>
      <c r="CG71" s="49"/>
      <c r="CH71" s="49"/>
      <c r="CI71" s="49"/>
      <c r="CJ71" s="49"/>
      <c r="CK71" s="49"/>
      <c r="CL71" s="49"/>
      <c r="CM71" s="49"/>
      <c r="CN71" s="49"/>
      <c r="CO71" s="49"/>
      <c r="CP71" s="49"/>
      <c r="CQ71" s="49"/>
      <c r="CR71" s="49"/>
      <c r="CS71" s="49"/>
    </row>
    <row r="72" spans="1:97" x14ac:dyDescent="0.25">
      <c r="A72" s="48"/>
      <c r="B72" s="49"/>
      <c r="C72" s="49"/>
      <c r="D72" s="49"/>
      <c r="E72" s="49"/>
      <c r="F72" s="49"/>
      <c r="G72" s="49"/>
      <c r="H72" s="49"/>
      <c r="I72" s="49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/>
      <c r="U72" s="49"/>
      <c r="V72" s="49"/>
      <c r="W72" s="49"/>
      <c r="X72" s="49"/>
      <c r="Y72" s="49"/>
      <c r="Z72" s="49"/>
      <c r="AA72" s="49"/>
      <c r="AB72" s="49"/>
      <c r="AC72" s="49"/>
      <c r="AD72" s="49"/>
      <c r="AE72" s="49"/>
      <c r="AF72" s="49"/>
      <c r="AG72" s="49"/>
      <c r="AH72" s="49"/>
      <c r="AI72" s="49"/>
      <c r="AJ72" s="49"/>
      <c r="AK72" s="49"/>
      <c r="AL72" s="49"/>
      <c r="AM72" s="49"/>
      <c r="AN72" s="49"/>
      <c r="AO72" s="49"/>
      <c r="AP72" s="49"/>
      <c r="AQ72" s="49"/>
      <c r="AR72" s="49"/>
      <c r="AS72" s="49"/>
      <c r="AT72" s="49"/>
      <c r="AU72" s="49"/>
      <c r="AV72" s="49"/>
      <c r="AW72" s="49"/>
      <c r="AX72" s="49"/>
      <c r="AY72" s="49"/>
      <c r="AZ72" s="49"/>
      <c r="BA72" s="49"/>
      <c r="BB72" s="49"/>
      <c r="BC72" s="49"/>
      <c r="BD72" s="49"/>
      <c r="BE72" s="49"/>
      <c r="BF72" s="49"/>
      <c r="BG72" s="49"/>
      <c r="BH72" s="49"/>
      <c r="BI72" s="49"/>
      <c r="BJ72" s="49"/>
      <c r="BK72" s="49"/>
      <c r="BL72" s="49"/>
      <c r="BM72" s="49"/>
      <c r="BN72" s="49"/>
      <c r="BO72" s="49"/>
      <c r="BP72" s="49"/>
      <c r="BQ72" s="49"/>
      <c r="BR72" s="49"/>
      <c r="BS72" s="49"/>
      <c r="BT72" s="49"/>
      <c r="BU72" s="49"/>
      <c r="BV72" s="49"/>
      <c r="BW72" s="49"/>
      <c r="BX72" s="49"/>
      <c r="BY72" s="49"/>
      <c r="BZ72" s="49"/>
      <c r="CA72" s="49"/>
      <c r="CB72" s="49"/>
      <c r="CC72" s="49"/>
      <c r="CD72" s="49"/>
      <c r="CE72" s="49"/>
      <c r="CF72" s="49"/>
      <c r="CG72" s="49"/>
      <c r="CH72" s="49"/>
      <c r="CI72" s="49"/>
      <c r="CJ72" s="49"/>
      <c r="CK72" s="49"/>
      <c r="CL72" s="49"/>
      <c r="CM72" s="49"/>
      <c r="CN72" s="49"/>
      <c r="CO72" s="49"/>
      <c r="CP72" s="49"/>
      <c r="CQ72" s="49"/>
      <c r="CR72" s="49"/>
      <c r="CS72" s="49"/>
    </row>
    <row r="73" spans="1:97" x14ac:dyDescent="0.25">
      <c r="A73" s="48"/>
      <c r="B73" s="49"/>
      <c r="C73" s="49"/>
      <c r="D73" s="49"/>
      <c r="E73" s="49"/>
      <c r="F73" s="49"/>
      <c r="G73" s="49"/>
      <c r="H73" s="49"/>
      <c r="I73" s="49"/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49"/>
      <c r="U73" s="49"/>
      <c r="V73" s="49"/>
      <c r="W73" s="49"/>
      <c r="X73" s="49"/>
      <c r="Y73" s="49"/>
      <c r="Z73" s="49"/>
      <c r="AA73" s="49"/>
      <c r="AB73" s="49"/>
      <c r="AC73" s="49"/>
      <c r="AD73" s="49"/>
      <c r="AE73" s="49"/>
      <c r="AF73" s="49"/>
      <c r="AG73" s="49"/>
      <c r="AH73" s="49"/>
      <c r="AI73" s="49"/>
      <c r="AJ73" s="49"/>
      <c r="AK73" s="49"/>
      <c r="AL73" s="49"/>
      <c r="AM73" s="49"/>
      <c r="AN73" s="49"/>
      <c r="AO73" s="49"/>
      <c r="AP73" s="49"/>
      <c r="AQ73" s="49"/>
      <c r="AR73" s="49"/>
      <c r="AS73" s="49"/>
      <c r="AT73" s="49"/>
      <c r="AU73" s="49"/>
      <c r="AV73" s="49"/>
      <c r="AW73" s="49"/>
      <c r="AX73" s="49"/>
      <c r="AY73" s="49"/>
      <c r="AZ73" s="49"/>
      <c r="BA73" s="49"/>
      <c r="BB73" s="49"/>
      <c r="BC73" s="49"/>
      <c r="BD73" s="49"/>
      <c r="BE73" s="49"/>
      <c r="BF73" s="49"/>
      <c r="BG73" s="49"/>
      <c r="BH73" s="49"/>
      <c r="BI73" s="49"/>
      <c r="BJ73" s="49"/>
      <c r="BK73" s="49"/>
      <c r="BL73" s="49"/>
      <c r="BM73" s="49"/>
      <c r="BN73" s="49"/>
      <c r="BO73" s="49"/>
      <c r="BP73" s="49"/>
      <c r="BQ73" s="49"/>
      <c r="BR73" s="49"/>
      <c r="BS73" s="49"/>
      <c r="BT73" s="49"/>
      <c r="BU73" s="49"/>
      <c r="BV73" s="49"/>
      <c r="BW73" s="49"/>
      <c r="BX73" s="49"/>
      <c r="BY73" s="49"/>
      <c r="BZ73" s="49"/>
      <c r="CA73" s="49"/>
      <c r="CB73" s="49"/>
      <c r="CC73" s="49"/>
      <c r="CD73" s="49"/>
      <c r="CE73" s="49"/>
      <c r="CF73" s="49"/>
      <c r="CG73" s="49"/>
      <c r="CH73" s="49"/>
      <c r="CI73" s="49"/>
      <c r="CJ73" s="49"/>
      <c r="CK73" s="49"/>
      <c r="CL73" s="49"/>
      <c r="CM73" s="49"/>
      <c r="CN73" s="49"/>
      <c r="CO73" s="49"/>
      <c r="CP73" s="49"/>
      <c r="CQ73" s="49"/>
      <c r="CR73" s="49"/>
      <c r="CS73" s="49"/>
    </row>
    <row r="74" spans="1:97" x14ac:dyDescent="0.25">
      <c r="A74" s="48"/>
      <c r="B74" s="49"/>
      <c r="C74" s="49"/>
      <c r="D74" s="49"/>
      <c r="E74" s="49"/>
      <c r="F74" s="49"/>
      <c r="G74" s="49"/>
      <c r="H74" s="49"/>
      <c r="I74" s="49"/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49"/>
      <c r="U74" s="49"/>
      <c r="V74" s="49"/>
      <c r="W74" s="49"/>
      <c r="X74" s="49"/>
      <c r="Y74" s="49"/>
      <c r="Z74" s="49"/>
      <c r="AA74" s="49"/>
      <c r="AB74" s="49"/>
      <c r="AC74" s="49"/>
      <c r="AD74" s="49"/>
      <c r="AE74" s="49"/>
      <c r="AF74" s="49"/>
      <c r="AG74" s="49"/>
      <c r="AH74" s="49"/>
      <c r="AI74" s="49"/>
      <c r="AJ74" s="49"/>
      <c r="AK74" s="49"/>
      <c r="AL74" s="49"/>
      <c r="AM74" s="49"/>
      <c r="AN74" s="49"/>
      <c r="AO74" s="49"/>
      <c r="AP74" s="49"/>
      <c r="AQ74" s="49"/>
      <c r="AR74" s="49"/>
      <c r="AS74" s="49"/>
      <c r="AT74" s="49"/>
      <c r="AU74" s="49"/>
      <c r="AV74" s="49"/>
      <c r="AW74" s="49"/>
      <c r="AX74" s="49"/>
      <c r="AY74" s="49"/>
      <c r="AZ74" s="49"/>
      <c r="BA74" s="49"/>
      <c r="BB74" s="49"/>
      <c r="BC74" s="49"/>
      <c r="BD74" s="49"/>
      <c r="BE74" s="49"/>
      <c r="BF74" s="49"/>
      <c r="BG74" s="49"/>
      <c r="BH74" s="49"/>
      <c r="BI74" s="49"/>
      <c r="BJ74" s="49"/>
      <c r="BK74" s="49"/>
      <c r="BL74" s="49"/>
      <c r="BM74" s="49"/>
      <c r="BN74" s="49"/>
      <c r="BO74" s="49"/>
      <c r="BP74" s="49"/>
      <c r="BQ74" s="49"/>
      <c r="BR74" s="49"/>
      <c r="BS74" s="49"/>
      <c r="BT74" s="49"/>
      <c r="BU74" s="49"/>
      <c r="BV74" s="49"/>
      <c r="BW74" s="49"/>
      <c r="BX74" s="49"/>
      <c r="BY74" s="49"/>
      <c r="BZ74" s="49"/>
      <c r="CA74" s="49"/>
      <c r="CB74" s="49"/>
      <c r="CC74" s="49"/>
      <c r="CD74" s="49"/>
      <c r="CE74" s="49"/>
      <c r="CF74" s="49"/>
      <c r="CG74" s="49"/>
      <c r="CH74" s="49"/>
      <c r="CI74" s="49"/>
      <c r="CJ74" s="49"/>
      <c r="CK74" s="49"/>
      <c r="CL74" s="49"/>
      <c r="CM74" s="49"/>
      <c r="CN74" s="49"/>
      <c r="CO74" s="49"/>
      <c r="CP74" s="49"/>
      <c r="CQ74" s="49"/>
      <c r="CR74" s="49"/>
      <c r="CS74" s="49"/>
    </row>
    <row r="75" spans="1:97" x14ac:dyDescent="0.25">
      <c r="A75" s="48"/>
      <c r="B75" s="49"/>
      <c r="C75" s="49"/>
      <c r="D75" s="49"/>
      <c r="E75" s="49"/>
      <c r="F75" s="49"/>
      <c r="G75" s="49"/>
      <c r="H75" s="49"/>
      <c r="I75" s="49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49"/>
      <c r="U75" s="49"/>
      <c r="V75" s="49"/>
      <c r="W75" s="49"/>
      <c r="X75" s="49"/>
      <c r="Y75" s="49"/>
      <c r="Z75" s="49"/>
      <c r="AA75" s="49"/>
      <c r="AB75" s="49"/>
      <c r="AC75" s="49"/>
      <c r="AD75" s="49"/>
      <c r="AE75" s="49"/>
      <c r="AF75" s="49"/>
      <c r="AG75" s="49"/>
      <c r="AH75" s="49"/>
      <c r="AI75" s="49"/>
      <c r="AJ75" s="49"/>
      <c r="AK75" s="49"/>
      <c r="AL75" s="49"/>
      <c r="AM75" s="49"/>
      <c r="AN75" s="49"/>
      <c r="AO75" s="49"/>
      <c r="AP75" s="49"/>
      <c r="AQ75" s="49"/>
      <c r="AR75" s="49"/>
      <c r="AS75" s="49"/>
      <c r="AT75" s="49"/>
      <c r="AU75" s="49"/>
      <c r="AV75" s="49"/>
      <c r="AW75" s="49"/>
      <c r="AX75" s="49"/>
      <c r="AY75" s="49"/>
      <c r="AZ75" s="49"/>
      <c r="BA75" s="49"/>
      <c r="BB75" s="49"/>
      <c r="BC75" s="49"/>
      <c r="BD75" s="49"/>
      <c r="BE75" s="49"/>
      <c r="BF75" s="49"/>
      <c r="BG75" s="49"/>
      <c r="BH75" s="49"/>
      <c r="BI75" s="49"/>
      <c r="BJ75" s="49"/>
      <c r="BK75" s="49"/>
      <c r="BL75" s="49"/>
      <c r="BM75" s="49"/>
      <c r="BN75" s="49"/>
      <c r="BO75" s="49"/>
      <c r="BP75" s="49"/>
      <c r="BQ75" s="49"/>
      <c r="BR75" s="49"/>
      <c r="BS75" s="49"/>
      <c r="BT75" s="49"/>
      <c r="BU75" s="49"/>
      <c r="BV75" s="49"/>
      <c r="BW75" s="49"/>
      <c r="BX75" s="49"/>
      <c r="BY75" s="49"/>
      <c r="BZ75" s="49"/>
      <c r="CA75" s="49"/>
      <c r="CB75" s="49"/>
      <c r="CC75" s="49"/>
      <c r="CD75" s="49"/>
      <c r="CE75" s="49"/>
      <c r="CF75" s="49"/>
      <c r="CG75" s="49"/>
      <c r="CH75" s="49"/>
      <c r="CI75" s="49"/>
      <c r="CJ75" s="49"/>
      <c r="CK75" s="49"/>
      <c r="CL75" s="49"/>
      <c r="CM75" s="49"/>
      <c r="CN75" s="49"/>
      <c r="CO75" s="49"/>
      <c r="CP75" s="49"/>
      <c r="CQ75" s="49"/>
      <c r="CR75" s="49"/>
      <c r="CS75" s="49"/>
    </row>
    <row r="76" spans="1:97" x14ac:dyDescent="0.25">
      <c r="A76" s="48"/>
      <c r="B76" s="49"/>
      <c r="C76" s="49"/>
      <c r="D76" s="49"/>
      <c r="E76" s="49"/>
      <c r="F76" s="49"/>
      <c r="G76" s="49"/>
      <c r="H76" s="49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49"/>
      <c r="V76" s="49"/>
      <c r="W76" s="49"/>
      <c r="X76" s="49"/>
      <c r="Y76" s="49"/>
      <c r="Z76" s="49"/>
      <c r="AA76" s="49"/>
      <c r="AB76" s="49"/>
      <c r="AC76" s="49"/>
      <c r="AD76" s="49"/>
      <c r="AE76" s="49"/>
      <c r="AF76" s="49"/>
      <c r="AG76" s="49"/>
      <c r="AH76" s="49"/>
      <c r="AI76" s="49"/>
      <c r="AJ76" s="49"/>
      <c r="AK76" s="49"/>
      <c r="AL76" s="49"/>
      <c r="AM76" s="49"/>
      <c r="AN76" s="49"/>
      <c r="AO76" s="49"/>
      <c r="AP76" s="49"/>
      <c r="AQ76" s="49"/>
      <c r="AR76" s="49"/>
      <c r="AS76" s="49"/>
      <c r="AT76" s="49"/>
      <c r="AU76" s="49"/>
      <c r="AV76" s="49"/>
      <c r="AW76" s="49"/>
      <c r="AX76" s="49"/>
      <c r="AY76" s="49"/>
      <c r="AZ76" s="49"/>
      <c r="BA76" s="49"/>
      <c r="BB76" s="49"/>
      <c r="BC76" s="49"/>
      <c r="BD76" s="49"/>
      <c r="BE76" s="49"/>
      <c r="BF76" s="49"/>
      <c r="BG76" s="49"/>
      <c r="BH76" s="49"/>
      <c r="BI76" s="49"/>
      <c r="BJ76" s="49"/>
      <c r="BK76" s="49"/>
      <c r="BL76" s="49"/>
      <c r="BM76" s="49"/>
      <c r="BN76" s="49"/>
      <c r="BO76" s="49"/>
      <c r="BP76" s="49"/>
      <c r="BQ76" s="49"/>
      <c r="BR76" s="49"/>
      <c r="BS76" s="49"/>
      <c r="BT76" s="49"/>
      <c r="BU76" s="49"/>
      <c r="BV76" s="49"/>
      <c r="BW76" s="49"/>
      <c r="BX76" s="49"/>
      <c r="BY76" s="49"/>
      <c r="BZ76" s="49"/>
      <c r="CA76" s="49"/>
      <c r="CB76" s="49"/>
      <c r="CC76" s="49"/>
      <c r="CD76" s="49"/>
      <c r="CE76" s="49"/>
      <c r="CF76" s="49"/>
      <c r="CG76" s="49"/>
      <c r="CH76" s="49"/>
      <c r="CI76" s="49"/>
      <c r="CJ76" s="49"/>
      <c r="CK76" s="49"/>
      <c r="CL76" s="49"/>
      <c r="CM76" s="49"/>
      <c r="CN76" s="49"/>
      <c r="CO76" s="49"/>
      <c r="CP76" s="49"/>
      <c r="CQ76" s="49"/>
      <c r="CR76" s="49"/>
      <c r="CS76" s="49"/>
    </row>
    <row r="77" spans="1:97" x14ac:dyDescent="0.25">
      <c r="A77" s="48"/>
      <c r="B77" s="49"/>
      <c r="C77" s="49"/>
      <c r="D77" s="49"/>
      <c r="E77" s="49"/>
      <c r="F77" s="49"/>
      <c r="G77" s="49"/>
      <c r="H77" s="49"/>
      <c r="I77" s="49"/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49"/>
      <c r="U77" s="49"/>
      <c r="V77" s="49"/>
      <c r="W77" s="49"/>
      <c r="X77" s="49"/>
      <c r="Y77" s="49"/>
      <c r="Z77" s="49"/>
      <c r="AA77" s="49"/>
      <c r="AB77" s="49"/>
      <c r="AC77" s="49"/>
      <c r="AD77" s="49"/>
      <c r="AE77" s="49"/>
      <c r="AF77" s="49"/>
      <c r="AG77" s="49"/>
      <c r="AH77" s="49"/>
      <c r="AI77" s="49"/>
      <c r="AJ77" s="49"/>
      <c r="AK77" s="49"/>
      <c r="AL77" s="49"/>
      <c r="AM77" s="49"/>
      <c r="AN77" s="49"/>
      <c r="AO77" s="49"/>
      <c r="AP77" s="49"/>
      <c r="AQ77" s="49"/>
      <c r="AR77" s="49"/>
      <c r="AS77" s="49"/>
      <c r="AT77" s="49"/>
      <c r="AU77" s="49"/>
      <c r="AV77" s="49"/>
      <c r="AW77" s="49"/>
      <c r="AX77" s="49"/>
      <c r="AY77" s="49"/>
      <c r="AZ77" s="49"/>
      <c r="BA77" s="49"/>
      <c r="BB77" s="49"/>
      <c r="BC77" s="49"/>
      <c r="BD77" s="49"/>
      <c r="BE77" s="49"/>
      <c r="BF77" s="49"/>
      <c r="BG77" s="49"/>
      <c r="BH77" s="49"/>
      <c r="BI77" s="49"/>
      <c r="BJ77" s="49"/>
      <c r="BK77" s="49"/>
      <c r="BL77" s="49"/>
      <c r="BM77" s="49"/>
      <c r="BN77" s="49"/>
      <c r="BO77" s="49"/>
      <c r="BP77" s="49"/>
      <c r="BQ77" s="49"/>
      <c r="BR77" s="49"/>
      <c r="BS77" s="49"/>
      <c r="BT77" s="49"/>
      <c r="BU77" s="49"/>
      <c r="BV77" s="49"/>
      <c r="BW77" s="49"/>
      <c r="BX77" s="49"/>
      <c r="BY77" s="49"/>
      <c r="BZ77" s="49"/>
      <c r="CA77" s="49"/>
      <c r="CB77" s="49"/>
      <c r="CC77" s="49"/>
      <c r="CD77" s="49"/>
      <c r="CE77" s="49"/>
      <c r="CF77" s="49"/>
      <c r="CG77" s="49"/>
      <c r="CH77" s="49"/>
      <c r="CI77" s="49"/>
      <c r="CJ77" s="49"/>
      <c r="CK77" s="49"/>
      <c r="CL77" s="49"/>
      <c r="CM77" s="49"/>
      <c r="CN77" s="49"/>
      <c r="CO77" s="49"/>
      <c r="CP77" s="49"/>
      <c r="CQ77" s="49"/>
      <c r="CR77" s="49"/>
      <c r="CS77" s="49"/>
    </row>
    <row r="78" spans="1:97" x14ac:dyDescent="0.25">
      <c r="A78" s="48"/>
      <c r="B78" s="49"/>
      <c r="C78" s="49"/>
      <c r="D78" s="49"/>
      <c r="E78" s="49"/>
      <c r="F78" s="49"/>
      <c r="G78" s="49"/>
      <c r="H78" s="49"/>
      <c r="I78" s="49"/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49"/>
      <c r="U78" s="49"/>
      <c r="V78" s="49"/>
      <c r="W78" s="49"/>
      <c r="X78" s="49"/>
      <c r="Y78" s="49"/>
      <c r="Z78" s="49"/>
      <c r="AA78" s="49"/>
      <c r="AB78" s="49"/>
      <c r="AC78" s="49"/>
      <c r="AD78" s="49"/>
      <c r="AE78" s="49"/>
      <c r="AF78" s="49"/>
      <c r="AG78" s="49"/>
      <c r="AH78" s="49"/>
      <c r="AI78" s="49"/>
      <c r="AJ78" s="49"/>
      <c r="AK78" s="49"/>
      <c r="AL78" s="49"/>
      <c r="AM78" s="49"/>
      <c r="AN78" s="49"/>
      <c r="AO78" s="49"/>
      <c r="AP78" s="49"/>
      <c r="AQ78" s="49"/>
      <c r="AR78" s="49"/>
      <c r="AS78" s="49"/>
      <c r="AT78" s="49"/>
      <c r="AU78" s="49"/>
      <c r="AV78" s="49"/>
      <c r="AW78" s="49"/>
      <c r="AX78" s="49"/>
      <c r="AY78" s="49"/>
      <c r="AZ78" s="49"/>
      <c r="BA78" s="49"/>
      <c r="BB78" s="49"/>
      <c r="BC78" s="49"/>
      <c r="BD78" s="49"/>
      <c r="BE78" s="49"/>
      <c r="BF78" s="49"/>
      <c r="BG78" s="49"/>
      <c r="BH78" s="49"/>
      <c r="BI78" s="49"/>
      <c r="BJ78" s="49"/>
      <c r="BK78" s="49"/>
      <c r="BL78" s="49"/>
      <c r="BM78" s="49"/>
      <c r="BN78" s="49"/>
      <c r="BO78" s="49"/>
      <c r="BP78" s="49"/>
      <c r="BQ78" s="49"/>
      <c r="BR78" s="49"/>
      <c r="BS78" s="49"/>
      <c r="BT78" s="49"/>
      <c r="BU78" s="49"/>
      <c r="BV78" s="49"/>
      <c r="BW78" s="49"/>
      <c r="BX78" s="49"/>
      <c r="BY78" s="49"/>
      <c r="BZ78" s="49"/>
      <c r="CA78" s="49"/>
      <c r="CB78" s="49"/>
      <c r="CC78" s="49"/>
      <c r="CD78" s="49"/>
      <c r="CE78" s="49"/>
      <c r="CF78" s="49"/>
      <c r="CG78" s="49"/>
      <c r="CH78" s="49"/>
      <c r="CI78" s="49"/>
      <c r="CJ78" s="49"/>
      <c r="CK78" s="49"/>
      <c r="CL78" s="49"/>
      <c r="CM78" s="49"/>
      <c r="CN78" s="49"/>
      <c r="CO78" s="49"/>
      <c r="CP78" s="49"/>
      <c r="CQ78" s="49"/>
      <c r="CR78" s="49"/>
      <c r="CS78" s="49"/>
    </row>
    <row r="79" spans="1:97" x14ac:dyDescent="0.25">
      <c r="A79" s="48"/>
      <c r="B79" s="49"/>
      <c r="C79" s="49"/>
      <c r="D79" s="49"/>
      <c r="E79" s="49"/>
      <c r="F79" s="49"/>
      <c r="G79" s="49"/>
      <c r="H79" s="49"/>
      <c r="I79" s="49"/>
      <c r="J79" s="49"/>
      <c r="K79" s="49"/>
      <c r="L79" s="49"/>
      <c r="M79" s="49"/>
      <c r="N79" s="49"/>
      <c r="O79" s="49"/>
      <c r="P79" s="49"/>
      <c r="Q79" s="49"/>
      <c r="R79" s="49"/>
      <c r="S79" s="49"/>
      <c r="T79" s="49"/>
      <c r="U79" s="49"/>
      <c r="V79" s="49"/>
      <c r="W79" s="49"/>
      <c r="X79" s="49"/>
      <c r="Y79" s="49"/>
      <c r="Z79" s="49"/>
      <c r="AA79" s="49"/>
      <c r="AB79" s="49"/>
      <c r="AC79" s="49"/>
      <c r="AD79" s="49"/>
      <c r="AE79" s="49"/>
      <c r="AF79" s="49"/>
      <c r="AG79" s="49"/>
      <c r="AH79" s="49"/>
      <c r="AI79" s="49"/>
      <c r="AJ79" s="49"/>
      <c r="AK79" s="49"/>
      <c r="AL79" s="49"/>
      <c r="AM79" s="49"/>
      <c r="AN79" s="49"/>
      <c r="AO79" s="49"/>
      <c r="AP79" s="49"/>
      <c r="AQ79" s="49"/>
      <c r="AR79" s="49"/>
      <c r="AS79" s="49"/>
      <c r="AT79" s="49"/>
      <c r="AU79" s="49"/>
      <c r="AV79" s="49"/>
      <c r="AW79" s="49"/>
      <c r="AX79" s="49"/>
      <c r="AY79" s="49"/>
      <c r="AZ79" s="49"/>
      <c r="BA79" s="49"/>
      <c r="BB79" s="49"/>
      <c r="BC79" s="49"/>
      <c r="BD79" s="49"/>
      <c r="BE79" s="49"/>
      <c r="BF79" s="49"/>
      <c r="BG79" s="49"/>
      <c r="BH79" s="49"/>
      <c r="BI79" s="49"/>
      <c r="BJ79" s="49"/>
      <c r="BK79" s="49"/>
      <c r="BL79" s="49"/>
      <c r="BM79" s="49"/>
      <c r="BN79" s="49"/>
      <c r="BO79" s="49"/>
      <c r="BP79" s="49"/>
      <c r="BQ79" s="49"/>
      <c r="BR79" s="49"/>
      <c r="BS79" s="49"/>
      <c r="BT79" s="49"/>
      <c r="BU79" s="49"/>
      <c r="BV79" s="49"/>
      <c r="BW79" s="49"/>
      <c r="BX79" s="49"/>
      <c r="BY79" s="49"/>
      <c r="BZ79" s="49"/>
      <c r="CA79" s="49"/>
      <c r="CB79" s="49"/>
      <c r="CC79" s="49"/>
      <c r="CD79" s="49"/>
      <c r="CE79" s="49"/>
      <c r="CF79" s="49"/>
      <c r="CG79" s="49"/>
      <c r="CH79" s="49"/>
      <c r="CI79" s="49"/>
      <c r="CJ79" s="49"/>
      <c r="CK79" s="49"/>
      <c r="CL79" s="49"/>
      <c r="CM79" s="49"/>
      <c r="CN79" s="49"/>
      <c r="CO79" s="49"/>
      <c r="CP79" s="49"/>
      <c r="CQ79" s="49"/>
      <c r="CR79" s="49"/>
      <c r="CS79" s="49"/>
    </row>
    <row r="80" spans="1:97" x14ac:dyDescent="0.25">
      <c r="A80" s="48"/>
      <c r="B80" s="49"/>
      <c r="C80" s="49"/>
      <c r="D80" s="49"/>
      <c r="E80" s="49"/>
      <c r="F80" s="49"/>
      <c r="G80" s="49"/>
      <c r="H80" s="49"/>
      <c r="I80" s="49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49"/>
      <c r="U80" s="49"/>
      <c r="V80" s="49"/>
      <c r="W80" s="49"/>
      <c r="X80" s="49"/>
      <c r="Y80" s="49"/>
      <c r="Z80" s="49"/>
      <c r="AA80" s="49"/>
      <c r="AB80" s="49"/>
      <c r="AC80" s="49"/>
      <c r="AD80" s="49"/>
      <c r="AE80" s="49"/>
      <c r="AF80" s="49"/>
      <c r="AG80" s="49"/>
      <c r="AH80" s="49"/>
      <c r="AI80" s="49"/>
      <c r="AJ80" s="49"/>
      <c r="AK80" s="49"/>
      <c r="AL80" s="49"/>
      <c r="AM80" s="49"/>
      <c r="AN80" s="49"/>
      <c r="AO80" s="49"/>
      <c r="AP80" s="49"/>
      <c r="AQ80" s="49"/>
      <c r="AR80" s="49"/>
      <c r="AS80" s="49"/>
      <c r="AT80" s="49"/>
      <c r="AU80" s="49"/>
      <c r="AV80" s="49"/>
      <c r="AW80" s="49"/>
      <c r="AX80" s="49"/>
      <c r="AY80" s="49"/>
      <c r="AZ80" s="49"/>
      <c r="BA80" s="49"/>
      <c r="BB80" s="49"/>
      <c r="BC80" s="49"/>
      <c r="BD80" s="49"/>
      <c r="BE80" s="49"/>
      <c r="BF80" s="49"/>
      <c r="BG80" s="49"/>
      <c r="BH80" s="49"/>
      <c r="BI80" s="49"/>
      <c r="BJ80" s="49"/>
      <c r="BK80" s="49"/>
      <c r="BL80" s="49"/>
      <c r="BM80" s="49"/>
      <c r="BN80" s="49"/>
      <c r="BO80" s="49"/>
      <c r="BP80" s="49"/>
      <c r="BQ80" s="49"/>
      <c r="BR80" s="49"/>
      <c r="BS80" s="49"/>
      <c r="BT80" s="49"/>
      <c r="BU80" s="49"/>
      <c r="BV80" s="49"/>
      <c r="BW80" s="49"/>
      <c r="BX80" s="49"/>
      <c r="BY80" s="49"/>
      <c r="BZ80" s="49"/>
      <c r="CA80" s="49"/>
      <c r="CB80" s="49"/>
      <c r="CC80" s="49"/>
      <c r="CD80" s="49"/>
      <c r="CE80" s="49"/>
      <c r="CF80" s="49"/>
      <c r="CG80" s="49"/>
      <c r="CH80" s="49"/>
      <c r="CI80" s="49"/>
      <c r="CJ80" s="49"/>
      <c r="CK80" s="49"/>
      <c r="CL80" s="49"/>
      <c r="CM80" s="49"/>
      <c r="CN80" s="49"/>
      <c r="CO80" s="49"/>
      <c r="CP80" s="49"/>
      <c r="CQ80" s="49"/>
      <c r="CR80" s="49"/>
      <c r="CS80" s="49"/>
    </row>
    <row r="81" spans="1:97" x14ac:dyDescent="0.25">
      <c r="A81" s="48"/>
      <c r="B81" s="49"/>
      <c r="C81" s="49"/>
      <c r="D81" s="49"/>
      <c r="E81" s="49"/>
      <c r="F81" s="49"/>
      <c r="G81" s="49"/>
      <c r="H81" s="49"/>
      <c r="I81" s="49"/>
      <c r="J81" s="49"/>
      <c r="K81" s="49"/>
      <c r="L81" s="49"/>
      <c r="M81" s="49"/>
      <c r="N81" s="49"/>
      <c r="O81" s="49"/>
      <c r="P81" s="49"/>
      <c r="Q81" s="49"/>
      <c r="R81" s="49"/>
      <c r="S81" s="49"/>
      <c r="T81" s="49"/>
      <c r="U81" s="49"/>
      <c r="V81" s="49"/>
      <c r="W81" s="49"/>
      <c r="X81" s="49"/>
      <c r="Y81" s="49"/>
      <c r="Z81" s="49"/>
      <c r="AA81" s="49"/>
      <c r="AB81" s="49"/>
      <c r="AC81" s="49"/>
      <c r="AD81" s="49"/>
      <c r="AE81" s="49"/>
      <c r="AF81" s="49"/>
      <c r="AG81" s="49"/>
      <c r="AH81" s="49"/>
      <c r="AI81" s="49"/>
      <c r="AJ81" s="49"/>
      <c r="AK81" s="49"/>
      <c r="AL81" s="49"/>
      <c r="AM81" s="49"/>
      <c r="AN81" s="49"/>
      <c r="AO81" s="49"/>
      <c r="AP81" s="49"/>
      <c r="AQ81" s="49"/>
      <c r="AR81" s="49"/>
      <c r="AS81" s="49"/>
      <c r="AT81" s="49"/>
      <c r="AU81" s="49"/>
      <c r="AV81" s="49"/>
      <c r="AW81" s="49"/>
      <c r="AX81" s="49"/>
      <c r="AY81" s="49"/>
      <c r="AZ81" s="49"/>
      <c r="BA81" s="49"/>
      <c r="BB81" s="49"/>
      <c r="BC81" s="49"/>
      <c r="BD81" s="49"/>
      <c r="BE81" s="49"/>
      <c r="BF81" s="49"/>
      <c r="BG81" s="49"/>
      <c r="BH81" s="49"/>
      <c r="BI81" s="49"/>
      <c r="BJ81" s="49"/>
      <c r="BK81" s="49"/>
      <c r="BL81" s="49"/>
      <c r="BM81" s="49"/>
      <c r="BN81" s="49"/>
      <c r="BO81" s="49"/>
      <c r="BP81" s="49"/>
      <c r="BQ81" s="49"/>
      <c r="BR81" s="49"/>
      <c r="BS81" s="49"/>
      <c r="BT81" s="49"/>
      <c r="BU81" s="49"/>
      <c r="BV81" s="49"/>
      <c r="BW81" s="49"/>
      <c r="BX81" s="49"/>
      <c r="BY81" s="49"/>
      <c r="BZ81" s="49"/>
      <c r="CA81" s="49"/>
      <c r="CB81" s="49"/>
      <c r="CC81" s="49"/>
      <c r="CD81" s="49"/>
      <c r="CE81" s="49"/>
      <c r="CF81" s="49"/>
      <c r="CG81" s="49"/>
      <c r="CH81" s="49"/>
      <c r="CI81" s="49"/>
      <c r="CJ81" s="49"/>
      <c r="CK81" s="49"/>
      <c r="CL81" s="49"/>
      <c r="CM81" s="49"/>
      <c r="CN81" s="49"/>
      <c r="CO81" s="49"/>
      <c r="CP81" s="49"/>
      <c r="CQ81" s="49"/>
      <c r="CR81" s="49"/>
      <c r="CS81" s="49"/>
    </row>
    <row r="82" spans="1:97" x14ac:dyDescent="0.25">
      <c r="A82" s="48"/>
      <c r="B82" s="49"/>
      <c r="C82" s="49"/>
      <c r="D82" s="49"/>
      <c r="E82" s="49"/>
      <c r="F82" s="49"/>
      <c r="G82" s="49"/>
      <c r="H82" s="49"/>
      <c r="I82" s="49"/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  <c r="BL82" s="49"/>
      <c r="BM82" s="49"/>
      <c r="BN82" s="49"/>
      <c r="BO82" s="49"/>
      <c r="BP82" s="49"/>
      <c r="BQ82" s="49"/>
      <c r="BR82" s="49"/>
      <c r="BS82" s="49"/>
      <c r="BT82" s="49"/>
      <c r="BU82" s="49"/>
      <c r="BV82" s="49"/>
      <c r="BW82" s="49"/>
      <c r="BX82" s="49"/>
      <c r="BY82" s="49"/>
      <c r="BZ82" s="49"/>
      <c r="CA82" s="49"/>
      <c r="CB82" s="49"/>
      <c r="CC82" s="49"/>
      <c r="CD82" s="49"/>
      <c r="CE82" s="49"/>
      <c r="CF82" s="49"/>
      <c r="CG82" s="49"/>
      <c r="CH82" s="49"/>
      <c r="CI82" s="49"/>
      <c r="CJ82" s="49"/>
      <c r="CK82" s="49"/>
      <c r="CL82" s="49"/>
      <c r="CM82" s="49"/>
      <c r="CN82" s="49"/>
      <c r="CO82" s="49"/>
      <c r="CP82" s="49"/>
      <c r="CQ82" s="49"/>
      <c r="CR82" s="49"/>
      <c r="CS82" s="49"/>
    </row>
    <row r="83" spans="1:97" x14ac:dyDescent="0.25">
      <c r="A83" s="48"/>
      <c r="B83" s="49"/>
      <c r="C83" s="49"/>
      <c r="D83" s="49"/>
      <c r="E83" s="49"/>
      <c r="F83" s="49"/>
      <c r="G83" s="49"/>
      <c r="H83" s="49"/>
      <c r="I83" s="49"/>
      <c r="J83" s="49"/>
      <c r="K83" s="49"/>
      <c r="L83" s="49"/>
      <c r="M83" s="49"/>
      <c r="N83" s="49"/>
      <c r="O83" s="49"/>
      <c r="P83" s="49"/>
      <c r="Q83" s="49"/>
      <c r="R83" s="49"/>
      <c r="S83" s="49"/>
      <c r="T83" s="49"/>
      <c r="U83" s="49"/>
      <c r="V83" s="49"/>
      <c r="W83" s="49"/>
      <c r="X83" s="49"/>
      <c r="Y83" s="49"/>
      <c r="Z83" s="49"/>
      <c r="AA83" s="49"/>
      <c r="AB83" s="49"/>
      <c r="AC83" s="49"/>
      <c r="AD83" s="49"/>
      <c r="AE83" s="49"/>
      <c r="AF83" s="49"/>
      <c r="AG83" s="49"/>
      <c r="AH83" s="49"/>
      <c r="AI83" s="49"/>
      <c r="AJ83" s="49"/>
      <c r="AK83" s="49"/>
      <c r="AL83" s="49"/>
      <c r="AM83" s="49"/>
      <c r="AN83" s="49"/>
      <c r="AO83" s="49"/>
      <c r="AP83" s="49"/>
      <c r="AQ83" s="49"/>
      <c r="AR83" s="49"/>
      <c r="AS83" s="49"/>
      <c r="AT83" s="49"/>
      <c r="AU83" s="49"/>
      <c r="AV83" s="49"/>
      <c r="AW83" s="49"/>
      <c r="AX83" s="49"/>
      <c r="AY83" s="49"/>
      <c r="AZ83" s="49"/>
      <c r="BA83" s="49"/>
      <c r="BB83" s="49"/>
      <c r="BC83" s="49"/>
      <c r="BD83" s="49"/>
      <c r="BE83" s="49"/>
      <c r="BF83" s="49"/>
      <c r="BG83" s="49"/>
      <c r="BH83" s="49"/>
      <c r="BI83" s="49"/>
      <c r="BJ83" s="49"/>
      <c r="BK83" s="49"/>
      <c r="BL83" s="49"/>
      <c r="BM83" s="49"/>
      <c r="BN83" s="49"/>
      <c r="BO83" s="49"/>
      <c r="BP83" s="49"/>
      <c r="BQ83" s="49"/>
      <c r="BR83" s="49"/>
      <c r="BS83" s="49"/>
      <c r="BT83" s="49"/>
      <c r="BU83" s="49"/>
      <c r="BV83" s="49"/>
      <c r="BW83" s="49"/>
      <c r="BX83" s="49"/>
      <c r="BY83" s="49"/>
      <c r="BZ83" s="49"/>
      <c r="CA83" s="49"/>
      <c r="CB83" s="49"/>
      <c r="CC83" s="49"/>
      <c r="CD83" s="49"/>
      <c r="CE83" s="49"/>
      <c r="CF83" s="49"/>
      <c r="CG83" s="49"/>
      <c r="CH83" s="49"/>
      <c r="CI83" s="49"/>
      <c r="CJ83" s="49"/>
      <c r="CK83" s="49"/>
      <c r="CL83" s="49"/>
      <c r="CM83" s="49"/>
      <c r="CN83" s="49"/>
      <c r="CO83" s="49"/>
      <c r="CP83" s="49"/>
      <c r="CQ83" s="49"/>
      <c r="CR83" s="49"/>
      <c r="CS83" s="49"/>
    </row>
    <row r="84" spans="1:97" x14ac:dyDescent="0.25">
      <c r="A84" s="48"/>
      <c r="B84" s="49"/>
      <c r="C84" s="49"/>
      <c r="D84" s="49"/>
      <c r="E84" s="49"/>
      <c r="F84" s="49"/>
      <c r="G84" s="49"/>
      <c r="H84" s="49"/>
      <c r="I84" s="49"/>
      <c r="J84" s="49"/>
      <c r="K84" s="49"/>
      <c r="L84" s="49"/>
      <c r="M84" s="49"/>
      <c r="N84" s="49"/>
      <c r="O84" s="49"/>
      <c r="P84" s="49"/>
      <c r="Q84" s="49"/>
      <c r="R84" s="49"/>
      <c r="S84" s="49"/>
      <c r="T84" s="49"/>
      <c r="U84" s="49"/>
      <c r="V84" s="49"/>
      <c r="W84" s="49"/>
      <c r="X84" s="49"/>
      <c r="Y84" s="49"/>
      <c r="Z84" s="49"/>
      <c r="AA84" s="49"/>
      <c r="AB84" s="49"/>
      <c r="AC84" s="49"/>
      <c r="AD84" s="49"/>
      <c r="AE84" s="49"/>
      <c r="AF84" s="49"/>
      <c r="AG84" s="49"/>
      <c r="AH84" s="49"/>
      <c r="AI84" s="49"/>
      <c r="AJ84" s="49"/>
      <c r="AK84" s="49"/>
      <c r="AL84" s="49"/>
      <c r="AM84" s="49"/>
      <c r="AN84" s="49"/>
      <c r="AO84" s="49"/>
      <c r="AP84" s="49"/>
      <c r="AQ84" s="49"/>
      <c r="AR84" s="49"/>
      <c r="AS84" s="49"/>
      <c r="AT84" s="49"/>
      <c r="AU84" s="49"/>
      <c r="AV84" s="49"/>
      <c r="AW84" s="49"/>
      <c r="AX84" s="49"/>
      <c r="AY84" s="49"/>
      <c r="AZ84" s="49"/>
      <c r="BA84" s="49"/>
      <c r="BB84" s="49"/>
      <c r="BC84" s="49"/>
      <c r="BD84" s="49"/>
      <c r="BE84" s="49"/>
      <c r="BF84" s="49"/>
      <c r="BG84" s="49"/>
      <c r="BH84" s="49"/>
      <c r="BI84" s="49"/>
      <c r="BJ84" s="49"/>
      <c r="BK84" s="49"/>
      <c r="BL84" s="49"/>
      <c r="BM84" s="49"/>
      <c r="BN84" s="49"/>
      <c r="BO84" s="49"/>
      <c r="BP84" s="49"/>
      <c r="BQ84" s="49"/>
      <c r="BR84" s="49"/>
      <c r="BS84" s="49"/>
      <c r="BT84" s="49"/>
      <c r="BU84" s="49"/>
      <c r="BV84" s="49"/>
      <c r="BW84" s="49"/>
      <c r="BX84" s="49"/>
      <c r="BY84" s="49"/>
      <c r="BZ84" s="49"/>
      <c r="CA84" s="49"/>
      <c r="CB84" s="49"/>
      <c r="CC84" s="49"/>
      <c r="CD84" s="49"/>
      <c r="CE84" s="49"/>
      <c r="CF84" s="49"/>
      <c r="CG84" s="49"/>
      <c r="CH84" s="49"/>
      <c r="CI84" s="49"/>
      <c r="CJ84" s="49"/>
      <c r="CK84" s="49"/>
      <c r="CL84" s="49"/>
      <c r="CM84" s="49"/>
      <c r="CN84" s="49"/>
      <c r="CO84" s="49"/>
      <c r="CP84" s="49"/>
      <c r="CQ84" s="49"/>
      <c r="CR84" s="49"/>
      <c r="CS84" s="49"/>
    </row>
    <row r="85" spans="1:97" x14ac:dyDescent="0.25">
      <c r="A85" s="48"/>
      <c r="B85" s="49"/>
      <c r="C85" s="49"/>
      <c r="D85" s="49"/>
      <c r="E85" s="49"/>
      <c r="F85" s="49"/>
      <c r="G85" s="49"/>
      <c r="H85" s="49"/>
      <c r="I85" s="49"/>
      <c r="J85" s="49"/>
      <c r="K85" s="49"/>
      <c r="L85" s="49"/>
      <c r="M85" s="49"/>
      <c r="N85" s="49"/>
      <c r="O85" s="49"/>
      <c r="P85" s="49"/>
      <c r="Q85" s="49"/>
      <c r="R85" s="49"/>
      <c r="S85" s="49"/>
      <c r="T85" s="49"/>
      <c r="U85" s="49"/>
      <c r="V85" s="49"/>
      <c r="W85" s="49"/>
      <c r="X85" s="49"/>
      <c r="Y85" s="49"/>
      <c r="Z85" s="49"/>
      <c r="AA85" s="49"/>
      <c r="AB85" s="49"/>
      <c r="AC85" s="49"/>
      <c r="AD85" s="49"/>
      <c r="AE85" s="49"/>
      <c r="AF85" s="49"/>
      <c r="AG85" s="49"/>
      <c r="AH85" s="49"/>
      <c r="AI85" s="49"/>
      <c r="AJ85" s="49"/>
      <c r="AK85" s="49"/>
      <c r="AL85" s="49"/>
      <c r="AM85" s="49"/>
      <c r="AN85" s="49"/>
      <c r="AO85" s="49"/>
      <c r="AP85" s="49"/>
      <c r="AQ85" s="49"/>
      <c r="AR85" s="49"/>
      <c r="AS85" s="49"/>
      <c r="AT85" s="49"/>
      <c r="AU85" s="49"/>
      <c r="AV85" s="49"/>
      <c r="AW85" s="49"/>
      <c r="AX85" s="49"/>
      <c r="AY85" s="49"/>
      <c r="AZ85" s="49"/>
      <c r="BA85" s="49"/>
      <c r="BB85" s="49"/>
      <c r="BC85" s="49"/>
      <c r="BD85" s="49"/>
      <c r="BE85" s="49"/>
      <c r="BF85" s="49"/>
      <c r="BG85" s="49"/>
      <c r="BH85" s="49"/>
      <c r="BI85" s="49"/>
      <c r="BJ85" s="49"/>
      <c r="BK85" s="49"/>
      <c r="BL85" s="49"/>
      <c r="BM85" s="49"/>
      <c r="BN85" s="49"/>
      <c r="BO85" s="49"/>
      <c r="BP85" s="49"/>
      <c r="BQ85" s="49"/>
      <c r="BR85" s="49"/>
      <c r="BS85" s="49"/>
      <c r="BT85" s="49"/>
      <c r="BU85" s="49"/>
      <c r="BV85" s="49"/>
      <c r="BW85" s="49"/>
      <c r="BX85" s="49"/>
      <c r="BY85" s="49"/>
      <c r="BZ85" s="49"/>
      <c r="CA85" s="49"/>
      <c r="CB85" s="49"/>
      <c r="CC85" s="49"/>
      <c r="CD85" s="49"/>
      <c r="CE85" s="49"/>
      <c r="CF85" s="49"/>
      <c r="CG85" s="49"/>
      <c r="CH85" s="49"/>
      <c r="CI85" s="49"/>
      <c r="CJ85" s="49"/>
      <c r="CK85" s="49"/>
      <c r="CL85" s="49"/>
      <c r="CM85" s="49"/>
      <c r="CN85" s="49"/>
      <c r="CO85" s="49"/>
      <c r="CP85" s="49"/>
      <c r="CQ85" s="49"/>
      <c r="CR85" s="49"/>
      <c r="CS85" s="49"/>
    </row>
    <row r="86" spans="1:97" x14ac:dyDescent="0.25">
      <c r="A86" s="48"/>
      <c r="B86" s="49"/>
      <c r="C86" s="49"/>
      <c r="D86" s="49"/>
      <c r="E86" s="49"/>
      <c r="F86" s="49"/>
      <c r="G86" s="49"/>
      <c r="H86" s="49"/>
      <c r="I86" s="49"/>
      <c r="J86" s="49"/>
      <c r="K86" s="49"/>
      <c r="L86" s="49"/>
      <c r="M86" s="49"/>
      <c r="N86" s="49"/>
      <c r="O86" s="49"/>
      <c r="P86" s="49"/>
      <c r="Q86" s="49"/>
      <c r="R86" s="49"/>
      <c r="S86" s="49"/>
      <c r="T86" s="49"/>
      <c r="U86" s="49"/>
      <c r="V86" s="49"/>
      <c r="W86" s="49"/>
      <c r="X86" s="49"/>
      <c r="Y86" s="49"/>
      <c r="Z86" s="49"/>
      <c r="AA86" s="49"/>
      <c r="AB86" s="49"/>
      <c r="AC86" s="49"/>
      <c r="AD86" s="49"/>
      <c r="AE86" s="49"/>
      <c r="AF86" s="49"/>
      <c r="AG86" s="49"/>
      <c r="AH86" s="49"/>
      <c r="AI86" s="49"/>
      <c r="AJ86" s="49"/>
      <c r="AK86" s="49"/>
      <c r="AL86" s="49"/>
      <c r="AM86" s="49"/>
      <c r="AN86" s="49"/>
      <c r="AO86" s="49"/>
      <c r="AP86" s="49"/>
      <c r="AQ86" s="49"/>
      <c r="AR86" s="49"/>
      <c r="AS86" s="49"/>
      <c r="AT86" s="49"/>
      <c r="AU86" s="49"/>
      <c r="AV86" s="49"/>
      <c r="AW86" s="49"/>
      <c r="AX86" s="49"/>
      <c r="AY86" s="49"/>
      <c r="AZ86" s="49"/>
      <c r="BA86" s="49"/>
      <c r="BB86" s="49"/>
      <c r="BC86" s="49"/>
      <c r="BD86" s="49"/>
      <c r="BE86" s="49"/>
      <c r="BF86" s="49"/>
      <c r="BG86" s="49"/>
      <c r="BH86" s="49"/>
      <c r="BI86" s="49"/>
      <c r="BJ86" s="49"/>
      <c r="BK86" s="49"/>
      <c r="BL86" s="49"/>
      <c r="BM86" s="49"/>
      <c r="BN86" s="49"/>
      <c r="BO86" s="49"/>
      <c r="BP86" s="49"/>
      <c r="BQ86" s="49"/>
      <c r="BR86" s="49"/>
      <c r="BS86" s="49"/>
      <c r="BT86" s="49"/>
      <c r="BU86" s="49"/>
      <c r="BV86" s="49"/>
      <c r="BW86" s="49"/>
      <c r="BX86" s="49"/>
      <c r="BY86" s="49"/>
      <c r="BZ86" s="49"/>
      <c r="CA86" s="49"/>
      <c r="CB86" s="49"/>
      <c r="CC86" s="49"/>
      <c r="CD86" s="49"/>
      <c r="CE86" s="49"/>
      <c r="CF86" s="49"/>
      <c r="CG86" s="49"/>
      <c r="CH86" s="49"/>
      <c r="CI86" s="49"/>
      <c r="CJ86" s="49"/>
      <c r="CK86" s="49"/>
      <c r="CL86" s="49"/>
      <c r="CM86" s="49"/>
      <c r="CN86" s="49"/>
      <c r="CO86" s="49"/>
      <c r="CP86" s="49"/>
      <c r="CQ86" s="49"/>
      <c r="CR86" s="49"/>
      <c r="CS86" s="49"/>
    </row>
    <row r="87" spans="1:97" x14ac:dyDescent="0.25">
      <c r="A87" s="48"/>
      <c r="B87" s="49"/>
      <c r="C87" s="49"/>
      <c r="D87" s="49"/>
      <c r="E87" s="49"/>
      <c r="F87" s="49"/>
      <c r="G87" s="49"/>
      <c r="H87" s="49"/>
      <c r="I87" s="49"/>
      <c r="J87" s="49"/>
      <c r="K87" s="49"/>
      <c r="L87" s="49"/>
      <c r="M87" s="49"/>
      <c r="N87" s="49"/>
      <c r="O87" s="49"/>
      <c r="P87" s="49"/>
      <c r="Q87" s="49"/>
      <c r="R87" s="49"/>
      <c r="S87" s="49"/>
      <c r="T87" s="49"/>
      <c r="U87" s="49"/>
      <c r="V87" s="49"/>
      <c r="W87" s="49"/>
      <c r="X87" s="49"/>
      <c r="Y87" s="49"/>
      <c r="Z87" s="49"/>
      <c r="AA87" s="49"/>
      <c r="AB87" s="49"/>
      <c r="AC87" s="49"/>
      <c r="AD87" s="49"/>
      <c r="AE87" s="49"/>
      <c r="AF87" s="49"/>
      <c r="AG87" s="49"/>
      <c r="AH87" s="49"/>
      <c r="AI87" s="49"/>
      <c r="AJ87" s="49"/>
      <c r="AK87" s="49"/>
      <c r="AL87" s="49"/>
      <c r="AM87" s="49"/>
      <c r="AN87" s="49"/>
      <c r="AO87" s="49"/>
      <c r="AP87" s="49"/>
      <c r="AQ87" s="49"/>
      <c r="AR87" s="49"/>
      <c r="AS87" s="49"/>
      <c r="AT87" s="49"/>
      <c r="AU87" s="49"/>
      <c r="AV87" s="49"/>
      <c r="AW87" s="49"/>
      <c r="AX87" s="49"/>
      <c r="AY87" s="49"/>
      <c r="AZ87" s="49"/>
      <c r="BA87" s="49"/>
      <c r="BB87" s="49"/>
      <c r="BC87" s="49"/>
      <c r="BD87" s="49"/>
      <c r="BE87" s="49"/>
      <c r="BF87" s="49"/>
      <c r="BG87" s="49"/>
      <c r="BH87" s="49"/>
      <c r="BI87" s="49"/>
      <c r="BJ87" s="49"/>
      <c r="BK87" s="49"/>
      <c r="BL87" s="49"/>
      <c r="BM87" s="49"/>
      <c r="BN87" s="49"/>
      <c r="BO87" s="49"/>
      <c r="BP87" s="49"/>
      <c r="BQ87" s="49"/>
      <c r="BR87" s="49"/>
      <c r="BS87" s="49"/>
      <c r="BT87" s="49"/>
      <c r="BU87" s="49"/>
      <c r="BV87" s="49"/>
      <c r="BW87" s="49"/>
      <c r="BX87" s="49"/>
      <c r="BY87" s="49"/>
      <c r="BZ87" s="49"/>
      <c r="CA87" s="49"/>
      <c r="CB87" s="49"/>
      <c r="CC87" s="49"/>
      <c r="CD87" s="49"/>
      <c r="CE87" s="49"/>
      <c r="CF87" s="49"/>
      <c r="CG87" s="49"/>
      <c r="CH87" s="49"/>
      <c r="CI87" s="49"/>
      <c r="CJ87" s="49"/>
      <c r="CK87" s="49"/>
      <c r="CL87" s="49"/>
      <c r="CM87" s="49"/>
      <c r="CN87" s="49"/>
      <c r="CO87" s="49"/>
      <c r="CP87" s="49"/>
      <c r="CQ87" s="49"/>
      <c r="CR87" s="49"/>
      <c r="CS87" s="49"/>
    </row>
    <row r="88" spans="1:97" x14ac:dyDescent="0.25">
      <c r="A88" s="48"/>
      <c r="B88" s="49"/>
      <c r="C88" s="49"/>
      <c r="D88" s="49"/>
      <c r="E88" s="49"/>
      <c r="F88" s="49"/>
      <c r="G88" s="49"/>
      <c r="H88" s="49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49"/>
      <c r="T88" s="49"/>
      <c r="U88" s="49"/>
      <c r="V88" s="49"/>
      <c r="W88" s="49"/>
      <c r="X88" s="49"/>
      <c r="Y88" s="49"/>
      <c r="Z88" s="49"/>
      <c r="AA88" s="49"/>
      <c r="AB88" s="49"/>
      <c r="AC88" s="49"/>
      <c r="AD88" s="49"/>
      <c r="AE88" s="49"/>
      <c r="AF88" s="49"/>
      <c r="AG88" s="49"/>
      <c r="AH88" s="49"/>
      <c r="AI88" s="49"/>
      <c r="AJ88" s="49"/>
      <c r="AK88" s="49"/>
      <c r="AL88" s="49"/>
      <c r="AM88" s="49"/>
      <c r="AN88" s="49"/>
      <c r="AO88" s="49"/>
      <c r="AP88" s="49"/>
      <c r="AQ88" s="49"/>
      <c r="AR88" s="49"/>
      <c r="AS88" s="49"/>
      <c r="AT88" s="49"/>
      <c r="AU88" s="49"/>
      <c r="AV88" s="49"/>
      <c r="AW88" s="49"/>
      <c r="AX88" s="49"/>
      <c r="AY88" s="49"/>
      <c r="AZ88" s="49"/>
      <c r="BA88" s="49"/>
      <c r="BB88" s="49"/>
      <c r="BC88" s="49"/>
      <c r="BD88" s="49"/>
      <c r="BE88" s="49"/>
      <c r="BF88" s="49"/>
      <c r="BG88" s="49"/>
      <c r="BH88" s="49"/>
      <c r="BI88" s="49"/>
      <c r="BJ88" s="49"/>
      <c r="BK88" s="49"/>
      <c r="BL88" s="49"/>
      <c r="BM88" s="49"/>
      <c r="BN88" s="49"/>
      <c r="BO88" s="49"/>
      <c r="BP88" s="49"/>
      <c r="BQ88" s="49"/>
      <c r="BR88" s="49"/>
      <c r="BS88" s="49"/>
      <c r="BT88" s="49"/>
      <c r="BU88" s="49"/>
      <c r="BV88" s="49"/>
      <c r="BW88" s="49"/>
      <c r="BX88" s="49"/>
      <c r="BY88" s="49"/>
      <c r="BZ88" s="49"/>
      <c r="CA88" s="49"/>
      <c r="CB88" s="49"/>
      <c r="CC88" s="49"/>
      <c r="CD88" s="49"/>
      <c r="CE88" s="49"/>
      <c r="CF88" s="49"/>
      <c r="CG88" s="49"/>
      <c r="CH88" s="49"/>
      <c r="CI88" s="49"/>
      <c r="CJ88" s="49"/>
      <c r="CK88" s="49"/>
      <c r="CL88" s="49"/>
      <c r="CM88" s="49"/>
      <c r="CN88" s="49"/>
      <c r="CO88" s="49"/>
      <c r="CP88" s="49"/>
      <c r="CQ88" s="49"/>
      <c r="CR88" s="49"/>
      <c r="CS88" s="49"/>
    </row>
  </sheetData>
  <hyperlinks>
    <hyperlink ref="A55" location="Contents!A1" display="Return to contents"/>
  </hyperlink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DV82"/>
  <sheetViews>
    <sheetView zoomScale="85" zoomScaleNormal="85" workbookViewId="0">
      <pane xSplit="1" ySplit="9" topLeftCell="DG10" activePane="bottomRight" state="frozen"/>
      <selection activeCell="A7" sqref="A7"/>
      <selection pane="topRight" activeCell="A7" sqref="A7"/>
      <selection pane="bottomLeft" activeCell="A7" sqref="A7"/>
      <selection pane="bottomRight" activeCell="DX38" sqref="DX38"/>
    </sheetView>
  </sheetViews>
  <sheetFormatPr defaultColWidth="8.625" defaultRowHeight="15" outlineLevelRow="2" x14ac:dyDescent="0.25"/>
  <cols>
    <col min="1" max="1" width="71" style="3" bestFit="1" customWidth="1"/>
    <col min="2" max="2" width="9.625" style="3" bestFit="1" customWidth="1"/>
    <col min="3" max="3" width="9.125" style="3" bestFit="1" customWidth="1"/>
    <col min="4" max="5" width="9.375" style="3" bestFit="1" customWidth="1"/>
    <col min="6" max="6" width="9.625" style="3" bestFit="1" customWidth="1"/>
    <col min="7" max="7" width="9.125" style="3" bestFit="1" customWidth="1"/>
    <col min="8" max="9" width="9.375" style="3" bestFit="1" customWidth="1"/>
    <col min="10" max="10" width="9.625" style="3" bestFit="1" customWidth="1"/>
    <col min="11" max="11" width="9.125" style="3" bestFit="1" customWidth="1"/>
    <col min="12" max="13" width="9.375" style="3" bestFit="1" customWidth="1"/>
    <col min="14" max="14" width="9.625" style="3" bestFit="1" customWidth="1"/>
    <col min="15" max="15" width="9.125" style="3" bestFit="1" customWidth="1"/>
    <col min="16" max="17" width="9.375" style="3" bestFit="1" customWidth="1"/>
    <col min="18" max="18" width="9.625" style="3" bestFit="1" customWidth="1"/>
    <col min="19" max="19" width="9.125" style="3" bestFit="1" customWidth="1"/>
    <col min="20" max="21" width="9.375" style="3" bestFit="1" customWidth="1"/>
    <col min="22" max="22" width="9.625" style="3" bestFit="1" customWidth="1"/>
    <col min="23" max="23" width="9.125" style="3" bestFit="1" customWidth="1"/>
    <col min="24" max="25" width="9.375" style="3" bestFit="1" customWidth="1"/>
    <col min="26" max="26" width="9.625" style="3" bestFit="1" customWidth="1"/>
    <col min="27" max="27" width="9.125" style="3" bestFit="1" customWidth="1"/>
    <col min="28" max="29" width="9.375" style="3" bestFit="1" customWidth="1"/>
    <col min="30" max="30" width="9.625" style="3" bestFit="1" customWidth="1"/>
    <col min="31" max="31" width="9.125" style="3" bestFit="1" customWidth="1"/>
    <col min="32" max="33" width="9.375" style="3" bestFit="1" customWidth="1"/>
    <col min="34" max="34" width="9.625" style="3" bestFit="1" customWidth="1"/>
    <col min="35" max="35" width="9.125" style="3" bestFit="1" customWidth="1"/>
    <col min="36" max="37" width="9.375" style="3" bestFit="1" customWidth="1"/>
    <col min="38" max="38" width="9.625" style="3" bestFit="1" customWidth="1"/>
    <col min="39" max="39" width="9.125" style="3" bestFit="1" customWidth="1"/>
    <col min="40" max="41" width="9.375" style="3" bestFit="1" customWidth="1"/>
    <col min="42" max="42" width="9.625" style="3" bestFit="1" customWidth="1"/>
    <col min="43" max="43" width="9.125" style="3" bestFit="1" customWidth="1"/>
    <col min="44" max="45" width="9.375" style="3" bestFit="1" customWidth="1"/>
    <col min="46" max="46" width="9.625" style="3" bestFit="1" customWidth="1"/>
    <col min="47" max="47" width="9.125" style="3" bestFit="1" customWidth="1"/>
    <col min="48" max="49" width="9.375" style="3" bestFit="1" customWidth="1"/>
    <col min="50" max="50" width="9.625" style="3" bestFit="1" customWidth="1"/>
    <col min="51" max="51" width="9.125" style="3" bestFit="1" customWidth="1"/>
    <col min="52" max="53" width="9.375" style="3" bestFit="1" customWidth="1"/>
    <col min="54" max="54" width="9.625" style="3" bestFit="1" customWidth="1"/>
    <col min="55" max="55" width="9.125" style="3" bestFit="1" customWidth="1"/>
    <col min="56" max="56" width="9.375" style="3" bestFit="1" customWidth="1"/>
    <col min="57" max="57" width="9.375" style="13" bestFit="1" customWidth="1"/>
    <col min="58" max="58" width="9.625" style="13" bestFit="1" customWidth="1"/>
    <col min="59" max="59" width="9.125" style="13" bestFit="1" customWidth="1"/>
    <col min="60" max="61" width="9.375" style="13" bestFit="1" customWidth="1"/>
    <col min="62" max="62" width="9.625" style="13" bestFit="1" customWidth="1"/>
    <col min="63" max="63" width="9.125" style="13" bestFit="1" customWidth="1"/>
    <col min="64" max="65" width="9.375" style="13" bestFit="1" customWidth="1"/>
    <col min="66" max="66" width="9.625" style="13" bestFit="1" customWidth="1"/>
    <col min="67" max="67" width="9.125" style="13" bestFit="1" customWidth="1"/>
    <col min="68" max="69" width="9.375" style="13" bestFit="1" customWidth="1"/>
    <col min="70" max="70" width="9.625" style="13" bestFit="1" customWidth="1"/>
    <col min="71" max="71" width="9.125" style="13" bestFit="1" customWidth="1"/>
    <col min="72" max="73" width="9.375" style="13" bestFit="1" customWidth="1"/>
    <col min="74" max="74" width="9.625" style="13" bestFit="1" customWidth="1"/>
    <col min="75" max="75" width="9.125" style="13" bestFit="1" customWidth="1"/>
    <col min="76" max="77" width="9.375" style="13" bestFit="1" customWidth="1"/>
    <col min="78" max="78" width="9.625" style="13" bestFit="1" customWidth="1"/>
    <col min="79" max="79" width="9.125" style="13" bestFit="1" customWidth="1"/>
    <col min="80" max="81" width="9.375" style="13" bestFit="1" customWidth="1"/>
    <col min="82" max="82" width="9.625" style="13" bestFit="1" customWidth="1"/>
    <col min="83" max="83" width="9.125" style="13" bestFit="1" customWidth="1"/>
    <col min="84" max="85" width="9.375" style="13" bestFit="1" customWidth="1"/>
    <col min="86" max="86" width="9.625" style="13" bestFit="1" customWidth="1"/>
    <col min="87" max="87" width="9.125" style="13" bestFit="1" customWidth="1"/>
    <col min="88" max="89" width="9.375" style="13" bestFit="1" customWidth="1"/>
    <col min="90" max="90" width="9.625" style="13" bestFit="1" customWidth="1"/>
    <col min="91" max="91" width="9.125" style="13" bestFit="1" customWidth="1"/>
    <col min="92" max="122" width="8.625" style="2"/>
    <col min="123" max="123" width="10.125" style="2" bestFit="1" customWidth="1"/>
    <col min="124" max="124" width="8.625" style="2"/>
    <col min="125" max="125" width="7.625" style="2" bestFit="1" customWidth="1"/>
    <col min="126" max="16384" width="8.625" style="2"/>
  </cols>
  <sheetData>
    <row r="1" spans="1:126" x14ac:dyDescent="0.25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</row>
    <row r="2" spans="1:126" x14ac:dyDescent="0.25"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</row>
    <row r="3" spans="1:126" x14ac:dyDescent="0.25"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</row>
    <row r="4" spans="1:126" x14ac:dyDescent="0.25"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</row>
    <row r="5" spans="1:126" x14ac:dyDescent="0.25"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</row>
    <row r="6" spans="1:126" x14ac:dyDescent="0.25"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</row>
    <row r="7" spans="1:126" ht="21" x14ac:dyDescent="0.35">
      <c r="A7" s="59" t="s">
        <v>89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</row>
    <row r="8" spans="1:126" x14ac:dyDescent="0.25"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</row>
    <row r="9" spans="1:126" ht="14.25" customHeight="1" x14ac:dyDescent="0.25">
      <c r="A9" s="4" t="s">
        <v>18</v>
      </c>
      <c r="B9" s="18">
        <v>32568</v>
      </c>
      <c r="C9" s="18">
        <v>32660</v>
      </c>
      <c r="D9" s="18">
        <v>32752</v>
      </c>
      <c r="E9" s="18">
        <v>32843</v>
      </c>
      <c r="F9" s="18">
        <v>32933</v>
      </c>
      <c r="G9" s="18">
        <v>33025</v>
      </c>
      <c r="H9" s="18">
        <v>33117</v>
      </c>
      <c r="I9" s="18">
        <v>33208</v>
      </c>
      <c r="J9" s="18">
        <v>33298</v>
      </c>
      <c r="K9" s="18">
        <v>33390</v>
      </c>
      <c r="L9" s="18">
        <v>33482</v>
      </c>
      <c r="M9" s="18">
        <v>33573</v>
      </c>
      <c r="N9" s="18">
        <v>33664</v>
      </c>
      <c r="O9" s="18">
        <v>33756</v>
      </c>
      <c r="P9" s="18">
        <v>33848</v>
      </c>
      <c r="Q9" s="18">
        <v>33939</v>
      </c>
      <c r="R9" s="18">
        <v>34029</v>
      </c>
      <c r="S9" s="18">
        <v>34121</v>
      </c>
      <c r="T9" s="18">
        <v>34213</v>
      </c>
      <c r="U9" s="18">
        <v>34304</v>
      </c>
      <c r="V9" s="18">
        <v>34394</v>
      </c>
      <c r="W9" s="18">
        <v>34486</v>
      </c>
      <c r="X9" s="18">
        <v>34578</v>
      </c>
      <c r="Y9" s="18">
        <v>34669</v>
      </c>
      <c r="Z9" s="18">
        <v>34759</v>
      </c>
      <c r="AA9" s="18">
        <v>34851</v>
      </c>
      <c r="AB9" s="18">
        <v>34943</v>
      </c>
      <c r="AC9" s="18">
        <v>35034</v>
      </c>
      <c r="AD9" s="18">
        <v>35125</v>
      </c>
      <c r="AE9" s="18">
        <v>35217</v>
      </c>
      <c r="AF9" s="18">
        <v>35309</v>
      </c>
      <c r="AG9" s="18">
        <v>35400</v>
      </c>
      <c r="AH9" s="18">
        <v>35490</v>
      </c>
      <c r="AI9" s="18">
        <v>35582</v>
      </c>
      <c r="AJ9" s="18">
        <v>35674</v>
      </c>
      <c r="AK9" s="18">
        <v>35765</v>
      </c>
      <c r="AL9" s="18">
        <v>35855</v>
      </c>
      <c r="AM9" s="18">
        <v>35947</v>
      </c>
      <c r="AN9" s="18">
        <v>36039</v>
      </c>
      <c r="AO9" s="18">
        <v>36130</v>
      </c>
      <c r="AP9" s="18">
        <v>36220</v>
      </c>
      <c r="AQ9" s="18">
        <v>36312</v>
      </c>
      <c r="AR9" s="18">
        <v>36404</v>
      </c>
      <c r="AS9" s="18">
        <v>36495</v>
      </c>
      <c r="AT9" s="18">
        <v>36586</v>
      </c>
      <c r="AU9" s="18">
        <v>36678</v>
      </c>
      <c r="AV9" s="18">
        <v>36770</v>
      </c>
      <c r="AW9" s="18">
        <v>36861</v>
      </c>
      <c r="AX9" s="18">
        <v>36951</v>
      </c>
      <c r="AY9" s="18">
        <v>37043</v>
      </c>
      <c r="AZ9" s="18">
        <v>37135</v>
      </c>
      <c r="BA9" s="18">
        <v>37226</v>
      </c>
      <c r="BB9" s="18">
        <v>37316</v>
      </c>
      <c r="BC9" s="18">
        <v>37408</v>
      </c>
      <c r="BD9" s="18">
        <v>37500</v>
      </c>
      <c r="BE9" s="18">
        <v>37591</v>
      </c>
      <c r="BF9" s="18">
        <v>37681</v>
      </c>
      <c r="BG9" s="18">
        <v>37773</v>
      </c>
      <c r="BH9" s="18">
        <v>37865</v>
      </c>
      <c r="BI9" s="18">
        <v>37956</v>
      </c>
      <c r="BJ9" s="18">
        <v>38047</v>
      </c>
      <c r="BK9" s="18">
        <v>38139</v>
      </c>
      <c r="BL9" s="18">
        <v>38231</v>
      </c>
      <c r="BM9" s="18">
        <v>38322</v>
      </c>
      <c r="BN9" s="18">
        <v>38412</v>
      </c>
      <c r="BO9" s="18">
        <v>38504</v>
      </c>
      <c r="BP9" s="18">
        <v>38596</v>
      </c>
      <c r="BQ9" s="18">
        <v>38687</v>
      </c>
      <c r="BR9" s="18">
        <v>38777</v>
      </c>
      <c r="BS9" s="18">
        <v>38869</v>
      </c>
      <c r="BT9" s="18">
        <v>38961</v>
      </c>
      <c r="BU9" s="18">
        <v>39052</v>
      </c>
      <c r="BV9" s="18">
        <v>39142</v>
      </c>
      <c r="BW9" s="18">
        <v>39234</v>
      </c>
      <c r="BX9" s="18">
        <v>39326</v>
      </c>
      <c r="BY9" s="18">
        <v>39417</v>
      </c>
      <c r="BZ9" s="18">
        <v>39508</v>
      </c>
      <c r="CA9" s="18">
        <v>39600</v>
      </c>
      <c r="CB9" s="18">
        <v>39692</v>
      </c>
      <c r="CC9" s="18">
        <v>39783</v>
      </c>
      <c r="CD9" s="18">
        <v>39873</v>
      </c>
      <c r="CE9" s="18">
        <v>39965</v>
      </c>
      <c r="CF9" s="18">
        <v>40057</v>
      </c>
      <c r="CG9" s="18">
        <v>40148</v>
      </c>
      <c r="CH9" s="18">
        <v>40238</v>
      </c>
      <c r="CI9" s="18">
        <v>40330</v>
      </c>
      <c r="CJ9" s="18">
        <v>40422</v>
      </c>
      <c r="CK9" s="18">
        <v>40513</v>
      </c>
      <c r="CL9" s="18">
        <v>40603</v>
      </c>
      <c r="CM9" s="18">
        <v>40695</v>
      </c>
      <c r="CN9" s="18">
        <v>40787</v>
      </c>
      <c r="CO9" s="18">
        <v>40878</v>
      </c>
      <c r="CP9" s="18">
        <v>40969</v>
      </c>
      <c r="CQ9" s="18">
        <v>41061</v>
      </c>
      <c r="CR9" s="18">
        <v>41153</v>
      </c>
      <c r="CS9" s="18">
        <v>41244</v>
      </c>
      <c r="CT9" s="18">
        <v>41334</v>
      </c>
      <c r="CU9" s="18">
        <v>41426</v>
      </c>
      <c r="CV9" s="18">
        <v>41518</v>
      </c>
      <c r="CW9" s="18">
        <v>41609</v>
      </c>
      <c r="CX9" s="18">
        <v>41699</v>
      </c>
      <c r="CY9" s="18">
        <v>41791</v>
      </c>
      <c r="CZ9" s="18">
        <v>41883</v>
      </c>
      <c r="DA9" s="18">
        <v>41974</v>
      </c>
      <c r="DB9" s="18">
        <v>42064</v>
      </c>
      <c r="DC9" s="18">
        <v>42156</v>
      </c>
      <c r="DD9" s="18">
        <v>42248</v>
      </c>
      <c r="DE9" s="18">
        <v>42339</v>
      </c>
      <c r="DF9" s="18">
        <v>42430</v>
      </c>
      <c r="DG9" s="18">
        <v>42522</v>
      </c>
      <c r="DH9" s="18">
        <v>42614</v>
      </c>
      <c r="DI9" s="18">
        <v>42705</v>
      </c>
      <c r="DJ9" s="18">
        <v>42795</v>
      </c>
      <c r="DK9" s="18">
        <v>42887</v>
      </c>
      <c r="DL9" s="18">
        <v>42979</v>
      </c>
      <c r="DM9" s="18">
        <v>43070</v>
      </c>
      <c r="DN9" s="18">
        <v>43160</v>
      </c>
      <c r="DO9" s="18">
        <v>43252</v>
      </c>
      <c r="DP9" s="18">
        <v>43344</v>
      </c>
      <c r="DQ9" s="18">
        <v>43435</v>
      </c>
      <c r="DR9" s="18">
        <v>43525</v>
      </c>
      <c r="DS9" s="18">
        <v>43617</v>
      </c>
      <c r="DT9" s="18">
        <v>43709</v>
      </c>
      <c r="DU9" s="18">
        <v>43800</v>
      </c>
      <c r="DV9" s="18">
        <v>43891</v>
      </c>
    </row>
    <row r="10" spans="1:126" ht="14.25" customHeight="1" x14ac:dyDescent="0.25">
      <c r="A10" s="25" t="s">
        <v>20</v>
      </c>
      <c r="B10" s="14">
        <f>B12+B17-B22-B27</f>
        <v>8.0558745085994037</v>
      </c>
      <c r="C10" s="14">
        <f t="shared" ref="C10:BM10" si="0">C12+C17-C22-C27</f>
        <v>14.299952588991314</v>
      </c>
      <c r="D10" s="14">
        <f t="shared" si="0"/>
        <v>15.292284921811806</v>
      </c>
      <c r="E10" s="14">
        <f t="shared" si="0"/>
        <v>13.864615914346793</v>
      </c>
      <c r="F10" s="14">
        <f t="shared" si="0"/>
        <v>15.42030247163463</v>
      </c>
      <c r="G10" s="14">
        <f t="shared" si="0"/>
        <v>11.929412520403048</v>
      </c>
      <c r="H10" s="14">
        <f t="shared" si="0"/>
        <v>13.559671400436564</v>
      </c>
      <c r="I10" s="14">
        <f t="shared" si="0"/>
        <v>11.30672186396229</v>
      </c>
      <c r="J10" s="14">
        <f t="shared" si="0"/>
        <v>10.773938929853333</v>
      </c>
      <c r="K10" s="14">
        <f t="shared" si="0"/>
        <v>11.432378674549684</v>
      </c>
      <c r="L10" s="14">
        <f t="shared" si="0"/>
        <v>12.659645686956686</v>
      </c>
      <c r="M10" s="14">
        <f t="shared" si="0"/>
        <v>11.840025897018521</v>
      </c>
      <c r="N10" s="14">
        <f t="shared" si="0"/>
        <v>14.725752803119221</v>
      </c>
      <c r="O10" s="14">
        <f t="shared" si="0"/>
        <v>4.0404980876308896</v>
      </c>
      <c r="P10" s="14">
        <f t="shared" si="0"/>
        <v>16.555087091593361</v>
      </c>
      <c r="Q10" s="14">
        <f t="shared" si="0"/>
        <v>4.7173299670943045</v>
      </c>
      <c r="R10" s="14">
        <f t="shared" si="0"/>
        <v>13.64074599899881</v>
      </c>
      <c r="S10" s="14">
        <f t="shared" si="0"/>
        <v>12.620057242027107</v>
      </c>
      <c r="T10" s="14">
        <f t="shared" si="0"/>
        <v>19.713603084293712</v>
      </c>
      <c r="U10" s="14">
        <f t="shared" si="0"/>
        <v>14.104350985494849</v>
      </c>
      <c r="V10" s="14">
        <f t="shared" si="0"/>
        <v>19.04967333491231</v>
      </c>
      <c r="W10" s="14">
        <f t="shared" si="0"/>
        <v>6.8178466105696458</v>
      </c>
      <c r="X10" s="14">
        <f t="shared" si="0"/>
        <v>19.031937761182835</v>
      </c>
      <c r="Y10" s="14">
        <f t="shared" si="0"/>
        <v>9.9250545986443743</v>
      </c>
      <c r="Z10" s="14">
        <f t="shared" si="0"/>
        <v>15.56598802454635</v>
      </c>
      <c r="AA10" s="14">
        <f t="shared" si="0"/>
        <v>16.236327364976521</v>
      </c>
      <c r="AB10" s="14">
        <f t="shared" si="0"/>
        <v>8.7780613777013574</v>
      </c>
      <c r="AC10" s="14">
        <f t="shared" si="0"/>
        <v>8.9705515892381342</v>
      </c>
      <c r="AD10" s="14">
        <f t="shared" si="0"/>
        <v>9.4031306599808318</v>
      </c>
      <c r="AE10" s="14">
        <f t="shared" si="0"/>
        <v>13.200920411805139</v>
      </c>
      <c r="AF10" s="14">
        <f t="shared" si="0"/>
        <v>0.46677067486407786</v>
      </c>
      <c r="AG10" s="14">
        <f t="shared" si="0"/>
        <v>16.42000361323392</v>
      </c>
      <c r="AH10" s="14">
        <f t="shared" si="0"/>
        <v>9.3764767486504308</v>
      </c>
      <c r="AI10" s="14">
        <f t="shared" si="0"/>
        <v>14.463240420856911</v>
      </c>
      <c r="AJ10" s="14">
        <f t="shared" si="0"/>
        <v>12.657942917702858</v>
      </c>
      <c r="AK10" s="14">
        <f t="shared" si="0"/>
        <v>12.807252797617606</v>
      </c>
      <c r="AL10" s="14">
        <f t="shared" si="0"/>
        <v>8.7634256025772466</v>
      </c>
      <c r="AM10" s="14">
        <f t="shared" si="0"/>
        <v>18.080400213784223</v>
      </c>
      <c r="AN10" s="14">
        <f t="shared" si="0"/>
        <v>10.673830203183121</v>
      </c>
      <c r="AO10" s="14">
        <f t="shared" si="0"/>
        <v>11.20788162359232</v>
      </c>
      <c r="AP10" s="14">
        <f t="shared" si="0"/>
        <v>11.324092870270082</v>
      </c>
      <c r="AQ10" s="14">
        <f t="shared" si="0"/>
        <v>14.214885868494818</v>
      </c>
      <c r="AR10" s="14">
        <f t="shared" si="0"/>
        <v>12.146503929113797</v>
      </c>
      <c r="AS10" s="14">
        <f t="shared" si="0"/>
        <v>10.474358841572133</v>
      </c>
      <c r="AT10" s="14">
        <f t="shared" si="0"/>
        <v>9.2027377999675082</v>
      </c>
      <c r="AU10" s="14">
        <f t="shared" si="0"/>
        <v>11.595333240050701</v>
      </c>
      <c r="AV10" s="14">
        <f t="shared" si="0"/>
        <v>16.026964082384389</v>
      </c>
      <c r="AW10" s="14">
        <f t="shared" si="0"/>
        <v>10.490221876917486</v>
      </c>
      <c r="AX10" s="14">
        <f t="shared" si="0"/>
        <v>11.765426537629494</v>
      </c>
      <c r="AY10" s="14">
        <f t="shared" si="0"/>
        <v>13.99543213520138</v>
      </c>
      <c r="AZ10" s="14">
        <f t="shared" si="0"/>
        <v>11.204606301304715</v>
      </c>
      <c r="BA10" s="14">
        <f t="shared" si="0"/>
        <v>22.535011615584573</v>
      </c>
      <c r="BB10" s="14">
        <f t="shared" si="0"/>
        <v>1.8914871008874616</v>
      </c>
      <c r="BC10" s="14">
        <f t="shared" si="0"/>
        <v>11.763900037281005</v>
      </c>
      <c r="BD10" s="14">
        <f t="shared" si="0"/>
        <v>15.220742163574062</v>
      </c>
      <c r="BE10" s="14">
        <f t="shared" si="0"/>
        <v>19.955665773377365</v>
      </c>
      <c r="BF10" s="14">
        <f t="shared" si="0"/>
        <v>21.176109804270375</v>
      </c>
      <c r="BG10" s="14">
        <f t="shared" si="0"/>
        <v>20.254662262232429</v>
      </c>
      <c r="BH10" s="14">
        <f t="shared" si="0"/>
        <v>20.064345080408234</v>
      </c>
      <c r="BI10" s="14">
        <f t="shared" si="0"/>
        <v>20.455242036779062</v>
      </c>
      <c r="BJ10" s="14">
        <f t="shared" si="0"/>
        <v>11.450641246089663</v>
      </c>
      <c r="BK10" s="14">
        <f t="shared" si="0"/>
        <v>36.275243480656556</v>
      </c>
      <c r="BL10" s="14">
        <f t="shared" si="0"/>
        <v>22.401668412063586</v>
      </c>
      <c r="BM10" s="14">
        <f t="shared" si="0"/>
        <v>24.257334484252631</v>
      </c>
      <c r="BN10" s="14">
        <f t="shared" ref="BN10:BV10" si="1">BN12+BN17-BN22-BN27</f>
        <v>19.614243675974947</v>
      </c>
      <c r="BO10" s="14">
        <f t="shared" si="1"/>
        <v>25.192595693470878</v>
      </c>
      <c r="BP10" s="14">
        <f t="shared" si="1"/>
        <v>24.269631300838441</v>
      </c>
      <c r="BQ10" s="14">
        <f t="shared" si="1"/>
        <v>27.696628021055723</v>
      </c>
      <c r="BR10" s="14">
        <f t="shared" si="1"/>
        <v>21.232084957586569</v>
      </c>
      <c r="BS10" s="14">
        <f t="shared" si="1"/>
        <v>22.033534485590963</v>
      </c>
      <c r="BT10" s="14">
        <f t="shared" si="1"/>
        <v>14.205044774015004</v>
      </c>
      <c r="BU10" s="14">
        <f t="shared" si="1"/>
        <v>27.942855050697691</v>
      </c>
      <c r="BV10" s="14">
        <f t="shared" si="1"/>
        <v>20.524348748046783</v>
      </c>
      <c r="BW10" s="14">
        <f>BW12+BW17-BW22-BW27</f>
        <v>21.808285199560711</v>
      </c>
      <c r="BX10" s="14">
        <f t="shared" ref="BX10:CM10" si="2">BX12+BX17-BX22-BX27</f>
        <v>18.595020677021619</v>
      </c>
      <c r="BY10" s="14">
        <f t="shared" si="2"/>
        <v>13.131826773372978</v>
      </c>
      <c r="BZ10" s="14">
        <f t="shared" si="2"/>
        <v>20.932265220178593</v>
      </c>
      <c r="CA10" s="14">
        <f t="shared" si="2"/>
        <v>22.220984691001036</v>
      </c>
      <c r="CB10" s="14">
        <f t="shared" si="2"/>
        <v>21.659467794405419</v>
      </c>
      <c r="CC10" s="14">
        <f t="shared" si="2"/>
        <v>19.447139001204384</v>
      </c>
      <c r="CD10" s="14">
        <f t="shared" si="2"/>
        <v>10.215830835185924</v>
      </c>
      <c r="CE10" s="14">
        <f t="shared" si="2"/>
        <v>21.016875902393224</v>
      </c>
      <c r="CF10" s="14">
        <f t="shared" si="2"/>
        <v>16.612965833789001</v>
      </c>
      <c r="CG10" s="14">
        <f t="shared" si="2"/>
        <v>15.097008848931198</v>
      </c>
      <c r="CH10" s="14">
        <f t="shared" si="2"/>
        <v>14.631774933919999</v>
      </c>
      <c r="CI10" s="14">
        <f t="shared" si="2"/>
        <v>18.259892641695497</v>
      </c>
      <c r="CJ10" s="14">
        <f t="shared" si="2"/>
        <v>12.373895637027594</v>
      </c>
      <c r="CK10" s="14">
        <f t="shared" si="2"/>
        <v>13.13527251428</v>
      </c>
      <c r="CL10" s="14">
        <f t="shared" si="2"/>
        <v>13.024891170609994</v>
      </c>
      <c r="CM10" s="14">
        <f t="shared" si="2"/>
        <v>11.696479915261005</v>
      </c>
      <c r="CN10" s="14">
        <f t="shared" ref="CN10:CS10" si="3">CN12+CN17-CN22-CN27</f>
        <v>18.12729767350999</v>
      </c>
      <c r="CO10" s="14">
        <f t="shared" si="3"/>
        <v>17.822375975307992</v>
      </c>
      <c r="CP10" s="14">
        <f t="shared" si="3"/>
        <v>15.165487337084503</v>
      </c>
      <c r="CQ10" s="14">
        <f t="shared" si="3"/>
        <v>21.903076624413199</v>
      </c>
      <c r="CR10" s="14">
        <f t="shared" si="3"/>
        <v>17.107630652887103</v>
      </c>
      <c r="CS10" s="14">
        <f t="shared" si="3"/>
        <v>15.2487288424871</v>
      </c>
      <c r="CT10" s="14">
        <f t="shared" ref="CT10:CU10" si="4">CT12+CT17-CT22-CT27</f>
        <v>14.177913310299996</v>
      </c>
      <c r="CU10" s="14">
        <f t="shared" si="4"/>
        <v>19.459761443929999</v>
      </c>
      <c r="CV10" s="14">
        <f t="shared" ref="CV10:CW10" si="5">CV12+CV17-CV22-CV27</f>
        <v>18.008739621900009</v>
      </c>
      <c r="CW10" s="14">
        <f t="shared" si="5"/>
        <v>13.304956526930001</v>
      </c>
      <c r="CX10" s="14">
        <f t="shared" ref="CX10:CY10" si="6">CX12+CX17-CX22-CX27</f>
        <v>14.704777498999997</v>
      </c>
      <c r="CY10" s="14">
        <f t="shared" si="6"/>
        <v>15.0563083491644</v>
      </c>
      <c r="CZ10" s="14">
        <f t="shared" ref="CZ10:DB10" si="7">CZ12+CZ17-CZ22-CZ27</f>
        <v>12.906662445900007</v>
      </c>
      <c r="DA10" s="14">
        <f t="shared" si="7"/>
        <v>18.667981005000001</v>
      </c>
      <c r="DB10" s="14">
        <f t="shared" si="7"/>
        <v>17.036568053259998</v>
      </c>
      <c r="DC10" s="14">
        <f t="shared" ref="DC10:DD10" si="8">DC12+DC17-DC22-DC27</f>
        <v>13.374460568149999</v>
      </c>
      <c r="DD10" s="14">
        <f t="shared" si="8"/>
        <v>12.931411398550001</v>
      </c>
      <c r="DE10" s="14">
        <f t="shared" ref="DE10:DF10" si="9">DE12+DE17-DE22-DE27</f>
        <v>16.504260489000004</v>
      </c>
      <c r="DF10" s="14">
        <f t="shared" si="9"/>
        <v>14.085906925282499</v>
      </c>
      <c r="DG10" s="14">
        <f t="shared" ref="DG10:DK10" si="10">DG12+DG17-DG22-DG27</f>
        <v>12.464432106639999</v>
      </c>
      <c r="DH10" s="14">
        <f t="shared" si="10"/>
        <v>11.780335376805002</v>
      </c>
      <c r="DI10" s="14">
        <f t="shared" ref="DI10" si="11">DI12+DI17-DI22-DI27</f>
        <v>12.1356372227</v>
      </c>
      <c r="DJ10" s="14">
        <f t="shared" si="10"/>
        <v>12.81113998326</v>
      </c>
      <c r="DK10" s="14">
        <f t="shared" si="10"/>
        <v>10.979536373848001</v>
      </c>
      <c r="DL10" s="14">
        <f t="shared" ref="DL10:DM10" si="12">DL12+DL17-DL22-DL27</f>
        <v>12.042318343530001</v>
      </c>
      <c r="DM10" s="14">
        <f t="shared" si="12"/>
        <v>15.151507152173798</v>
      </c>
      <c r="DN10" s="14">
        <f t="shared" ref="DN10:DO10" si="13">DN12+DN17-DN22-DN27</f>
        <v>10.51727624376</v>
      </c>
      <c r="DO10" s="14">
        <f t="shared" si="13"/>
        <v>11.30110683196</v>
      </c>
      <c r="DP10" s="14">
        <f t="shared" ref="DP10:DQ10" si="14">DP12+DP17-DP22-DP27</f>
        <v>13.86538556016</v>
      </c>
      <c r="DQ10" s="14">
        <f t="shared" si="14"/>
        <v>14.9332769915165</v>
      </c>
      <c r="DR10" s="14">
        <f t="shared" ref="DR10:DS10" si="15">DR12+DR17-DR22-DR27</f>
        <v>16.621560564305469</v>
      </c>
      <c r="DS10" s="14">
        <f t="shared" si="15"/>
        <v>11.9477421468372</v>
      </c>
      <c r="DT10" s="14">
        <f t="shared" ref="DT10:DU10" si="16">DT12+DT17-DT22-DT27</f>
        <v>13.536349645939875</v>
      </c>
      <c r="DU10" s="14">
        <f t="shared" si="16"/>
        <v>15.542770657005175</v>
      </c>
      <c r="DV10" s="14">
        <f t="shared" ref="DV10" si="17">DV12+DV17-DV22-DV27</f>
        <v>13.407801177245094</v>
      </c>
    </row>
    <row r="11" spans="1:126" ht="14.25" customHeight="1" outlineLevel="1" x14ac:dyDescent="0.25">
      <c r="A11" s="23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</row>
    <row r="12" spans="1:126" ht="14.25" customHeight="1" outlineLevel="1" x14ac:dyDescent="0.25">
      <c r="A12" s="61" t="s">
        <v>4</v>
      </c>
      <c r="B12" s="5">
        <f>SUM(B13:B15)</f>
        <v>13.301930566492583</v>
      </c>
      <c r="C12" s="5">
        <f t="shared" ref="C12:BN12" si="18">SUM(C13:C15)</f>
        <v>17.934348431264755</v>
      </c>
      <c r="D12" s="5">
        <f t="shared" si="18"/>
        <v>18.112049344529915</v>
      </c>
      <c r="E12" s="5">
        <f t="shared" si="18"/>
        <v>17.382311166151784</v>
      </c>
      <c r="F12" s="5">
        <f t="shared" si="18"/>
        <v>19.318263142301593</v>
      </c>
      <c r="G12" s="5">
        <f t="shared" si="18"/>
        <v>13.525453440858362</v>
      </c>
      <c r="H12" s="5">
        <f t="shared" si="18"/>
        <v>15.413929810405223</v>
      </c>
      <c r="I12" s="5">
        <f t="shared" si="18"/>
        <v>14.467800873913079</v>
      </c>
      <c r="J12" s="5">
        <f t="shared" si="18"/>
        <v>14.542904941570933</v>
      </c>
      <c r="K12" s="5">
        <f t="shared" si="18"/>
        <v>15.682992178262474</v>
      </c>
      <c r="L12" s="5">
        <f t="shared" si="18"/>
        <v>18.303472112961106</v>
      </c>
      <c r="M12" s="5">
        <f t="shared" si="18"/>
        <v>17.275529427036222</v>
      </c>
      <c r="N12" s="5">
        <f t="shared" si="18"/>
        <v>21.67611356488371</v>
      </c>
      <c r="O12" s="5">
        <f t="shared" si="18"/>
        <v>16.888224757769379</v>
      </c>
      <c r="P12" s="5">
        <f t="shared" si="18"/>
        <v>18.57663425897816</v>
      </c>
      <c r="Q12" s="5">
        <f t="shared" si="18"/>
        <v>17.792209062982256</v>
      </c>
      <c r="R12" s="5">
        <f t="shared" si="18"/>
        <v>14.421981653318911</v>
      </c>
      <c r="S12" s="5">
        <f t="shared" si="18"/>
        <v>20.371487575670631</v>
      </c>
      <c r="T12" s="5">
        <f t="shared" si="18"/>
        <v>27.674912182623402</v>
      </c>
      <c r="U12" s="5">
        <f t="shared" si="18"/>
        <v>22.091155386962864</v>
      </c>
      <c r="V12" s="5">
        <f t="shared" si="18"/>
        <v>17.21121560516881</v>
      </c>
      <c r="W12" s="5">
        <f t="shared" si="18"/>
        <v>23.258352037587567</v>
      </c>
      <c r="X12" s="5">
        <f t="shared" si="18"/>
        <v>16.826887641062914</v>
      </c>
      <c r="Y12" s="5">
        <f t="shared" si="18"/>
        <v>20.348296743841377</v>
      </c>
      <c r="Z12" s="5">
        <f t="shared" si="18"/>
        <v>25.234272418886341</v>
      </c>
      <c r="AA12" s="5">
        <f t="shared" si="18"/>
        <v>24.248092628148022</v>
      </c>
      <c r="AB12" s="5">
        <f t="shared" si="18"/>
        <v>22.36057757724501</v>
      </c>
      <c r="AC12" s="5">
        <f t="shared" si="18"/>
        <v>23.368835609022412</v>
      </c>
      <c r="AD12" s="5">
        <f t="shared" si="18"/>
        <v>20.411104340144689</v>
      </c>
      <c r="AE12" s="5">
        <f t="shared" si="18"/>
        <v>27.305392232531592</v>
      </c>
      <c r="AF12" s="5">
        <f t="shared" si="18"/>
        <v>19.61950987294874</v>
      </c>
      <c r="AG12" s="5">
        <f t="shared" si="18"/>
        <v>29.876802889047013</v>
      </c>
      <c r="AH12" s="5">
        <f t="shared" si="18"/>
        <v>23.186442531821271</v>
      </c>
      <c r="AI12" s="5">
        <f t="shared" si="18"/>
        <v>25.222004026696315</v>
      </c>
      <c r="AJ12" s="5">
        <f t="shared" si="18"/>
        <v>20.881443428235677</v>
      </c>
      <c r="AK12" s="5">
        <f t="shared" si="18"/>
        <v>22.178178532400917</v>
      </c>
      <c r="AL12" s="5">
        <f t="shared" si="18"/>
        <v>19.141837041876986</v>
      </c>
      <c r="AM12" s="5">
        <f t="shared" si="18"/>
        <v>25.200189859420121</v>
      </c>
      <c r="AN12" s="5">
        <f t="shared" si="18"/>
        <v>17.4709437200605</v>
      </c>
      <c r="AO12" s="5">
        <f t="shared" si="18"/>
        <v>17.62725869890134</v>
      </c>
      <c r="AP12" s="5">
        <f t="shared" si="18"/>
        <v>19.165186508270072</v>
      </c>
      <c r="AQ12" s="5">
        <f t="shared" si="18"/>
        <v>27.079629888494818</v>
      </c>
      <c r="AR12" s="5">
        <f t="shared" si="18"/>
        <v>22.102496739113786</v>
      </c>
      <c r="AS12" s="5">
        <f t="shared" si="18"/>
        <v>23.358692014121413</v>
      </c>
      <c r="AT12" s="5">
        <f t="shared" si="18"/>
        <v>15.380837744967508</v>
      </c>
      <c r="AU12" s="5">
        <f t="shared" si="18"/>
        <v>23.575975337290696</v>
      </c>
      <c r="AV12" s="5">
        <f t="shared" si="18"/>
        <v>28.266360552024388</v>
      </c>
      <c r="AW12" s="5">
        <f t="shared" si="18"/>
        <v>24.127230095717493</v>
      </c>
      <c r="AX12" s="5">
        <f t="shared" si="18"/>
        <v>23.139232890059496</v>
      </c>
      <c r="AY12" s="5">
        <f t="shared" si="18"/>
        <v>28.30702926105138</v>
      </c>
      <c r="AZ12" s="5">
        <f t="shared" si="18"/>
        <v>24.789940593304713</v>
      </c>
      <c r="BA12" s="5">
        <f t="shared" si="18"/>
        <v>27.552676335584575</v>
      </c>
      <c r="BB12" s="5">
        <f t="shared" si="18"/>
        <v>19.481645005287461</v>
      </c>
      <c r="BC12" s="5">
        <f t="shared" si="18"/>
        <v>35.289887485381001</v>
      </c>
      <c r="BD12" s="5">
        <f t="shared" si="18"/>
        <v>33.000595518184063</v>
      </c>
      <c r="BE12" s="5">
        <f t="shared" si="18"/>
        <v>31.550049311147362</v>
      </c>
      <c r="BF12" s="5">
        <f t="shared" si="18"/>
        <v>30.528962092670373</v>
      </c>
      <c r="BG12" s="5">
        <f t="shared" si="18"/>
        <v>36.805424482232425</v>
      </c>
      <c r="BH12" s="5">
        <f t="shared" si="18"/>
        <v>36.221799320998237</v>
      </c>
      <c r="BI12" s="5">
        <f t="shared" si="18"/>
        <v>31.929936084099062</v>
      </c>
      <c r="BJ12" s="5">
        <f t="shared" si="18"/>
        <v>27.442640936446253</v>
      </c>
      <c r="BK12" s="5">
        <f t="shared" si="18"/>
        <v>35.498295320065679</v>
      </c>
      <c r="BL12" s="5">
        <f t="shared" si="18"/>
        <v>37.711532834381948</v>
      </c>
      <c r="BM12" s="5">
        <f t="shared" si="18"/>
        <v>36.328890765716558</v>
      </c>
      <c r="BN12" s="5">
        <f t="shared" si="18"/>
        <v>31.65402722809494</v>
      </c>
      <c r="BO12" s="5">
        <f t="shared" ref="BO12:CM12" si="19">SUM(BO13:BO15)</f>
        <v>35.894319292970884</v>
      </c>
      <c r="BP12" s="5">
        <f t="shared" si="19"/>
        <v>30.392032025838439</v>
      </c>
      <c r="BQ12" s="5">
        <f t="shared" si="19"/>
        <v>41.490774903095726</v>
      </c>
      <c r="BR12" s="5">
        <f t="shared" si="19"/>
        <v>30.192277870682048</v>
      </c>
      <c r="BS12" s="5">
        <f t="shared" si="19"/>
        <v>40.974935643378132</v>
      </c>
      <c r="BT12" s="5">
        <f t="shared" si="19"/>
        <v>32.815543277206622</v>
      </c>
      <c r="BU12" s="5">
        <f t="shared" si="19"/>
        <v>46.052034336340839</v>
      </c>
      <c r="BV12" s="5">
        <f t="shared" si="19"/>
        <v>38.124062316275825</v>
      </c>
      <c r="BW12" s="5">
        <f t="shared" si="19"/>
        <v>29.119972093719213</v>
      </c>
      <c r="BX12" s="5">
        <f t="shared" si="19"/>
        <v>28.44207704102562</v>
      </c>
      <c r="BY12" s="5">
        <f t="shared" si="19"/>
        <v>29.135501712787839</v>
      </c>
      <c r="BZ12" s="5">
        <f t="shared" si="19"/>
        <v>33.277990794954235</v>
      </c>
      <c r="CA12" s="5">
        <f t="shared" si="19"/>
        <v>35.967531329612463</v>
      </c>
      <c r="CB12" s="5">
        <f t="shared" si="19"/>
        <v>30.826489814556449</v>
      </c>
      <c r="CC12" s="5">
        <f t="shared" si="19"/>
        <v>24.976292022671604</v>
      </c>
      <c r="CD12" s="5">
        <f t="shared" si="19"/>
        <v>31.642707375600001</v>
      </c>
      <c r="CE12" s="5">
        <f t="shared" si="19"/>
        <v>33.1849406332</v>
      </c>
      <c r="CF12" s="5">
        <f t="shared" si="19"/>
        <v>31.479293918</v>
      </c>
      <c r="CG12" s="5">
        <f t="shared" si="19"/>
        <v>20.024032582999997</v>
      </c>
      <c r="CH12" s="5">
        <f t="shared" si="19"/>
        <v>33.928011751</v>
      </c>
      <c r="CI12" s="5">
        <f t="shared" si="19"/>
        <v>38.623473561499999</v>
      </c>
      <c r="CJ12" s="5">
        <f t="shared" si="19"/>
        <v>35.028185723999997</v>
      </c>
      <c r="CK12" s="5">
        <f t="shared" si="19"/>
        <v>31.301717790000001</v>
      </c>
      <c r="CL12" s="5">
        <f t="shared" si="19"/>
        <v>29.102982525000002</v>
      </c>
      <c r="CM12" s="5">
        <f t="shared" si="19"/>
        <v>32.827037825000005</v>
      </c>
      <c r="CN12" s="5">
        <f t="shared" ref="CN12:CS12" si="20">SUM(CN13:CN15)</f>
        <v>31.579115883000004</v>
      </c>
      <c r="CO12" s="5">
        <f t="shared" si="20"/>
        <v>34.671882910999997</v>
      </c>
      <c r="CP12" s="5">
        <f t="shared" si="20"/>
        <v>36.277425340000001</v>
      </c>
      <c r="CQ12" s="5">
        <f t="shared" si="20"/>
        <v>30.286023449999998</v>
      </c>
      <c r="CR12" s="5">
        <f t="shared" si="20"/>
        <v>31.215857250000003</v>
      </c>
      <c r="CS12" s="5">
        <f t="shared" si="20"/>
        <v>29.406476490000003</v>
      </c>
      <c r="CT12" s="5">
        <f t="shared" ref="CT12:CU12" si="21">SUM(CT13:CT15)</f>
        <v>31.387451819999999</v>
      </c>
      <c r="CU12" s="5">
        <f t="shared" si="21"/>
        <v>31.920639075000004</v>
      </c>
      <c r="CV12" s="5">
        <f t="shared" ref="CV12:CW12" si="22">SUM(CV13:CV15)</f>
        <v>27.283249325000003</v>
      </c>
      <c r="CW12" s="5">
        <f t="shared" si="22"/>
        <v>30.108381014999999</v>
      </c>
      <c r="CX12" s="5">
        <f t="shared" ref="CX12:CY12" si="23">SUM(CX13:CX15)</f>
        <v>28.184347209999999</v>
      </c>
      <c r="CY12" s="5">
        <f t="shared" si="23"/>
        <v>27.08259048</v>
      </c>
      <c r="CZ12" s="5">
        <f t="shared" ref="CZ12:DB12" si="24">SUM(CZ13:CZ15)</f>
        <v>23.364574570000002</v>
      </c>
      <c r="DA12" s="5">
        <f t="shared" si="24"/>
        <v>24.677658730000001</v>
      </c>
      <c r="DB12" s="5">
        <f t="shared" si="24"/>
        <v>25.941187169999999</v>
      </c>
      <c r="DC12" s="5">
        <f t="shared" ref="DC12:DD12" si="25">SUM(DC13:DC15)</f>
        <v>22.056616389999999</v>
      </c>
      <c r="DD12" s="5">
        <f t="shared" si="25"/>
        <v>19.008763129999998</v>
      </c>
      <c r="DE12" s="5">
        <f t="shared" ref="DE12:DF12" si="26">SUM(DE13:DE15)</f>
        <v>18.335768210000001</v>
      </c>
      <c r="DF12" s="5">
        <f t="shared" si="26"/>
        <v>19.010038789999999</v>
      </c>
      <c r="DG12" s="5">
        <f t="shared" ref="DG12:DH12" si="27">SUM(DG13:DG15)</f>
        <v>16.97077943</v>
      </c>
      <c r="DH12" s="5">
        <f t="shared" si="27"/>
        <v>18.183350779999998</v>
      </c>
      <c r="DI12" s="5">
        <f t="shared" ref="DI12:DK12" si="28">SUM(DI13:DI15)</f>
        <v>17.407860719999999</v>
      </c>
      <c r="DJ12" s="5">
        <f t="shared" si="28"/>
        <v>13.869478109999999</v>
      </c>
      <c r="DK12" s="5">
        <f t="shared" si="28"/>
        <v>21.001713899999999</v>
      </c>
      <c r="DL12" s="5">
        <f t="shared" ref="DL12:DM12" si="29">SUM(DL13:DL15)</f>
        <v>18.170640825</v>
      </c>
      <c r="DM12" s="5">
        <f t="shared" si="29"/>
        <v>19.411825739999998</v>
      </c>
      <c r="DN12" s="5">
        <f t="shared" ref="DN12:DO12" si="30">SUM(DN13:DN15)</f>
        <v>19.992167009999999</v>
      </c>
      <c r="DO12" s="5">
        <f t="shared" si="30"/>
        <v>19.745958033000001</v>
      </c>
      <c r="DP12" s="5">
        <f t="shared" ref="DP12:DQ12" si="31">SUM(DP13:DP15)</f>
        <v>20.239613319</v>
      </c>
      <c r="DQ12" s="5">
        <f t="shared" si="31"/>
        <v>20.565040201999999</v>
      </c>
      <c r="DR12" s="5">
        <f t="shared" ref="DR12:DS12" si="32">SUM(DR13:DR15)</f>
        <v>19.671597866000003</v>
      </c>
      <c r="DS12" s="5">
        <f t="shared" si="32"/>
        <v>18.989328928000003</v>
      </c>
      <c r="DT12" s="5">
        <f t="shared" ref="DT12:DU12" si="33">SUM(DT13:DT15)</f>
        <v>18.428444443499998</v>
      </c>
      <c r="DU12" s="5">
        <f t="shared" si="33"/>
        <v>18.830816956500001</v>
      </c>
      <c r="DV12" s="5">
        <f t="shared" ref="DV12" si="34">SUM(DV13:DV15)</f>
        <v>19.672938035300003</v>
      </c>
    </row>
    <row r="13" spans="1:126" outlineLevel="2" x14ac:dyDescent="0.25">
      <c r="A13" s="29" t="s">
        <v>5</v>
      </c>
      <c r="B13" s="13">
        <v>3.2949224479751602</v>
      </c>
      <c r="C13" s="13">
        <v>7.3644819779241502</v>
      </c>
      <c r="D13" s="13">
        <v>7.7726143657398001</v>
      </c>
      <c r="E13" s="13">
        <v>5.8215424630113102</v>
      </c>
      <c r="F13" s="13">
        <v>7.0543707097044903</v>
      </c>
      <c r="G13" s="13">
        <v>3.6557721376169501</v>
      </c>
      <c r="H13" s="13">
        <v>4.0951296365694096</v>
      </c>
      <c r="I13" s="13">
        <v>5.9919230741742799</v>
      </c>
      <c r="J13" s="13">
        <v>5.0381063289668999</v>
      </c>
      <c r="K13" s="13">
        <v>5.2421054686888704</v>
      </c>
      <c r="L13" s="13">
        <v>6.71281291973356</v>
      </c>
      <c r="M13" s="13">
        <v>6.1891071603947099</v>
      </c>
      <c r="N13" s="13">
        <v>8.0102811500040207</v>
      </c>
      <c r="O13" s="13">
        <v>7.5056844611062203</v>
      </c>
      <c r="P13" s="13">
        <v>7.2086245640238502</v>
      </c>
      <c r="Q13" s="13">
        <v>6.7989056527095597</v>
      </c>
      <c r="R13" s="13">
        <v>4.5639524736448598</v>
      </c>
      <c r="S13" s="13">
        <v>10.235665986360599</v>
      </c>
      <c r="T13" s="13">
        <v>11.7304943244329</v>
      </c>
      <c r="U13" s="13">
        <v>11.776493652602801</v>
      </c>
      <c r="V13" s="13">
        <v>8.5702677100095599</v>
      </c>
      <c r="W13" s="13">
        <v>12.8977071840471</v>
      </c>
      <c r="X13" s="13">
        <v>7.0708773597848298</v>
      </c>
      <c r="Y13" s="13">
        <v>11.1552000706457</v>
      </c>
      <c r="Z13" s="13">
        <v>14.2790665234035</v>
      </c>
      <c r="AA13" s="13">
        <v>12.7935159126295</v>
      </c>
      <c r="AB13" s="13">
        <v>12.631325444801099</v>
      </c>
      <c r="AC13" s="13">
        <v>14.3359506583339</v>
      </c>
      <c r="AD13" s="13">
        <v>12.3656721207531</v>
      </c>
      <c r="AE13" s="13">
        <v>17.310912351192801</v>
      </c>
      <c r="AF13" s="13">
        <v>10.014230602355701</v>
      </c>
      <c r="AG13" s="13">
        <v>19.482430405865902</v>
      </c>
      <c r="AH13" s="13">
        <v>13.0431820398256</v>
      </c>
      <c r="AI13" s="13">
        <v>11.1304390797004</v>
      </c>
      <c r="AJ13" s="13">
        <v>7.2844506182488002</v>
      </c>
      <c r="AK13" s="13">
        <v>12.155328954578501</v>
      </c>
      <c r="AL13" s="13">
        <v>8.6186466810812998</v>
      </c>
      <c r="AM13" s="13">
        <v>13.1217979045138</v>
      </c>
      <c r="AN13" s="13">
        <v>6.6516160560464899</v>
      </c>
      <c r="AO13" s="13">
        <v>7.9938126658994904</v>
      </c>
      <c r="AP13" s="13">
        <v>10.504265552270001</v>
      </c>
      <c r="AQ13" s="13">
        <v>16.016381674615602</v>
      </c>
      <c r="AR13" s="13">
        <v>10.719460900686199</v>
      </c>
      <c r="AS13" s="13">
        <v>13.561095712428299</v>
      </c>
      <c r="AT13" s="13">
        <v>7.1061844748422303</v>
      </c>
      <c r="AU13" s="13">
        <v>13.4425491528338</v>
      </c>
      <c r="AV13" s="13">
        <v>17.526130919053902</v>
      </c>
      <c r="AW13" s="13">
        <v>14.9985785532701</v>
      </c>
      <c r="AX13" s="13">
        <v>13.344527888850701</v>
      </c>
      <c r="AY13" s="13">
        <v>17.330855506562099</v>
      </c>
      <c r="AZ13" s="13">
        <v>12.7089358059361</v>
      </c>
      <c r="BA13" s="13">
        <v>16.368991408651201</v>
      </c>
      <c r="BB13" s="13">
        <v>13.694911131903099</v>
      </c>
      <c r="BC13" s="13">
        <v>21.799544946206399</v>
      </c>
      <c r="BD13" s="13">
        <v>18.946878959091499</v>
      </c>
      <c r="BE13" s="13">
        <v>16.973381882799</v>
      </c>
      <c r="BF13" s="13">
        <v>18.501116723153501</v>
      </c>
      <c r="BG13" s="13">
        <v>20.7364380102205</v>
      </c>
      <c r="BH13" s="13">
        <v>17.077601491502399</v>
      </c>
      <c r="BI13" s="13">
        <v>17.410123775123701</v>
      </c>
      <c r="BJ13" s="13">
        <v>15.8227330828886</v>
      </c>
      <c r="BK13" s="13">
        <v>19.2486167170686</v>
      </c>
      <c r="BL13" s="13">
        <v>22.4871658701908</v>
      </c>
      <c r="BM13" s="13">
        <v>21.9534560707202</v>
      </c>
      <c r="BN13" s="13">
        <v>16.309522469605</v>
      </c>
      <c r="BO13" s="13">
        <v>20.8211824688373</v>
      </c>
      <c r="BP13" s="13">
        <v>16.9313881110428</v>
      </c>
      <c r="BQ13" s="13">
        <v>25.9018565105149</v>
      </c>
      <c r="BR13" s="13">
        <v>16.072332472686298</v>
      </c>
      <c r="BS13" s="13">
        <v>26.085609601549098</v>
      </c>
      <c r="BT13" s="13">
        <v>16.8407400600545</v>
      </c>
      <c r="BU13" s="13">
        <v>27.587331578484399</v>
      </c>
      <c r="BV13" s="13">
        <v>21.8766183190398</v>
      </c>
      <c r="BW13" s="13">
        <v>13.4494578340739</v>
      </c>
      <c r="BX13" s="13">
        <v>14.6913124855433</v>
      </c>
      <c r="BY13" s="13">
        <v>13.554823886356299</v>
      </c>
      <c r="BZ13" s="13">
        <v>19.818039660255799</v>
      </c>
      <c r="CA13" s="13">
        <v>21.031362615544801</v>
      </c>
      <c r="CB13" s="13">
        <v>19.606223683783501</v>
      </c>
      <c r="CC13" s="13">
        <v>12.7809885963143</v>
      </c>
      <c r="CD13" s="13">
        <v>16.3799934</v>
      </c>
      <c r="CE13" s="13">
        <v>19.555664799999999</v>
      </c>
      <c r="CF13" s="13">
        <v>19.323516489999999</v>
      </c>
      <c r="CG13" s="13">
        <v>9.8405485800000001</v>
      </c>
      <c r="CH13" s="13">
        <v>20.646442230000002</v>
      </c>
      <c r="CI13" s="13">
        <v>20.146757139999998</v>
      </c>
      <c r="CJ13" s="13">
        <v>22.56809981</v>
      </c>
      <c r="CK13" s="13">
        <v>17.87179373</v>
      </c>
      <c r="CL13" s="13">
        <v>14.610236</v>
      </c>
      <c r="CM13" s="13">
        <v>20.266375790000001</v>
      </c>
      <c r="CN13" s="13">
        <v>18.35835011</v>
      </c>
      <c r="CO13" s="13">
        <v>20.176164549999999</v>
      </c>
      <c r="CP13" s="13">
        <v>20.005626540000002</v>
      </c>
      <c r="CQ13" s="13">
        <v>18.265158639999999</v>
      </c>
      <c r="CR13" s="13">
        <v>17.55344375</v>
      </c>
      <c r="CS13" s="13">
        <v>15.944443659999999</v>
      </c>
      <c r="CT13" s="13">
        <v>17.17148018</v>
      </c>
      <c r="CU13" s="13">
        <v>20.066563160000001</v>
      </c>
      <c r="CV13" s="13">
        <v>17.23340271</v>
      </c>
      <c r="CW13" s="13">
        <v>17.40993452</v>
      </c>
      <c r="CX13" s="13">
        <v>17.412281149999998</v>
      </c>
      <c r="CY13" s="13">
        <v>17.27142881</v>
      </c>
      <c r="CZ13" s="13">
        <v>13.508939399999999</v>
      </c>
      <c r="DA13" s="13">
        <v>12.897348450000001</v>
      </c>
      <c r="DB13" s="13">
        <v>14.99930142</v>
      </c>
      <c r="DC13" s="13">
        <v>12.01584793</v>
      </c>
      <c r="DD13" s="13">
        <v>9.0032745100000007</v>
      </c>
      <c r="DE13" s="13">
        <v>8.4211389200000006</v>
      </c>
      <c r="DF13" s="13">
        <v>10.480434450000001</v>
      </c>
      <c r="DG13" s="13">
        <v>9.4226897899999997</v>
      </c>
      <c r="DH13" s="13">
        <v>10.061097999999999</v>
      </c>
      <c r="DI13" s="13">
        <v>8.3965277900000004</v>
      </c>
      <c r="DJ13" s="13">
        <v>5.6845508300000001</v>
      </c>
      <c r="DK13" s="13">
        <v>12.13066263</v>
      </c>
      <c r="DL13" s="13">
        <v>10.614160650000001</v>
      </c>
      <c r="DM13" s="13">
        <v>9.4005735500000007</v>
      </c>
      <c r="DN13" s="13">
        <v>9.3190375900000006</v>
      </c>
      <c r="DO13" s="13">
        <v>10.271575309999999</v>
      </c>
      <c r="DP13" s="13">
        <v>11.051955939999999</v>
      </c>
      <c r="DQ13" s="13">
        <v>9.7408815499999992</v>
      </c>
      <c r="DR13" s="13">
        <v>9.3939038900000007</v>
      </c>
      <c r="DS13" s="13">
        <v>10.52892746</v>
      </c>
      <c r="DT13" s="13">
        <v>11.02123463</v>
      </c>
      <c r="DU13" s="13">
        <v>8.4101906799999995</v>
      </c>
      <c r="DV13" s="13">
        <v>9.50100458</v>
      </c>
    </row>
    <row r="14" spans="1:126" outlineLevel="2" x14ac:dyDescent="0.25">
      <c r="A14" s="29" t="s">
        <v>6</v>
      </c>
      <c r="B14" s="13">
        <v>9.4180426281688003</v>
      </c>
      <c r="C14" s="13">
        <v>9.74142217884161</v>
      </c>
      <c r="D14" s="13">
        <v>9.7823806933594302</v>
      </c>
      <c r="E14" s="13">
        <v>11.0885474499044</v>
      </c>
      <c r="F14" s="13">
        <v>11.597361778403901</v>
      </c>
      <c r="G14" s="13">
        <v>9.2421305000446097</v>
      </c>
      <c r="H14" s="13">
        <v>10.711548178231499</v>
      </c>
      <c r="I14" s="13">
        <v>7.9305259492187403</v>
      </c>
      <c r="J14" s="13">
        <v>8.9071970830955802</v>
      </c>
      <c r="K14" s="13">
        <v>9.5676239491685706</v>
      </c>
      <c r="L14" s="13">
        <v>10.947377755347601</v>
      </c>
      <c r="M14" s="13">
        <v>10.582049931028701</v>
      </c>
      <c r="N14" s="13">
        <v>12.961060688874699</v>
      </c>
      <c r="O14" s="13">
        <v>8.5365690056178796</v>
      </c>
      <c r="P14" s="13">
        <v>10.7042194057284</v>
      </c>
      <c r="Q14" s="13">
        <v>10.4481598917762</v>
      </c>
      <c r="R14" s="13">
        <v>9.1945501566841195</v>
      </c>
      <c r="S14" s="13">
        <v>9.3216080624712205</v>
      </c>
      <c r="T14" s="13">
        <v>15.240333405000801</v>
      </c>
      <c r="U14" s="13">
        <v>9.6761358374030806</v>
      </c>
      <c r="V14" s="13">
        <v>7.7095154585397898</v>
      </c>
      <c r="W14" s="13">
        <v>9.2232461897964999</v>
      </c>
      <c r="X14" s="13">
        <v>8.7836041563559508</v>
      </c>
      <c r="Y14" s="13">
        <v>8.3706542474613403</v>
      </c>
      <c r="Z14" s="13">
        <v>9.9316617161859995</v>
      </c>
      <c r="AA14" s="13">
        <v>10.4419795327917</v>
      </c>
      <c r="AB14" s="13">
        <v>8.6987218356778797</v>
      </c>
      <c r="AC14" s="13">
        <v>8.2034706293691304</v>
      </c>
      <c r="AD14" s="13">
        <v>6.9076252923525701</v>
      </c>
      <c r="AE14" s="13">
        <v>8.7474946384068293</v>
      </c>
      <c r="AF14" s="13">
        <v>8.5946501399156396</v>
      </c>
      <c r="AG14" s="13">
        <v>9.3580645570088308</v>
      </c>
      <c r="AH14" s="13">
        <v>9.2882537440809205</v>
      </c>
      <c r="AI14" s="13">
        <v>13.1030496785044</v>
      </c>
      <c r="AJ14" s="13">
        <v>12.832438597190601</v>
      </c>
      <c r="AK14" s="13">
        <v>9.2686765477423503</v>
      </c>
      <c r="AL14" s="13">
        <v>9.6474474801415102</v>
      </c>
      <c r="AM14" s="13">
        <v>11.1506676336857</v>
      </c>
      <c r="AN14" s="13">
        <v>10.0955287118644</v>
      </c>
      <c r="AO14" s="13">
        <v>8.9016344589798599</v>
      </c>
      <c r="AP14" s="13">
        <v>7.7282883895318504</v>
      </c>
      <c r="AQ14" s="13">
        <v>10.0893600933173</v>
      </c>
      <c r="AR14" s="13">
        <v>10.6891328412087</v>
      </c>
      <c r="AS14" s="13">
        <v>9.0751614259421398</v>
      </c>
      <c r="AT14" s="13">
        <v>7.3230261995242101</v>
      </c>
      <c r="AU14" s="13">
        <v>9.1471419434890997</v>
      </c>
      <c r="AV14" s="13">
        <v>10.0701918158266</v>
      </c>
      <c r="AW14" s="13">
        <v>8.4027817911601392</v>
      </c>
      <c r="AX14" s="13">
        <v>8.8908425297987606</v>
      </c>
      <c r="AY14" s="13">
        <v>10.081742289656599</v>
      </c>
      <c r="AZ14" s="13">
        <v>11.423732672894101</v>
      </c>
      <c r="BA14" s="13">
        <v>10.457089057650601</v>
      </c>
      <c r="BB14" s="13">
        <v>4.8720438525592904</v>
      </c>
      <c r="BC14" s="13">
        <v>12.5578966929031</v>
      </c>
      <c r="BD14" s="13">
        <v>13.3761876266011</v>
      </c>
      <c r="BE14" s="13">
        <v>13.5789547679364</v>
      </c>
      <c r="BF14" s="13">
        <v>10.9112959219198</v>
      </c>
      <c r="BG14" s="13">
        <v>15.016028249325601</v>
      </c>
      <c r="BH14" s="13">
        <v>18.436242238088798</v>
      </c>
      <c r="BI14" s="13">
        <v>13.4027966906658</v>
      </c>
      <c r="BJ14" s="13">
        <v>10.551311402655999</v>
      </c>
      <c r="BK14" s="13">
        <v>15.2938463205621</v>
      </c>
      <c r="BL14" s="13">
        <v>14.470079270309199</v>
      </c>
      <c r="BM14" s="13">
        <v>13.2908115034462</v>
      </c>
      <c r="BN14" s="13">
        <v>14.274315527874601</v>
      </c>
      <c r="BO14" s="13">
        <v>14.023778344356099</v>
      </c>
      <c r="BP14" s="13">
        <v>12.7647851416418</v>
      </c>
      <c r="BQ14" s="13">
        <v>14.4784560261275</v>
      </c>
      <c r="BR14" s="13">
        <v>13.0113098176524</v>
      </c>
      <c r="BS14" s="13">
        <v>13.8807968370736</v>
      </c>
      <c r="BT14" s="13">
        <v>15.2096990495141</v>
      </c>
      <c r="BU14" s="13">
        <v>17.334451209884801</v>
      </c>
      <c r="BV14" s="13">
        <v>15.1489206635004</v>
      </c>
      <c r="BW14" s="13">
        <v>14.581077789434</v>
      </c>
      <c r="BX14" s="13">
        <v>12.9739130975256</v>
      </c>
      <c r="BY14" s="13">
        <v>14.4217713877565</v>
      </c>
      <c r="BZ14" s="13">
        <v>12.360121415489999</v>
      </c>
      <c r="CA14" s="13">
        <v>13.989906819966</v>
      </c>
      <c r="CB14" s="13">
        <v>10.5248557867363</v>
      </c>
      <c r="CC14" s="13">
        <v>11.135976425971201</v>
      </c>
      <c r="CD14" s="13">
        <v>14.078046758399999</v>
      </c>
      <c r="CE14" s="13">
        <v>12.883853008000001</v>
      </c>
      <c r="CF14" s="13">
        <v>11.46502896</v>
      </c>
      <c r="CG14" s="13">
        <v>8.8363002109999993</v>
      </c>
      <c r="CH14" s="13">
        <v>11.927617021</v>
      </c>
      <c r="CI14" s="13">
        <v>17.546576671499999</v>
      </c>
      <c r="CJ14" s="13">
        <v>11.607220364</v>
      </c>
      <c r="CK14" s="13">
        <v>12.05562271</v>
      </c>
      <c r="CL14" s="13">
        <v>13.103201235</v>
      </c>
      <c r="CM14" s="13">
        <v>11.469485205</v>
      </c>
      <c r="CN14" s="13">
        <v>12.307774433000001</v>
      </c>
      <c r="CO14" s="13">
        <v>12.988640081</v>
      </c>
      <c r="CP14" s="13">
        <v>14.8000536</v>
      </c>
      <c r="CQ14" s="13">
        <v>10.87890616</v>
      </c>
      <c r="CR14" s="13">
        <v>12.78582645</v>
      </c>
      <c r="CS14" s="13">
        <v>11.949760080000001</v>
      </c>
      <c r="CT14" s="13">
        <v>12.89049434</v>
      </c>
      <c r="CU14" s="13">
        <v>10.851073165000001</v>
      </c>
      <c r="CV14" s="13">
        <v>9.298565365</v>
      </c>
      <c r="CW14" s="13">
        <v>11.336262845</v>
      </c>
      <c r="CX14" s="13">
        <v>9.3453480199999994</v>
      </c>
      <c r="CY14" s="13">
        <v>8.7652216200000002</v>
      </c>
      <c r="CZ14" s="13">
        <v>9.0954941199999997</v>
      </c>
      <c r="DA14" s="13">
        <v>10.17879248</v>
      </c>
      <c r="DB14" s="13">
        <v>9.5202977999999998</v>
      </c>
      <c r="DC14" s="13">
        <v>9.0832196100000004</v>
      </c>
      <c r="DD14" s="13">
        <v>9.0204296199999998</v>
      </c>
      <c r="DE14" s="13">
        <v>8.3347023399999998</v>
      </c>
      <c r="DF14" s="13">
        <v>7.1801219400000003</v>
      </c>
      <c r="DG14" s="13">
        <v>6.5354780400000001</v>
      </c>
      <c r="DH14" s="13">
        <v>7.2191102300000001</v>
      </c>
      <c r="DI14" s="13">
        <v>7.4959064299999998</v>
      </c>
      <c r="DJ14" s="13">
        <v>6.8741087299999997</v>
      </c>
      <c r="DK14" s="13">
        <v>7.6667495099999998</v>
      </c>
      <c r="DL14" s="13">
        <v>6.4205038349999999</v>
      </c>
      <c r="DM14" s="13">
        <v>8.2419102199999994</v>
      </c>
      <c r="DN14" s="13">
        <v>9.1650101199999998</v>
      </c>
      <c r="DO14" s="13">
        <v>8.2538986229999995</v>
      </c>
      <c r="DP14" s="13">
        <v>8.1945593989999992</v>
      </c>
      <c r="DQ14" s="13">
        <v>9.0187552919999998</v>
      </c>
      <c r="DR14" s="13">
        <v>8.8163042960000002</v>
      </c>
      <c r="DS14" s="13">
        <v>7.3735741880000001</v>
      </c>
      <c r="DT14" s="13">
        <v>6.4869857535</v>
      </c>
      <c r="DU14" s="13">
        <v>8.6954676764999999</v>
      </c>
      <c r="DV14" s="13">
        <v>8.5961410553000004</v>
      </c>
    </row>
    <row r="15" spans="1:126" outlineLevel="2" x14ac:dyDescent="0.25">
      <c r="A15" s="29" t="s">
        <v>7</v>
      </c>
      <c r="B15" s="13">
        <v>0.588965490348622</v>
      </c>
      <c r="C15" s="13">
        <v>0.82844427449899505</v>
      </c>
      <c r="D15" s="13">
        <v>0.55705428543068503</v>
      </c>
      <c r="E15" s="13">
        <v>0.472221253236074</v>
      </c>
      <c r="F15" s="13">
        <v>0.66653065419320301</v>
      </c>
      <c r="G15" s="13">
        <v>0.62755080319680301</v>
      </c>
      <c r="H15" s="13">
        <v>0.60725199560431298</v>
      </c>
      <c r="I15" s="13">
        <v>0.54535185052005797</v>
      </c>
      <c r="J15" s="13">
        <v>0.59760152950845402</v>
      </c>
      <c r="K15" s="13">
        <v>0.87326276040503403</v>
      </c>
      <c r="L15" s="13">
        <v>0.64328143787994396</v>
      </c>
      <c r="M15" s="13">
        <v>0.50437233561281003</v>
      </c>
      <c r="N15" s="13">
        <v>0.70477172600498905</v>
      </c>
      <c r="O15" s="13">
        <v>0.84597129104528102</v>
      </c>
      <c r="P15" s="13">
        <v>0.66379028922590599</v>
      </c>
      <c r="Q15" s="13">
        <v>0.545143518496496</v>
      </c>
      <c r="R15" s="13">
        <v>0.663479022989931</v>
      </c>
      <c r="S15" s="13">
        <v>0.81421352683880999</v>
      </c>
      <c r="T15" s="13">
        <v>0.70408445318970203</v>
      </c>
      <c r="U15" s="13">
        <v>0.63852589695698003</v>
      </c>
      <c r="V15" s="13">
        <v>0.93143243661945896</v>
      </c>
      <c r="W15" s="13">
        <v>1.1373986637439699</v>
      </c>
      <c r="X15" s="13">
        <v>0.97240612492213596</v>
      </c>
      <c r="Y15" s="13">
        <v>0.82244242573433801</v>
      </c>
      <c r="Z15" s="13">
        <v>1.0235441792968401</v>
      </c>
      <c r="AA15" s="13">
        <v>1.0125971827268201</v>
      </c>
      <c r="AB15" s="13">
        <v>1.0305302967660299</v>
      </c>
      <c r="AC15" s="13">
        <v>0.82941432131938497</v>
      </c>
      <c r="AD15" s="13">
        <v>1.1378069270390201</v>
      </c>
      <c r="AE15" s="13">
        <v>1.2469852429319599</v>
      </c>
      <c r="AF15" s="13">
        <v>1.0106291306774</v>
      </c>
      <c r="AG15" s="13">
        <v>1.0363079261722801</v>
      </c>
      <c r="AH15" s="13">
        <v>0.85500674791475095</v>
      </c>
      <c r="AI15" s="13">
        <v>0.98851526849151505</v>
      </c>
      <c r="AJ15" s="13">
        <v>0.764554212796276</v>
      </c>
      <c r="AK15" s="13">
        <v>0.75417303008006598</v>
      </c>
      <c r="AL15" s="13">
        <v>0.87574288065417505</v>
      </c>
      <c r="AM15" s="13">
        <v>0.92772432122062298</v>
      </c>
      <c r="AN15" s="13">
        <v>0.72379895214960999</v>
      </c>
      <c r="AO15" s="13">
        <v>0.73181157402198804</v>
      </c>
      <c r="AP15" s="13">
        <v>0.93263256646822201</v>
      </c>
      <c r="AQ15" s="13">
        <v>0.97388812056191598</v>
      </c>
      <c r="AR15" s="13">
        <v>0.69390299721888704</v>
      </c>
      <c r="AS15" s="13">
        <v>0.72243487575097498</v>
      </c>
      <c r="AT15" s="13">
        <v>0.95162707060106599</v>
      </c>
      <c r="AU15" s="13">
        <v>0.98628424096779299</v>
      </c>
      <c r="AV15" s="13">
        <v>0.670037817143884</v>
      </c>
      <c r="AW15" s="13">
        <v>0.72586975128725695</v>
      </c>
      <c r="AX15" s="13">
        <v>0.90386247141003595</v>
      </c>
      <c r="AY15" s="13">
        <v>0.89443146483268099</v>
      </c>
      <c r="AZ15" s="13">
        <v>0.65727211447451095</v>
      </c>
      <c r="BA15" s="13">
        <v>0.72659586928277198</v>
      </c>
      <c r="BB15" s="13">
        <v>0.91469002082506901</v>
      </c>
      <c r="BC15" s="13">
        <v>0.93244584627150795</v>
      </c>
      <c r="BD15" s="13">
        <v>0.67752893249145996</v>
      </c>
      <c r="BE15" s="13">
        <v>0.99771266041196405</v>
      </c>
      <c r="BF15" s="13">
        <v>1.1165494475970701</v>
      </c>
      <c r="BG15" s="13">
        <v>1.0529582226863301</v>
      </c>
      <c r="BH15" s="13">
        <v>0.70795559140703501</v>
      </c>
      <c r="BI15" s="13">
        <v>1.1170156183095601</v>
      </c>
      <c r="BJ15" s="13">
        <v>1.0685964509016499</v>
      </c>
      <c r="BK15" s="13">
        <v>0.95583228243498297</v>
      </c>
      <c r="BL15" s="13">
        <v>0.75428769388195005</v>
      </c>
      <c r="BM15" s="13">
        <v>1.0846231915501601</v>
      </c>
      <c r="BN15" s="13">
        <v>1.07018923061534</v>
      </c>
      <c r="BO15" s="13">
        <v>1.04935847977749</v>
      </c>
      <c r="BP15" s="13">
        <v>0.69585877315383704</v>
      </c>
      <c r="BQ15" s="13">
        <v>1.11046236645333</v>
      </c>
      <c r="BR15" s="13">
        <v>1.1086355803433501</v>
      </c>
      <c r="BS15" s="13">
        <v>1.00852920475543</v>
      </c>
      <c r="BT15" s="13">
        <v>0.76510416763802502</v>
      </c>
      <c r="BU15" s="13">
        <v>1.13025154797164</v>
      </c>
      <c r="BV15" s="13">
        <v>1.0985233337356299</v>
      </c>
      <c r="BW15" s="13">
        <v>1.08943647021131</v>
      </c>
      <c r="BX15" s="13">
        <v>0.77685145795671995</v>
      </c>
      <c r="BY15" s="13">
        <v>1.1589064386750401</v>
      </c>
      <c r="BZ15" s="13">
        <v>1.0998297192084401</v>
      </c>
      <c r="CA15" s="13">
        <v>0.94626189410166095</v>
      </c>
      <c r="CB15" s="13">
        <v>0.69541034403664903</v>
      </c>
      <c r="CC15" s="13">
        <v>1.0593270003860999</v>
      </c>
      <c r="CD15" s="13">
        <v>1.1846672171999999</v>
      </c>
      <c r="CE15" s="13">
        <v>0.74542282520000003</v>
      </c>
      <c r="CF15" s="13">
        <v>0.690748468</v>
      </c>
      <c r="CG15" s="13">
        <v>1.347183792</v>
      </c>
      <c r="CH15" s="13">
        <v>1.3539524999999999</v>
      </c>
      <c r="CI15" s="13">
        <v>0.93013975000000004</v>
      </c>
      <c r="CJ15" s="13">
        <v>0.85286554999999997</v>
      </c>
      <c r="CK15" s="13">
        <v>1.3743013500000001</v>
      </c>
      <c r="CL15" s="13">
        <v>1.38954529</v>
      </c>
      <c r="CM15" s="13">
        <v>1.09117683</v>
      </c>
      <c r="CN15" s="13">
        <v>0.91299134000000004</v>
      </c>
      <c r="CO15" s="13">
        <v>1.50707828</v>
      </c>
      <c r="CP15" s="13">
        <v>1.4717452</v>
      </c>
      <c r="CQ15" s="13">
        <v>1.1419586500000001</v>
      </c>
      <c r="CR15" s="13">
        <v>0.87658705000000003</v>
      </c>
      <c r="CS15" s="13">
        <v>1.5122727499999999</v>
      </c>
      <c r="CT15" s="13">
        <v>1.3254773</v>
      </c>
      <c r="CU15" s="13">
        <v>1.0030027500000001</v>
      </c>
      <c r="CV15" s="13">
        <v>0.75128125000000001</v>
      </c>
      <c r="CW15" s="13">
        <v>1.36218365</v>
      </c>
      <c r="CX15" s="13">
        <v>1.4267180399999999</v>
      </c>
      <c r="CY15" s="13">
        <v>1.04594005</v>
      </c>
      <c r="CZ15" s="13">
        <v>0.76014104999999998</v>
      </c>
      <c r="DA15" s="13">
        <v>1.6015178000000001</v>
      </c>
      <c r="DB15" s="13">
        <v>1.4215879499999999</v>
      </c>
      <c r="DC15" s="13">
        <v>0.95754885000000001</v>
      </c>
      <c r="DD15" s="13">
        <v>0.98505900000000002</v>
      </c>
      <c r="DE15" s="13">
        <v>1.5799269499999999</v>
      </c>
      <c r="DF15" s="13">
        <v>1.3494824000000001</v>
      </c>
      <c r="DG15" s="13">
        <v>1.0126116000000001</v>
      </c>
      <c r="DH15" s="13">
        <v>0.90314254999999999</v>
      </c>
      <c r="DI15" s="13">
        <v>1.5154265</v>
      </c>
      <c r="DJ15" s="13">
        <v>1.31081855</v>
      </c>
      <c r="DK15" s="13">
        <v>1.2043017600000001</v>
      </c>
      <c r="DL15" s="13">
        <v>1.13597634</v>
      </c>
      <c r="DM15" s="13">
        <v>1.7693419699999999</v>
      </c>
      <c r="DN15" s="13">
        <v>1.5081192999999999</v>
      </c>
      <c r="DO15" s="13">
        <v>1.2204841</v>
      </c>
      <c r="DP15" s="13">
        <v>0.99309798000000005</v>
      </c>
      <c r="DQ15" s="13">
        <v>1.8054033599999999</v>
      </c>
      <c r="DR15" s="13">
        <v>1.4613896799999999</v>
      </c>
      <c r="DS15" s="13">
        <v>1.0868272800000001</v>
      </c>
      <c r="DT15" s="13">
        <v>0.92022406000000001</v>
      </c>
      <c r="DU15" s="13">
        <v>1.7251586000000001</v>
      </c>
      <c r="DV15" s="13">
        <v>1.5757924000000001</v>
      </c>
    </row>
    <row r="16" spans="1:126" outlineLevel="1" x14ac:dyDescent="0.25">
      <c r="A16" s="19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</row>
    <row r="17" spans="1:126" outlineLevel="1" x14ac:dyDescent="0.25">
      <c r="A17" s="61" t="s">
        <v>9</v>
      </c>
      <c r="B17" s="5">
        <f>SUM(B18:B20)</f>
        <v>4.0088744000000001E-3</v>
      </c>
      <c r="C17" s="5">
        <f t="shared" ref="C17:BN17" si="35">SUM(C18:C20)</f>
        <v>5.6175769599999996E-3</v>
      </c>
      <c r="D17" s="5">
        <f t="shared" si="35"/>
        <v>2.5907139232000001E-3</v>
      </c>
      <c r="E17" s="5">
        <f t="shared" si="35"/>
        <v>6.9662991999999997E-3</v>
      </c>
      <c r="F17" s="5">
        <f t="shared" si="35"/>
        <v>4.0927917119999999E-3</v>
      </c>
      <c r="G17" s="5">
        <f t="shared" si="35"/>
        <v>3.5415999999999998E-3</v>
      </c>
      <c r="H17" s="5">
        <f t="shared" si="35"/>
        <v>2.2961497599999999E-3</v>
      </c>
      <c r="I17" s="5">
        <f t="shared" si="35"/>
        <v>8.8976557439999996E-3</v>
      </c>
      <c r="J17" s="5">
        <f t="shared" si="35"/>
        <v>4.377941376E-3</v>
      </c>
      <c r="K17" s="5">
        <f t="shared" si="35"/>
        <v>3.8047471999999999E-3</v>
      </c>
      <c r="L17" s="5">
        <f t="shared" si="35"/>
        <v>7.9236383999999986E-3</v>
      </c>
      <c r="M17" s="5">
        <f t="shared" si="35"/>
        <v>2.3692320000000002E-3</v>
      </c>
      <c r="N17" s="5">
        <f t="shared" si="35"/>
        <v>2.8332905600000004E-3</v>
      </c>
      <c r="O17" s="5">
        <f t="shared" si="35"/>
        <v>8.6873012960000003E-3</v>
      </c>
      <c r="P17" s="5">
        <f t="shared" si="35"/>
        <v>4.7014784800000001E-3</v>
      </c>
      <c r="Q17" s="5">
        <f t="shared" si="35"/>
        <v>3.8911264000000001E-3</v>
      </c>
      <c r="R17" s="5">
        <f t="shared" si="35"/>
        <v>5.6465279999999996E-3</v>
      </c>
      <c r="S17" s="5">
        <f t="shared" si="35"/>
        <v>4.0247039999999996E-3</v>
      </c>
      <c r="T17" s="5">
        <f t="shared" si="35"/>
        <v>2.9111153600000004E-3</v>
      </c>
      <c r="U17" s="5">
        <f t="shared" si="35"/>
        <v>2.5722675200000001E-3</v>
      </c>
      <c r="V17" s="5">
        <f t="shared" si="35"/>
        <v>2.5095680000000002E-3</v>
      </c>
      <c r="W17" s="5">
        <f t="shared" si="35"/>
        <v>3.8821226688000002E-3</v>
      </c>
      <c r="X17" s="5">
        <f t="shared" si="35"/>
        <v>3.0288998399999999E-3</v>
      </c>
      <c r="Y17" s="5">
        <f t="shared" si="35"/>
        <v>4.0341120000000003E-3</v>
      </c>
      <c r="Z17" s="5">
        <f t="shared" si="35"/>
        <v>2.56164E-3</v>
      </c>
      <c r="AA17" s="5">
        <f t="shared" si="35"/>
        <v>1.0906714E-4</v>
      </c>
      <c r="AB17" s="5">
        <f t="shared" si="35"/>
        <v>3.49510876E-4</v>
      </c>
      <c r="AC17" s="5">
        <f t="shared" si="35"/>
        <v>2.1386022399999999E-4</v>
      </c>
      <c r="AD17" s="5">
        <f t="shared" si="35"/>
        <v>0</v>
      </c>
      <c r="AE17" s="5">
        <f t="shared" si="35"/>
        <v>0</v>
      </c>
      <c r="AF17" s="5">
        <f t="shared" si="35"/>
        <v>1.28146041E-3</v>
      </c>
      <c r="AG17" s="5">
        <f t="shared" si="35"/>
        <v>6.7265171909999995E-4</v>
      </c>
      <c r="AH17" s="5">
        <f t="shared" si="35"/>
        <v>0</v>
      </c>
      <c r="AI17" s="5">
        <f t="shared" si="35"/>
        <v>4.5620400000000003E-8</v>
      </c>
      <c r="AJ17" s="5">
        <f t="shared" si="35"/>
        <v>2.4729358170000001E-4</v>
      </c>
      <c r="AK17" s="5">
        <f t="shared" si="35"/>
        <v>2.5556005100000001E-4</v>
      </c>
      <c r="AL17" s="5">
        <f t="shared" si="35"/>
        <v>2.364213102E-4</v>
      </c>
      <c r="AM17" s="5">
        <f t="shared" si="35"/>
        <v>5.4716982099999999E-4</v>
      </c>
      <c r="AN17" s="5">
        <f t="shared" si="35"/>
        <v>6.9159362359999998E-4</v>
      </c>
      <c r="AO17" s="5">
        <f t="shared" si="35"/>
        <v>5.9292231240000003E-4</v>
      </c>
      <c r="AP17" s="5">
        <f t="shared" si="35"/>
        <v>3.99672E-4</v>
      </c>
      <c r="AQ17" s="5">
        <f t="shared" si="35"/>
        <v>0</v>
      </c>
      <c r="AR17" s="5">
        <f t="shared" si="35"/>
        <v>0</v>
      </c>
      <c r="AS17" s="5">
        <f t="shared" si="35"/>
        <v>1.0902925000000001E-4</v>
      </c>
      <c r="AT17" s="5">
        <f t="shared" si="35"/>
        <v>1.1275E-5</v>
      </c>
      <c r="AU17" s="5">
        <f t="shared" si="35"/>
        <v>6.4315276000000002E-4</v>
      </c>
      <c r="AV17" s="5">
        <f t="shared" si="35"/>
        <v>0.24127973275999998</v>
      </c>
      <c r="AW17" s="5">
        <f t="shared" si="35"/>
        <v>0.24212286000000002</v>
      </c>
      <c r="AX17" s="5">
        <f t="shared" si="35"/>
        <v>7.8757E-7</v>
      </c>
      <c r="AY17" s="5">
        <f t="shared" si="35"/>
        <v>1.9029314149999997E-2</v>
      </c>
      <c r="AZ17" s="5">
        <f t="shared" si="35"/>
        <v>0.24932442800000001</v>
      </c>
      <c r="BA17" s="5">
        <f t="shared" si="35"/>
        <v>0.63708299999999995</v>
      </c>
      <c r="BB17" s="5">
        <f t="shared" si="35"/>
        <v>0.75107778260000002</v>
      </c>
      <c r="BC17" s="5">
        <f t="shared" si="35"/>
        <v>5.00976E-5</v>
      </c>
      <c r="BD17" s="5">
        <f t="shared" si="35"/>
        <v>0.75377357539000001</v>
      </c>
      <c r="BE17" s="5">
        <f t="shared" si="35"/>
        <v>0.77846996912999999</v>
      </c>
      <c r="BF17" s="5">
        <f t="shared" si="35"/>
        <v>0.96853345099999999</v>
      </c>
      <c r="BG17" s="5">
        <f t="shared" si="35"/>
        <v>1.6948007</v>
      </c>
      <c r="BH17" s="5">
        <f t="shared" si="35"/>
        <v>2.7320168536100002</v>
      </c>
      <c r="BI17" s="5">
        <f t="shared" si="35"/>
        <v>4.7383047342799998</v>
      </c>
      <c r="BJ17" s="5">
        <f t="shared" si="35"/>
        <v>3.9895712766707998</v>
      </c>
      <c r="BK17" s="5">
        <f t="shared" si="35"/>
        <v>5.6265436512186007</v>
      </c>
      <c r="BL17" s="5">
        <f t="shared" si="35"/>
        <v>5.1380927201839999</v>
      </c>
      <c r="BM17" s="5">
        <f t="shared" si="35"/>
        <v>5.3016753005649999</v>
      </c>
      <c r="BN17" s="5">
        <f t="shared" si="35"/>
        <v>5.5737997424000003</v>
      </c>
      <c r="BO17" s="5">
        <f t="shared" ref="BO17:CM17" si="36">SUM(BO18:BO20)</f>
        <v>4.7536628633999998</v>
      </c>
      <c r="BP17" s="5">
        <f t="shared" si="36"/>
        <v>7.7001111450000002</v>
      </c>
      <c r="BQ17" s="5">
        <f t="shared" si="36"/>
        <v>6.7222150279599999</v>
      </c>
      <c r="BR17" s="5">
        <f t="shared" si="36"/>
        <v>6.7704181032999999</v>
      </c>
      <c r="BS17" s="5">
        <f t="shared" si="36"/>
        <v>6.7023070426528006</v>
      </c>
      <c r="BT17" s="5">
        <f t="shared" si="36"/>
        <v>7.3599322330000003</v>
      </c>
      <c r="BU17" s="5">
        <f t="shared" si="36"/>
        <v>7.238836422326</v>
      </c>
      <c r="BV17" s="5">
        <f t="shared" si="36"/>
        <v>4.2780319225876005</v>
      </c>
      <c r="BW17" s="5">
        <f t="shared" si="36"/>
        <v>5.5820223074660005</v>
      </c>
      <c r="BX17" s="5">
        <f t="shared" si="36"/>
        <v>4.1904463661143998</v>
      </c>
      <c r="BY17" s="5">
        <f t="shared" si="36"/>
        <v>2.8011054589819997</v>
      </c>
      <c r="BZ17" s="5">
        <f t="shared" si="36"/>
        <v>1.3659735516079998</v>
      </c>
      <c r="CA17" s="5">
        <f t="shared" si="36"/>
        <v>3.4325767782724999</v>
      </c>
      <c r="CB17" s="5">
        <f t="shared" si="36"/>
        <v>4.8819547814551996</v>
      </c>
      <c r="CC17" s="5">
        <f t="shared" si="36"/>
        <v>4.1670649119679997</v>
      </c>
      <c r="CD17" s="5">
        <f t="shared" si="36"/>
        <v>3.9963544532216</v>
      </c>
      <c r="CE17" s="5">
        <f t="shared" si="36"/>
        <v>4.1291986455870999</v>
      </c>
      <c r="CF17" s="5">
        <f t="shared" si="36"/>
        <v>2.0019990240890002</v>
      </c>
      <c r="CG17" s="5">
        <f t="shared" si="36"/>
        <v>5.4403353321312</v>
      </c>
      <c r="CH17" s="5">
        <f t="shared" si="36"/>
        <v>1.2332576627199998</v>
      </c>
      <c r="CI17" s="5">
        <f t="shared" si="36"/>
        <v>2.6361598487954998</v>
      </c>
      <c r="CJ17" s="5">
        <f t="shared" si="36"/>
        <v>1.8630697790276001</v>
      </c>
      <c r="CK17" s="5">
        <f t="shared" si="36"/>
        <v>1.1888299080000001E-2</v>
      </c>
      <c r="CL17" s="5">
        <f t="shared" si="36"/>
        <v>0.93107528130999995</v>
      </c>
      <c r="CM17" s="5">
        <f t="shared" si="36"/>
        <v>1.550733010761</v>
      </c>
      <c r="CN17" s="5">
        <f t="shared" ref="CN17:CS17" si="37">SUM(CN18:CN20)</f>
        <v>0.66222352591</v>
      </c>
      <c r="CO17" s="5">
        <f t="shared" si="37"/>
        <v>0.66793792190800005</v>
      </c>
      <c r="CP17" s="5">
        <f t="shared" si="37"/>
        <v>3.6337940584500003E-2</v>
      </c>
      <c r="CQ17" s="5">
        <f t="shared" si="37"/>
        <v>6.2445765131999998E-3</v>
      </c>
      <c r="CR17" s="5">
        <f t="shared" si="37"/>
        <v>3.0976018710000001E-4</v>
      </c>
      <c r="CS17" s="5">
        <f t="shared" si="37"/>
        <v>2.7781871000000001E-6</v>
      </c>
      <c r="CT17" s="5">
        <f t="shared" ref="CT17:CU17" si="38">SUM(CT18:CT20)</f>
        <v>3.0591400000000001E-4</v>
      </c>
      <c r="CU17" s="5">
        <f t="shared" si="38"/>
        <v>2.7804523548300004</v>
      </c>
      <c r="CV17" s="5">
        <f t="shared" ref="CV17:CW17" si="39">SUM(CV18:CV20)</f>
        <v>7.6228966580000002</v>
      </c>
      <c r="CW17" s="5">
        <f t="shared" si="39"/>
        <v>3.2550450398300002</v>
      </c>
      <c r="CX17" s="5">
        <f t="shared" ref="CX17:CY17" si="40">SUM(CX18:CX20)</f>
        <v>2.4238871999999998</v>
      </c>
      <c r="CY17" s="5">
        <f t="shared" si="40"/>
        <v>1.8196391739644</v>
      </c>
      <c r="CZ17" s="5">
        <f t="shared" ref="CZ17:DB17" si="41">SUM(CZ18:CZ20)</f>
        <v>1.8215225610000001</v>
      </c>
      <c r="DA17" s="5">
        <f t="shared" si="41"/>
        <v>3.3313929511999998</v>
      </c>
      <c r="DB17" s="5">
        <f t="shared" si="41"/>
        <v>2.7836503498599998</v>
      </c>
      <c r="DC17" s="5">
        <f t="shared" ref="DC17:DD17" si="42">SUM(DC18:DC20)</f>
        <v>2.3617379811500001</v>
      </c>
      <c r="DD17" s="5">
        <f t="shared" si="42"/>
        <v>1.7723907132500001</v>
      </c>
      <c r="DE17" s="5">
        <f t="shared" ref="DE17:DF17" si="43">SUM(DE18:DE20)</f>
        <v>2.6163968955999999</v>
      </c>
      <c r="DF17" s="5">
        <f t="shared" si="43"/>
        <v>3.3543017553825001</v>
      </c>
      <c r="DG17" s="5">
        <f t="shared" ref="DG17:DH17" si="44">SUM(DG18:DG20)</f>
        <v>1.93087732014</v>
      </c>
      <c r="DH17" s="5">
        <f t="shared" si="44"/>
        <v>2.970049044005</v>
      </c>
      <c r="DI17" s="5">
        <f t="shared" ref="DI17:DK17" si="45">SUM(DI18:DI20)</f>
        <v>1.8148923451999999</v>
      </c>
      <c r="DJ17" s="5">
        <f t="shared" si="45"/>
        <v>2.4992085291600001</v>
      </c>
      <c r="DK17" s="5">
        <f t="shared" si="45"/>
        <v>2.0551987624479997</v>
      </c>
      <c r="DL17" s="5">
        <f t="shared" ref="DL17:DM17" si="46">SUM(DL18:DL20)</f>
        <v>1.8459729112300001</v>
      </c>
      <c r="DM17" s="5">
        <f t="shared" si="46"/>
        <v>3.9559663005738002</v>
      </c>
      <c r="DN17" s="5">
        <f t="shared" ref="DN17:DO17" si="47">SUM(DN18:DN20)</f>
        <v>1.7069524324600001</v>
      </c>
      <c r="DO17" s="5">
        <f t="shared" si="47"/>
        <v>3.2155531159599997</v>
      </c>
      <c r="DP17" s="5">
        <f t="shared" ref="DP17:DQ17" si="48">SUM(DP18:DP20)</f>
        <v>3.1159863793600002</v>
      </c>
      <c r="DQ17" s="5">
        <f t="shared" si="48"/>
        <v>5.2793907588164997</v>
      </c>
      <c r="DR17" s="5">
        <f t="shared" ref="DR17:DS17" si="49">SUM(DR18:DR20)</f>
        <v>6.6262371909744999</v>
      </c>
      <c r="DS17" s="5">
        <f t="shared" si="49"/>
        <v>8.402524291515725</v>
      </c>
      <c r="DT17" s="5">
        <f t="shared" ref="DT17:DU17" si="50">SUM(DT18:DT20)</f>
        <v>2.9887695859068963</v>
      </c>
      <c r="DU17" s="5">
        <f t="shared" si="50"/>
        <v>6.1398630189794732</v>
      </c>
      <c r="DV17" s="5">
        <f t="shared" ref="DV17" si="51">SUM(DV18:DV20)</f>
        <v>5.1689157753725166</v>
      </c>
    </row>
    <row r="18" spans="1:126" outlineLevel="2" x14ac:dyDescent="0.25">
      <c r="A18" s="29" t="s">
        <v>5</v>
      </c>
      <c r="B18" s="13">
        <v>3.5761344E-3</v>
      </c>
      <c r="C18" s="13">
        <v>5.1759839999999998E-3</v>
      </c>
      <c r="D18" s="13">
        <v>2.1509193631999999E-3</v>
      </c>
      <c r="E18" s="13">
        <v>6.9640511999999998E-3</v>
      </c>
      <c r="F18" s="13">
        <v>4.0927917119999999E-3</v>
      </c>
      <c r="G18" s="13">
        <v>3.1369599999999998E-3</v>
      </c>
      <c r="H18" s="13">
        <v>2.1958720000000002E-3</v>
      </c>
      <c r="I18" s="13">
        <v>8.8819885439999999E-3</v>
      </c>
      <c r="J18" s="13">
        <v>4.377941376E-3</v>
      </c>
      <c r="K18" s="13">
        <v>3.7643519999999999E-3</v>
      </c>
      <c r="L18" s="13">
        <v>7.7482912000000001E-3</v>
      </c>
      <c r="M18" s="13">
        <v>2.35272E-3</v>
      </c>
      <c r="N18" s="13">
        <v>2.5095680000000002E-3</v>
      </c>
      <c r="O18" s="13">
        <v>7.9619181759999994E-3</v>
      </c>
      <c r="P18" s="13">
        <v>4.2348960000000001E-3</v>
      </c>
      <c r="Q18" s="13">
        <v>3.6075040000000001E-3</v>
      </c>
      <c r="R18" s="13">
        <v>5.6465279999999996E-3</v>
      </c>
      <c r="S18" s="13">
        <v>3.7643519999999999E-3</v>
      </c>
      <c r="T18" s="13">
        <v>2.8044422400000002E-3</v>
      </c>
      <c r="U18" s="13">
        <v>2.5095680000000002E-3</v>
      </c>
      <c r="V18" s="13">
        <v>2.5095680000000002E-3</v>
      </c>
      <c r="W18" s="13">
        <v>3.7950314688E-3</v>
      </c>
      <c r="X18" s="13">
        <v>3.0114816000000001E-3</v>
      </c>
      <c r="Y18" s="13">
        <v>3.7643519999999999E-3</v>
      </c>
      <c r="Z18" s="13">
        <v>2.56164E-3</v>
      </c>
      <c r="AA18" s="13">
        <v>6.4041000000000002E-6</v>
      </c>
      <c r="AB18" s="13">
        <v>0</v>
      </c>
      <c r="AC18" s="13">
        <v>2.1376885799999999E-4</v>
      </c>
      <c r="AD18" s="13">
        <v>0</v>
      </c>
      <c r="AE18" s="13">
        <v>0</v>
      </c>
      <c r="AF18" s="13">
        <v>1.28146041E-3</v>
      </c>
      <c r="AG18" s="13">
        <v>6.7207423949999995E-4</v>
      </c>
      <c r="AH18" s="13">
        <v>0</v>
      </c>
      <c r="AI18" s="13">
        <v>0</v>
      </c>
      <c r="AJ18" s="13">
        <v>2.4727077150000002E-4</v>
      </c>
      <c r="AK18" s="13">
        <v>2.5556005100000001E-4</v>
      </c>
      <c r="AL18" s="13">
        <v>0</v>
      </c>
      <c r="AM18" s="13">
        <v>4.0526756680000001E-4</v>
      </c>
      <c r="AN18" s="13">
        <v>4.8584561959999999E-4</v>
      </c>
      <c r="AO18" s="13">
        <v>0</v>
      </c>
      <c r="AP18" s="13">
        <v>3.99672E-4</v>
      </c>
      <c r="AQ18" s="13">
        <v>0</v>
      </c>
      <c r="AR18" s="13">
        <v>0</v>
      </c>
      <c r="AS18" s="13">
        <v>0</v>
      </c>
      <c r="AT18" s="13">
        <v>0</v>
      </c>
      <c r="AU18" s="13">
        <v>6.4315276000000002E-4</v>
      </c>
      <c r="AV18" s="13">
        <v>0.24119449375999999</v>
      </c>
      <c r="AW18" s="13">
        <v>0.24185226000000001</v>
      </c>
      <c r="AX18" s="13">
        <v>7.8757E-7</v>
      </c>
      <c r="AY18" s="13">
        <v>3.2901000000000002E-5</v>
      </c>
      <c r="AZ18" s="13">
        <v>0.24185226000000001</v>
      </c>
      <c r="BA18" s="13">
        <v>0.63708299999999995</v>
      </c>
      <c r="BB18" s="13">
        <v>0.75059922000000001</v>
      </c>
      <c r="BC18" s="13">
        <v>5.00976E-5</v>
      </c>
      <c r="BD18" s="13">
        <v>0.75376706999999998</v>
      </c>
      <c r="BE18" s="13">
        <v>0.77842127999999999</v>
      </c>
      <c r="BF18" s="13">
        <v>0.96853345099999999</v>
      </c>
      <c r="BG18" s="13">
        <v>0.90772417999999999</v>
      </c>
      <c r="BH18" s="13">
        <v>0</v>
      </c>
      <c r="BI18" s="13">
        <v>0.87103522</v>
      </c>
      <c r="BJ18" s="13">
        <v>0.77278357980000001</v>
      </c>
      <c r="BK18" s="13">
        <v>5.9608158659999995E-4</v>
      </c>
      <c r="BL18" s="13">
        <v>0.83704795440000002</v>
      </c>
      <c r="BM18" s="13">
        <v>0</v>
      </c>
      <c r="BN18" s="13">
        <v>0.81582318880000004</v>
      </c>
      <c r="BO18" s="13">
        <v>3.151E-6</v>
      </c>
      <c r="BP18" s="13">
        <v>1.01964056</v>
      </c>
      <c r="BQ18" s="13">
        <v>2.5523099999999999E-3</v>
      </c>
      <c r="BR18" s="13">
        <v>0.81048797439999998</v>
      </c>
      <c r="BS18" s="13">
        <v>2.8258290527999998E-3</v>
      </c>
      <c r="BT18" s="13">
        <v>0.78149008519999996</v>
      </c>
      <c r="BU18" s="13">
        <v>6.2790278259999997E-3</v>
      </c>
      <c r="BV18" s="13">
        <v>0.90911990799999998</v>
      </c>
      <c r="BW18" s="13">
        <v>0.80667797004999997</v>
      </c>
      <c r="BX18" s="13">
        <v>0.78391512570999999</v>
      </c>
      <c r="BY18" s="13">
        <v>0.73752182357999996</v>
      </c>
      <c r="BZ18" s="13">
        <v>1.4930784040000001E-2</v>
      </c>
      <c r="CA18" s="13">
        <v>0.80395596583999995</v>
      </c>
      <c r="CB18" s="13">
        <v>0.92488818679999996</v>
      </c>
      <c r="CC18" s="13">
        <v>0.90921953676800005</v>
      </c>
      <c r="CD18" s="13">
        <v>2.5941953160000001E-3</v>
      </c>
      <c r="CE18" s="13">
        <v>0.8639764929871</v>
      </c>
      <c r="CF18" s="13">
        <v>8.6062168280000002E-4</v>
      </c>
      <c r="CG18" s="13">
        <v>0.8948918704312</v>
      </c>
      <c r="CH18" s="13">
        <v>1.171061212E-2</v>
      </c>
      <c r="CI18" s="13">
        <v>0.80500959453150001</v>
      </c>
      <c r="CJ18" s="13">
        <v>0.69767671906999995</v>
      </c>
      <c r="CK18" s="13">
        <v>1.184591148E-2</v>
      </c>
      <c r="CL18" s="13">
        <v>0.93106915515999999</v>
      </c>
      <c r="CM18" s="13">
        <v>1.5724025761000002E-2</v>
      </c>
      <c r="CN18" s="13">
        <v>2.7448199310000001E-2</v>
      </c>
      <c r="CO18" s="13">
        <v>2.5182403408000001E-2</v>
      </c>
      <c r="CP18" s="13">
        <v>3.63292361045E-2</v>
      </c>
      <c r="CQ18" s="13">
        <v>5.9375727519999999E-3</v>
      </c>
      <c r="CR18" s="13">
        <v>0</v>
      </c>
      <c r="CS18" s="13">
        <v>0</v>
      </c>
      <c r="CT18" s="13">
        <v>0</v>
      </c>
      <c r="CU18" s="13">
        <v>0.89979633380000001</v>
      </c>
      <c r="CV18" s="13">
        <v>0.90816750700000004</v>
      </c>
      <c r="CW18" s="13">
        <v>8.9850398299999995E-3</v>
      </c>
      <c r="CX18" s="13">
        <v>0</v>
      </c>
      <c r="CY18" s="13">
        <v>1.4184739643999999E-3</v>
      </c>
      <c r="CZ18" s="13">
        <v>2.6912609999999999E-3</v>
      </c>
      <c r="DA18" s="13">
        <v>0.90689515119999997</v>
      </c>
      <c r="DB18" s="13">
        <v>0.91004045</v>
      </c>
      <c r="DC18" s="13">
        <v>5.2507455000000002E-4</v>
      </c>
      <c r="DD18" s="13">
        <v>2.3101208900000001E-3</v>
      </c>
      <c r="DE18" s="13">
        <v>1.1137676000000001E-3</v>
      </c>
      <c r="DF18" s="13">
        <v>1.0401210501825</v>
      </c>
      <c r="DG18" s="13">
        <v>4.5648614999999997E-3</v>
      </c>
      <c r="DH18" s="13">
        <v>0.98149797808499994</v>
      </c>
      <c r="DI18" s="13">
        <v>3.6081540000000001E-3</v>
      </c>
      <c r="DJ18" s="13">
        <v>1.0027411473000001</v>
      </c>
      <c r="DK18" s="13">
        <v>1.9952101580000001E-3</v>
      </c>
      <c r="DL18" s="13">
        <v>1.2637467999999999E-3</v>
      </c>
      <c r="DM18" s="13">
        <v>1.064007704</v>
      </c>
      <c r="DN18" s="13">
        <v>0</v>
      </c>
      <c r="DO18" s="13">
        <v>1.0575963185599999</v>
      </c>
      <c r="DP18" s="13">
        <v>1.07658039068</v>
      </c>
      <c r="DQ18" s="13">
        <v>1.8061806399999999E-3</v>
      </c>
      <c r="DR18" s="13">
        <v>1.1513051952190101</v>
      </c>
      <c r="DS18" s="13">
        <v>1.23831699577034E-3</v>
      </c>
      <c r="DT18" s="13">
        <v>1.10090205138235</v>
      </c>
      <c r="DU18" s="13">
        <v>1.1525089121810801</v>
      </c>
      <c r="DV18" s="13">
        <v>3.0314689367060498E-3</v>
      </c>
    </row>
    <row r="19" spans="1:126" outlineLevel="2" x14ac:dyDescent="0.25">
      <c r="A19" s="29" t="s">
        <v>6</v>
      </c>
      <c r="B19" s="13">
        <v>4.3273999999999998E-4</v>
      </c>
      <c r="C19" s="13">
        <v>4.1093439999999998E-4</v>
      </c>
      <c r="D19" s="13">
        <v>4.0913599999999999E-4</v>
      </c>
      <c r="E19" s="13">
        <v>2.2479999999999999E-6</v>
      </c>
      <c r="F19" s="13">
        <v>0</v>
      </c>
      <c r="G19" s="13">
        <v>4.0464E-4</v>
      </c>
      <c r="H19" s="13">
        <v>5.3952000000000001E-5</v>
      </c>
      <c r="I19" s="13">
        <v>0</v>
      </c>
      <c r="J19" s="13">
        <v>0</v>
      </c>
      <c r="K19" s="13">
        <v>2.4728000000000001E-5</v>
      </c>
      <c r="L19" s="13">
        <v>1.25888E-4</v>
      </c>
      <c r="M19" s="13">
        <v>0</v>
      </c>
      <c r="N19" s="13">
        <v>7.4184000000000007E-5</v>
      </c>
      <c r="O19" s="13">
        <v>2.248E-8</v>
      </c>
      <c r="P19" s="13">
        <v>2.248E-8</v>
      </c>
      <c r="Q19" s="13">
        <v>0</v>
      </c>
      <c r="R19" s="13">
        <v>0</v>
      </c>
      <c r="S19" s="13">
        <v>0</v>
      </c>
      <c r="T19" s="13">
        <v>7.5308000000000005E-5</v>
      </c>
      <c r="U19" s="13">
        <v>0</v>
      </c>
      <c r="V19" s="13">
        <v>0</v>
      </c>
      <c r="W19" s="13">
        <v>0</v>
      </c>
      <c r="X19" s="13">
        <v>0</v>
      </c>
      <c r="Y19" s="13">
        <v>2.6976000000000002E-4</v>
      </c>
      <c r="Z19" s="13">
        <v>0</v>
      </c>
      <c r="AA19" s="13">
        <v>0</v>
      </c>
      <c r="AB19" s="13">
        <v>1.5541356600000001E-4</v>
      </c>
      <c r="AC19" s="13">
        <v>9.1365999999999999E-8</v>
      </c>
      <c r="AD19" s="13">
        <v>0</v>
      </c>
      <c r="AE19" s="13">
        <v>0</v>
      </c>
      <c r="AF19" s="13">
        <v>0</v>
      </c>
      <c r="AG19" s="13">
        <v>0</v>
      </c>
      <c r="AH19" s="13">
        <v>0</v>
      </c>
      <c r="AI19" s="13">
        <v>4.5620400000000003E-8</v>
      </c>
      <c r="AJ19" s="13">
        <v>2.2810200000000001E-8</v>
      </c>
      <c r="AK19" s="13">
        <v>0</v>
      </c>
      <c r="AL19" s="13">
        <v>2.2810200000000001E-8</v>
      </c>
      <c r="AM19" s="13">
        <v>1.4190225420000001E-4</v>
      </c>
      <c r="AN19" s="13">
        <v>2.0574800399999999E-4</v>
      </c>
      <c r="AO19" s="13">
        <v>3.079833204E-4</v>
      </c>
      <c r="AP19" s="13">
        <v>0</v>
      </c>
      <c r="AQ19" s="13">
        <v>0</v>
      </c>
      <c r="AR19" s="13">
        <v>0</v>
      </c>
      <c r="AS19" s="13">
        <v>1.0902925000000001E-4</v>
      </c>
      <c r="AT19" s="13">
        <v>1.1275E-5</v>
      </c>
      <c r="AU19" s="13">
        <v>0</v>
      </c>
      <c r="AV19" s="13">
        <v>8.5239000000000002E-5</v>
      </c>
      <c r="AW19" s="13">
        <v>2.7060000000000002E-4</v>
      </c>
      <c r="AX19" s="13">
        <v>0</v>
      </c>
      <c r="AY19" s="13">
        <v>1.8996413149999999E-2</v>
      </c>
      <c r="AZ19" s="13">
        <v>7.4721680000000004E-3</v>
      </c>
      <c r="BA19" s="13">
        <v>0</v>
      </c>
      <c r="BB19" s="13">
        <v>4.7856260000000002E-4</v>
      </c>
      <c r="BC19" s="13">
        <v>0</v>
      </c>
      <c r="BD19" s="13">
        <v>6.5053899999999997E-6</v>
      </c>
      <c r="BE19" s="13">
        <v>4.8689130000000003E-5</v>
      </c>
      <c r="BF19" s="13">
        <v>0</v>
      </c>
      <c r="BG19" s="13">
        <v>0.78707651999999995</v>
      </c>
      <c r="BH19" s="13">
        <v>2.7317115404000001</v>
      </c>
      <c r="BI19" s="13">
        <v>3.8671761172800001</v>
      </c>
      <c r="BJ19" s="13">
        <v>3.2167876968707998</v>
      </c>
      <c r="BK19" s="13">
        <v>5.6259475696320003</v>
      </c>
      <c r="BL19" s="13">
        <v>4.3010447657839999</v>
      </c>
      <c r="BM19" s="13">
        <v>5.3016196323999996</v>
      </c>
      <c r="BN19" s="13">
        <v>4.7578172535999999</v>
      </c>
      <c r="BO19" s="13">
        <v>4.7530225124000003</v>
      </c>
      <c r="BP19" s="13">
        <v>6.6804705850000001</v>
      </c>
      <c r="BQ19" s="13">
        <v>6.7190489032</v>
      </c>
      <c r="BR19" s="13">
        <v>5.9599301289</v>
      </c>
      <c r="BS19" s="13">
        <v>6.6994812136000004</v>
      </c>
      <c r="BT19" s="13">
        <v>6.5781228898000004</v>
      </c>
      <c r="BU19" s="13">
        <v>7.2325573944999997</v>
      </c>
      <c r="BV19" s="13">
        <v>3.3685949865875999</v>
      </c>
      <c r="BW19" s="13">
        <v>4.7743764509320004</v>
      </c>
      <c r="BX19" s="13">
        <v>3.4065312404044001</v>
      </c>
      <c r="BY19" s="13">
        <v>2.0635836354019998</v>
      </c>
      <c r="BZ19" s="13">
        <v>1.3510427675679999</v>
      </c>
      <c r="CA19" s="13">
        <v>2.6286151897200001</v>
      </c>
      <c r="CB19" s="13">
        <v>3.9570665946551999</v>
      </c>
      <c r="CC19" s="13">
        <v>3.2578453752000001</v>
      </c>
      <c r="CD19" s="13">
        <v>3.9937602579056</v>
      </c>
      <c r="CE19" s="13">
        <v>3.2652221525999998</v>
      </c>
      <c r="CF19" s="13">
        <v>2.0011384024062</v>
      </c>
      <c r="CG19" s="13">
        <v>4.5454434616999997</v>
      </c>
      <c r="CH19" s="13">
        <v>1.2215470505999999</v>
      </c>
      <c r="CI19" s="13">
        <v>1.8311502542639999</v>
      </c>
      <c r="CJ19" s="13">
        <v>1.1638134015084001</v>
      </c>
      <c r="CK19" s="13">
        <v>4.2387600000000001E-5</v>
      </c>
      <c r="CL19" s="13">
        <v>6.1261499999999998E-6</v>
      </c>
      <c r="CM19" s="13">
        <v>1.5350089849999999</v>
      </c>
      <c r="CN19" s="13">
        <v>0.63477532660000002</v>
      </c>
      <c r="CO19" s="13">
        <v>0.64244935049999996</v>
      </c>
      <c r="CP19" s="13">
        <v>8.7044799999999997E-6</v>
      </c>
      <c r="CQ19" s="13">
        <v>2.17612E-8</v>
      </c>
      <c r="CR19" s="13">
        <v>0</v>
      </c>
      <c r="CS19" s="13">
        <v>0</v>
      </c>
      <c r="CT19" s="13">
        <v>0</v>
      </c>
      <c r="CU19" s="13">
        <v>1.3788851712400001</v>
      </c>
      <c r="CV19" s="13">
        <v>5.278309964</v>
      </c>
      <c r="CW19" s="13">
        <v>3.2460599999999999</v>
      </c>
      <c r="CX19" s="13">
        <v>2.4238871999999998</v>
      </c>
      <c r="CY19" s="13">
        <v>1.8179154</v>
      </c>
      <c r="CZ19" s="13">
        <v>1.8179154</v>
      </c>
      <c r="DA19" s="13">
        <v>2.4238871999999998</v>
      </c>
      <c r="DB19" s="13">
        <v>1.8736098998599999</v>
      </c>
      <c r="DC19" s="13">
        <v>2.3612129066</v>
      </c>
      <c r="DD19" s="13">
        <v>1.7697754803600001</v>
      </c>
      <c r="DE19" s="13">
        <v>2.6149780159999998</v>
      </c>
      <c r="DF19" s="13">
        <v>2.3141807052000001</v>
      </c>
      <c r="DG19" s="13">
        <v>1.92539613864</v>
      </c>
      <c r="DH19" s="13">
        <v>1.9879401859200001</v>
      </c>
      <c r="DI19" s="13">
        <v>1.8106733112</v>
      </c>
      <c r="DJ19" s="13">
        <v>1.49612413986</v>
      </c>
      <c r="DK19" s="13">
        <v>2.0521738262899998</v>
      </c>
      <c r="DL19" s="13">
        <v>1.8440226804299999</v>
      </c>
      <c r="DM19" s="13">
        <v>2.8909223833</v>
      </c>
      <c r="DN19" s="13">
        <v>1.7069524324600001</v>
      </c>
      <c r="DO19" s="13">
        <v>2.1572375373999999</v>
      </c>
      <c r="DP19" s="13">
        <v>2.0379674686799998</v>
      </c>
      <c r="DQ19" s="13">
        <v>5.277190333789</v>
      </c>
      <c r="DR19" s="13">
        <v>5.4749319957554903</v>
      </c>
      <c r="DS19" s="13">
        <v>8.4002033355413896</v>
      </c>
      <c r="DT19" s="13">
        <v>1.88606313622694</v>
      </c>
      <c r="DU19" s="13">
        <v>4.9866323474793504</v>
      </c>
      <c r="DV19" s="13">
        <v>5.1652200064358098</v>
      </c>
    </row>
    <row r="20" spans="1:126" outlineLevel="2" x14ac:dyDescent="0.25">
      <c r="A20" s="29" t="s">
        <v>7</v>
      </c>
      <c r="B20" s="13">
        <v>0</v>
      </c>
      <c r="C20" s="13">
        <v>3.0658560000000002E-5</v>
      </c>
      <c r="D20" s="13">
        <v>3.0658560000000002E-5</v>
      </c>
      <c r="E20" s="13">
        <v>0</v>
      </c>
      <c r="F20" s="13">
        <v>0</v>
      </c>
      <c r="G20" s="13">
        <v>0</v>
      </c>
      <c r="H20" s="13">
        <v>4.632576E-5</v>
      </c>
      <c r="I20" s="13">
        <v>1.5667200000000001E-5</v>
      </c>
      <c r="J20" s="13">
        <v>0</v>
      </c>
      <c r="K20" s="13">
        <v>1.5667200000000001E-5</v>
      </c>
      <c r="L20" s="13">
        <v>4.9459200000000002E-5</v>
      </c>
      <c r="M20" s="13">
        <v>1.6512E-5</v>
      </c>
      <c r="N20" s="13">
        <v>2.4953855999999998E-4</v>
      </c>
      <c r="O20" s="13">
        <v>7.2536064000000003E-4</v>
      </c>
      <c r="P20" s="13">
        <v>4.6655999999999998E-4</v>
      </c>
      <c r="Q20" s="13">
        <v>2.836224E-4</v>
      </c>
      <c r="R20" s="13">
        <v>0</v>
      </c>
      <c r="S20" s="13">
        <v>2.6035199999999999E-4</v>
      </c>
      <c r="T20" s="13">
        <v>3.1365119999999997E-5</v>
      </c>
      <c r="U20" s="13">
        <v>6.269952E-5</v>
      </c>
      <c r="V20" s="13">
        <v>0</v>
      </c>
      <c r="W20" s="13">
        <v>8.7091199999999997E-5</v>
      </c>
      <c r="X20" s="13">
        <v>1.7418240000000001E-5</v>
      </c>
      <c r="Y20" s="13">
        <v>0</v>
      </c>
      <c r="Z20" s="13">
        <v>0</v>
      </c>
      <c r="AA20" s="13">
        <v>1.0266304000000001E-4</v>
      </c>
      <c r="AB20" s="13">
        <v>1.9409730999999999E-4</v>
      </c>
      <c r="AC20" s="13">
        <v>0</v>
      </c>
      <c r="AD20" s="13">
        <v>0</v>
      </c>
      <c r="AE20" s="13">
        <v>0</v>
      </c>
      <c r="AF20" s="13">
        <v>0</v>
      </c>
      <c r="AG20" s="13">
        <v>5.7747959999999999E-7</v>
      </c>
      <c r="AH20" s="13">
        <v>0</v>
      </c>
      <c r="AI20" s="13">
        <v>0</v>
      </c>
      <c r="AJ20" s="13">
        <v>0</v>
      </c>
      <c r="AK20" s="13">
        <v>0</v>
      </c>
      <c r="AL20" s="13">
        <v>2.363985E-4</v>
      </c>
      <c r="AM20" s="13">
        <v>0</v>
      </c>
      <c r="AN20" s="13">
        <v>0</v>
      </c>
      <c r="AO20" s="13">
        <v>2.8493899199999998E-4</v>
      </c>
      <c r="AP20" s="13">
        <v>0</v>
      </c>
      <c r="AQ20" s="13">
        <v>0</v>
      </c>
      <c r="AR20" s="13">
        <v>0</v>
      </c>
      <c r="AS20" s="13">
        <v>0</v>
      </c>
      <c r="AT20" s="13">
        <v>0</v>
      </c>
      <c r="AU20" s="13">
        <v>0</v>
      </c>
      <c r="AV20" s="13">
        <v>0</v>
      </c>
      <c r="AW20" s="13">
        <v>0</v>
      </c>
      <c r="AX20" s="13">
        <v>0</v>
      </c>
      <c r="AY20" s="13">
        <v>0</v>
      </c>
      <c r="AZ20" s="13">
        <v>0</v>
      </c>
      <c r="BA20" s="13">
        <v>0</v>
      </c>
      <c r="BB20" s="13">
        <v>0</v>
      </c>
      <c r="BC20" s="13">
        <v>0</v>
      </c>
      <c r="BD20" s="13">
        <v>0</v>
      </c>
      <c r="BE20" s="13">
        <v>0</v>
      </c>
      <c r="BF20" s="13">
        <v>0</v>
      </c>
      <c r="BG20" s="13">
        <v>0</v>
      </c>
      <c r="BH20" s="13">
        <v>3.0531321000000001E-4</v>
      </c>
      <c r="BI20" s="13">
        <v>9.3397E-5</v>
      </c>
      <c r="BJ20" s="13">
        <v>0</v>
      </c>
      <c r="BK20" s="13">
        <v>0</v>
      </c>
      <c r="BL20" s="13">
        <v>0</v>
      </c>
      <c r="BM20" s="13">
        <v>5.5668165000000001E-5</v>
      </c>
      <c r="BN20" s="13">
        <v>1.593E-4</v>
      </c>
      <c r="BO20" s="13">
        <v>6.3719999999999998E-4</v>
      </c>
      <c r="BP20" s="13">
        <v>0</v>
      </c>
      <c r="BQ20" s="13">
        <v>6.1381475999999996E-4</v>
      </c>
      <c r="BR20" s="13">
        <v>0</v>
      </c>
      <c r="BS20" s="13">
        <v>0</v>
      </c>
      <c r="BT20" s="13">
        <v>3.19258E-4</v>
      </c>
      <c r="BU20" s="13">
        <v>0</v>
      </c>
      <c r="BV20" s="13">
        <v>3.1702800000000001E-4</v>
      </c>
      <c r="BW20" s="13">
        <v>9.6788648399999996E-4</v>
      </c>
      <c r="BX20" s="13">
        <v>0</v>
      </c>
      <c r="BY20" s="13">
        <v>0</v>
      </c>
      <c r="BZ20" s="13">
        <v>0</v>
      </c>
      <c r="CA20" s="13">
        <v>5.6227125000000004E-6</v>
      </c>
      <c r="CB20" s="13">
        <v>0</v>
      </c>
      <c r="CC20" s="13">
        <v>0</v>
      </c>
      <c r="CD20" s="13">
        <v>0</v>
      </c>
      <c r="CE20" s="13">
        <v>0</v>
      </c>
      <c r="CF20" s="13">
        <v>0</v>
      </c>
      <c r="CG20" s="13">
        <v>0</v>
      </c>
      <c r="CH20" s="13">
        <v>0</v>
      </c>
      <c r="CI20" s="13">
        <v>0</v>
      </c>
      <c r="CJ20" s="13">
        <v>1.5796584492E-3</v>
      </c>
      <c r="CK20" s="13">
        <v>0</v>
      </c>
      <c r="CL20" s="13">
        <v>0</v>
      </c>
      <c r="CM20" s="13">
        <v>0</v>
      </c>
      <c r="CN20" s="13">
        <v>0</v>
      </c>
      <c r="CO20" s="13">
        <v>3.06168E-4</v>
      </c>
      <c r="CP20" s="13">
        <v>0</v>
      </c>
      <c r="CQ20" s="13">
        <v>3.0698200000000002E-4</v>
      </c>
      <c r="CR20" s="13">
        <v>3.0976018710000001E-4</v>
      </c>
      <c r="CS20" s="13">
        <v>2.7781871000000001E-6</v>
      </c>
      <c r="CT20" s="13">
        <v>3.0591400000000001E-4</v>
      </c>
      <c r="CU20" s="13">
        <v>0.50177084978999997</v>
      </c>
      <c r="CV20" s="13">
        <v>1.436419187</v>
      </c>
      <c r="CW20" s="13">
        <v>0</v>
      </c>
      <c r="CX20" s="13">
        <v>0</v>
      </c>
      <c r="CY20" s="13">
        <v>3.0529999999999999E-4</v>
      </c>
      <c r="CZ20" s="13">
        <v>9.1589999999999998E-4</v>
      </c>
      <c r="DA20" s="13">
        <v>6.1059999999999999E-4</v>
      </c>
      <c r="DB20" s="13">
        <v>0</v>
      </c>
      <c r="DC20" s="13">
        <v>0</v>
      </c>
      <c r="DD20" s="13">
        <v>3.0511200000000002E-4</v>
      </c>
      <c r="DE20" s="13">
        <v>3.0511200000000002E-4</v>
      </c>
      <c r="DF20" s="13">
        <v>0</v>
      </c>
      <c r="DG20" s="13">
        <v>9.1631999999999998E-4</v>
      </c>
      <c r="DH20" s="13">
        <v>6.1087999999999995E-4</v>
      </c>
      <c r="DI20" s="13">
        <v>6.1087999999999995E-4</v>
      </c>
      <c r="DJ20" s="13">
        <v>3.43242E-4</v>
      </c>
      <c r="DK20" s="13">
        <v>1.0297259999999999E-3</v>
      </c>
      <c r="DL20" s="13">
        <v>6.8648400000000001E-4</v>
      </c>
      <c r="DM20" s="13">
        <v>1.0362132738000001E-3</v>
      </c>
      <c r="DN20" s="13">
        <v>0</v>
      </c>
      <c r="DO20" s="13">
        <v>7.1925999999999999E-4</v>
      </c>
      <c r="DP20" s="13">
        <v>1.43852E-3</v>
      </c>
      <c r="DQ20" s="13">
        <v>3.942443875E-4</v>
      </c>
      <c r="DR20" s="13">
        <v>0</v>
      </c>
      <c r="DS20" s="13">
        <v>1.0826389785637399E-3</v>
      </c>
      <c r="DT20" s="13">
        <v>1.8043982976062301E-3</v>
      </c>
      <c r="DU20" s="13">
        <v>7.2175931904249E-4</v>
      </c>
      <c r="DV20" s="13">
        <v>6.6430000000000005E-4</v>
      </c>
    </row>
    <row r="21" spans="1:126" outlineLevel="1" x14ac:dyDescent="0.25">
      <c r="A21" s="19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</row>
    <row r="22" spans="1:126" outlineLevel="1" x14ac:dyDescent="0.25">
      <c r="A22" s="61" t="s">
        <v>10</v>
      </c>
      <c r="B22" s="5">
        <f>SUM(B23:B25)</f>
        <v>5.2500649322931796</v>
      </c>
      <c r="C22" s="5">
        <f t="shared" ref="C22:BN22" si="52">SUM(C23:C25)</f>
        <v>3.6400134192334401</v>
      </c>
      <c r="D22" s="5">
        <f t="shared" si="52"/>
        <v>2.8223551366413102</v>
      </c>
      <c r="E22" s="5">
        <f t="shared" si="52"/>
        <v>3.5246615510049888</v>
      </c>
      <c r="F22" s="5">
        <f t="shared" si="52"/>
        <v>3.9020534623789644</v>
      </c>
      <c r="G22" s="5">
        <f t="shared" si="52"/>
        <v>1.5995825204553151</v>
      </c>
      <c r="H22" s="5">
        <f t="shared" si="52"/>
        <v>1.8565545597286599</v>
      </c>
      <c r="I22" s="5">
        <f t="shared" si="52"/>
        <v>3.1699766656947901</v>
      </c>
      <c r="J22" s="5">
        <f t="shared" si="52"/>
        <v>3.7733439530936002</v>
      </c>
      <c r="K22" s="5">
        <f t="shared" si="52"/>
        <v>4.2544182509127904</v>
      </c>
      <c r="L22" s="5">
        <f t="shared" si="52"/>
        <v>5.6517500644044203</v>
      </c>
      <c r="M22" s="5">
        <f t="shared" si="52"/>
        <v>5.4378727620177001</v>
      </c>
      <c r="N22" s="5">
        <f t="shared" si="52"/>
        <v>6.9531940523244904</v>
      </c>
      <c r="O22" s="5">
        <f t="shared" si="52"/>
        <v>4.8924223602484496</v>
      </c>
      <c r="P22" s="5">
        <f t="shared" si="52"/>
        <v>5.6393123784428099</v>
      </c>
      <c r="Q22" s="5">
        <f t="shared" si="52"/>
        <v>6.6613652048434702</v>
      </c>
      <c r="R22" s="5">
        <f t="shared" si="52"/>
        <v>3.0301461823201001</v>
      </c>
      <c r="S22" s="5">
        <f t="shared" si="52"/>
        <v>8.0996000376435209</v>
      </c>
      <c r="T22" s="5">
        <f t="shared" si="52"/>
        <v>6.3006462136896904</v>
      </c>
      <c r="U22" s="5">
        <f t="shared" si="52"/>
        <v>7.2776836689880202</v>
      </c>
      <c r="V22" s="5">
        <f t="shared" si="52"/>
        <v>6.6953384779471703</v>
      </c>
      <c r="W22" s="5">
        <f t="shared" si="52"/>
        <v>11.1093857832988</v>
      </c>
      <c r="X22" s="5">
        <f t="shared" si="52"/>
        <v>5.34010916619612</v>
      </c>
      <c r="Y22" s="5">
        <f t="shared" si="52"/>
        <v>9.5930422234770099</v>
      </c>
      <c r="Z22" s="5">
        <f t="shared" si="52"/>
        <v>14.0263848863272</v>
      </c>
      <c r="AA22" s="5">
        <f t="shared" si="52"/>
        <v>6.78472622478386</v>
      </c>
      <c r="AB22" s="5">
        <f t="shared" si="52"/>
        <v>12.9995196926033</v>
      </c>
      <c r="AC22" s="5">
        <f t="shared" si="52"/>
        <v>8.8967339097022098</v>
      </c>
      <c r="AD22" s="5">
        <f t="shared" si="52"/>
        <v>11.7203009926353</v>
      </c>
      <c r="AE22" s="5">
        <f t="shared" si="52"/>
        <v>16.649983989753402</v>
      </c>
      <c r="AF22" s="5">
        <f t="shared" si="52"/>
        <v>9.1042267050912606</v>
      </c>
      <c r="AG22" s="5">
        <f t="shared" si="52"/>
        <v>13.4231508165226</v>
      </c>
      <c r="AH22" s="5">
        <f t="shared" si="52"/>
        <v>12.6433419875504</v>
      </c>
      <c r="AI22" s="5">
        <f t="shared" si="52"/>
        <v>10.182489286496301</v>
      </c>
      <c r="AJ22" s="5">
        <f t="shared" si="52"/>
        <v>6.1342550595889804</v>
      </c>
      <c r="AK22" s="5">
        <f t="shared" si="52"/>
        <v>11.242756090454749</v>
      </c>
      <c r="AL22" s="5">
        <f t="shared" si="52"/>
        <v>7.7499766343325671</v>
      </c>
      <c r="AM22" s="5">
        <f t="shared" si="52"/>
        <v>13.322250990639377</v>
      </c>
      <c r="AN22" s="5">
        <f t="shared" si="52"/>
        <v>4.8299289937126604</v>
      </c>
      <c r="AO22" s="5">
        <f t="shared" si="52"/>
        <v>7.4245158567455007</v>
      </c>
      <c r="AP22" s="5">
        <f t="shared" si="52"/>
        <v>10.61091096</v>
      </c>
      <c r="AQ22" s="5">
        <f t="shared" si="52"/>
        <v>15.759955120000001</v>
      </c>
      <c r="AR22" s="5">
        <f t="shared" si="52"/>
        <v>11.561717959999999</v>
      </c>
      <c r="AS22" s="5">
        <f t="shared" si="52"/>
        <v>12.6854624</v>
      </c>
      <c r="AT22" s="5">
        <f t="shared" si="52"/>
        <v>5.4454041200000001</v>
      </c>
      <c r="AU22" s="5">
        <f t="shared" si="52"/>
        <v>11.642033</v>
      </c>
      <c r="AV22" s="5">
        <f t="shared" si="52"/>
        <v>17.3391327824</v>
      </c>
      <c r="AW22" s="5">
        <f t="shared" si="52"/>
        <v>14.057805678799999</v>
      </c>
      <c r="AX22" s="5">
        <f t="shared" si="52"/>
        <v>12.596043720000001</v>
      </c>
      <c r="AY22" s="5">
        <f t="shared" si="52"/>
        <v>17.16350168</v>
      </c>
      <c r="AZ22" s="5">
        <f t="shared" si="52"/>
        <v>10.90980852</v>
      </c>
      <c r="BA22" s="5">
        <f t="shared" si="52"/>
        <v>16.185003120000001</v>
      </c>
      <c r="BB22" s="5">
        <f t="shared" si="52"/>
        <v>11.456028206999999</v>
      </c>
      <c r="BC22" s="5">
        <f t="shared" si="52"/>
        <v>18.615299285700001</v>
      </c>
      <c r="BD22" s="5">
        <f t="shared" si="52"/>
        <v>16.205259330000001</v>
      </c>
      <c r="BE22" s="5">
        <f t="shared" si="52"/>
        <v>14.7454194069</v>
      </c>
      <c r="BF22" s="5">
        <f t="shared" si="52"/>
        <v>17.341803599399999</v>
      </c>
      <c r="BG22" s="5">
        <f t="shared" si="52"/>
        <v>19.589438959999999</v>
      </c>
      <c r="BH22" s="5">
        <f t="shared" si="52"/>
        <v>15.733478954200001</v>
      </c>
      <c r="BI22" s="5">
        <f t="shared" si="52"/>
        <v>16.797622693600001</v>
      </c>
      <c r="BJ22" s="5">
        <f t="shared" si="52"/>
        <v>12.0162776214729</v>
      </c>
      <c r="BK22" s="5">
        <f t="shared" si="52"/>
        <v>14.533233806057799</v>
      </c>
      <c r="BL22" s="5">
        <f t="shared" si="52"/>
        <v>17.042794902596199</v>
      </c>
      <c r="BM22" s="5">
        <f t="shared" si="52"/>
        <v>16.539450613617898</v>
      </c>
      <c r="BN22" s="5">
        <f t="shared" si="52"/>
        <v>14.896710454520001</v>
      </c>
      <c r="BO22" s="5">
        <f t="shared" ref="BO22:CM22" si="53">SUM(BO23:BO25)</f>
        <v>18.964475942899998</v>
      </c>
      <c r="BP22" s="5">
        <f t="shared" si="53"/>
        <v>15.611976110000001</v>
      </c>
      <c r="BQ22" s="5">
        <f t="shared" si="53"/>
        <v>23.978322250000002</v>
      </c>
      <c r="BR22" s="5">
        <f t="shared" si="53"/>
        <v>15.611557671900901</v>
      </c>
      <c r="BS22" s="5">
        <f t="shared" si="53"/>
        <v>25.984761443230045</v>
      </c>
      <c r="BT22" s="5">
        <f t="shared" si="53"/>
        <v>16.42534436278871</v>
      </c>
      <c r="BU22" s="5">
        <f t="shared" si="53"/>
        <v>27.215724118998398</v>
      </c>
      <c r="BV22" s="5">
        <f t="shared" si="53"/>
        <v>22.180938246748902</v>
      </c>
      <c r="BW22" s="5">
        <f t="shared" si="53"/>
        <v>13.434469297315999</v>
      </c>
      <c r="BX22" s="5">
        <f t="shared" si="53"/>
        <v>14.5307108610158</v>
      </c>
      <c r="BY22" s="5">
        <f t="shared" si="53"/>
        <v>13.525509175641</v>
      </c>
      <c r="BZ22" s="5">
        <f t="shared" si="53"/>
        <v>21.613621499787602</v>
      </c>
      <c r="CA22" s="5">
        <f t="shared" si="53"/>
        <v>22.551526978467084</v>
      </c>
      <c r="CB22" s="5">
        <f t="shared" si="53"/>
        <v>21.125544109289937</v>
      </c>
      <c r="CC22" s="5">
        <f t="shared" si="53"/>
        <v>13.219076441316211</v>
      </c>
      <c r="CD22" s="5">
        <f t="shared" si="53"/>
        <v>16.372556981999999</v>
      </c>
      <c r="CE22" s="5">
        <f t="shared" si="53"/>
        <v>22.075044865999999</v>
      </c>
      <c r="CF22" s="5">
        <f t="shared" si="53"/>
        <v>15.7641508332</v>
      </c>
      <c r="CG22" s="5">
        <f t="shared" si="53"/>
        <v>12.7004627304</v>
      </c>
      <c r="CH22" s="5">
        <f t="shared" si="53"/>
        <v>17.747071529700001</v>
      </c>
      <c r="CI22" s="5">
        <f t="shared" si="53"/>
        <v>18.200188972300001</v>
      </c>
      <c r="CJ22" s="5">
        <f t="shared" si="53"/>
        <v>20.115842832199998</v>
      </c>
      <c r="CK22" s="5">
        <f t="shared" si="53"/>
        <v>19.199731846100001</v>
      </c>
      <c r="CL22" s="5">
        <f t="shared" si="53"/>
        <v>11.463421464</v>
      </c>
      <c r="CM22" s="5">
        <f t="shared" si="53"/>
        <v>17.032752504499999</v>
      </c>
      <c r="CN22" s="5">
        <f t="shared" ref="CN22:CS22" si="54">SUM(CN23:CN25)</f>
        <v>18.832520114000001</v>
      </c>
      <c r="CO22" s="5">
        <f t="shared" si="54"/>
        <v>20.247437701000003</v>
      </c>
      <c r="CP22" s="5">
        <f t="shared" si="54"/>
        <v>19.0945621736</v>
      </c>
      <c r="CQ22" s="5">
        <f t="shared" si="54"/>
        <v>19.106747962</v>
      </c>
      <c r="CR22" s="5">
        <f t="shared" si="54"/>
        <v>13.707654465799999</v>
      </c>
      <c r="CS22" s="5">
        <f t="shared" si="54"/>
        <v>17.596057463800001</v>
      </c>
      <c r="CT22" s="5">
        <f t="shared" ref="CT22:CU22" si="55">SUM(CT23:CT25)</f>
        <v>14.013089008</v>
      </c>
      <c r="CU22" s="5">
        <f t="shared" si="55"/>
        <v>17.814532264</v>
      </c>
      <c r="CV22" s="5">
        <f t="shared" ref="CV22:CW22" si="56">SUM(CV23:CV25)</f>
        <v>17.278968593999998</v>
      </c>
      <c r="CW22" s="5">
        <f t="shared" si="56"/>
        <v>17.128334398</v>
      </c>
      <c r="CX22" s="5">
        <f t="shared" ref="CX22:CY22" si="57">SUM(CX23:CX25)</f>
        <v>15.1144759196</v>
      </c>
      <c r="CY22" s="5">
        <f t="shared" si="57"/>
        <v>15.4194463384</v>
      </c>
      <c r="CZ22" s="5">
        <f t="shared" ref="CZ22:DB22" si="58">SUM(CZ23:CZ25)</f>
        <v>12.4779081592</v>
      </c>
      <c r="DA22" s="5">
        <f t="shared" si="58"/>
        <v>11.869664655999999</v>
      </c>
      <c r="DB22" s="5">
        <f t="shared" si="58"/>
        <v>12.0178706844</v>
      </c>
      <c r="DC22" s="5">
        <f t="shared" ref="DC22:DD22" si="59">SUM(DC23:DC25)</f>
        <v>15.1571254033</v>
      </c>
      <c r="DD22" s="5">
        <f t="shared" si="59"/>
        <v>5.4108885124999997</v>
      </c>
      <c r="DE22" s="5">
        <f t="shared" ref="DE22:DF22" si="60">SUM(DE23:DE25)</f>
        <v>10.4621097475</v>
      </c>
      <c r="DF22" s="5">
        <f t="shared" si="60"/>
        <v>8.5334818733999995</v>
      </c>
      <c r="DG22" s="5">
        <f t="shared" ref="DG22:DH22" si="61">SUM(DG23:DG25)</f>
        <v>9.8945956133999999</v>
      </c>
      <c r="DH22" s="5">
        <f t="shared" si="61"/>
        <v>9.7238985624000005</v>
      </c>
      <c r="DI22" s="5">
        <f t="shared" ref="DI22:DK22" si="62">SUM(DI23:DI25)</f>
        <v>9.6893128853999997</v>
      </c>
      <c r="DJ22" s="5">
        <f t="shared" si="62"/>
        <v>4.4579337971999999</v>
      </c>
      <c r="DK22" s="5">
        <f t="shared" si="62"/>
        <v>13.045073820800001</v>
      </c>
      <c r="DL22" s="5">
        <f t="shared" ref="DL22:DM22" si="63">SUM(DL23:DL25)</f>
        <v>7.2357867067999999</v>
      </c>
      <c r="DM22" s="5">
        <f t="shared" si="63"/>
        <v>11.951522264599999</v>
      </c>
      <c r="DN22" s="5">
        <f t="shared" ref="DN22:DO22" si="64">SUM(DN23:DN25)</f>
        <v>7.1492721039999996</v>
      </c>
      <c r="DO22" s="5">
        <f t="shared" si="64"/>
        <v>12.279606631</v>
      </c>
      <c r="DP22" s="5">
        <f t="shared" ref="DP22:DQ22" si="65">SUM(DP23:DP25)</f>
        <v>9.4141534771999993</v>
      </c>
      <c r="DQ22" s="5">
        <f t="shared" si="65"/>
        <v>9.6812973699999993</v>
      </c>
      <c r="DR22" s="5">
        <f t="shared" ref="DR22:DS22" si="66">SUM(DR23:DR25)</f>
        <v>12.400136528531226</v>
      </c>
      <c r="DS22" s="5">
        <f t="shared" si="66"/>
        <v>9.6678284029892705</v>
      </c>
      <c r="DT22" s="5">
        <f t="shared" ref="DT22:DU22" si="67">SUM(DT23:DT25)</f>
        <v>11.2707607316517</v>
      </c>
      <c r="DU22" s="5">
        <f t="shared" si="67"/>
        <v>10.585183187347299</v>
      </c>
      <c r="DV22" s="5">
        <f t="shared" ref="DV22" si="68">SUM(DV23:DV25)</f>
        <v>8.555885578043716</v>
      </c>
    </row>
    <row r="23" spans="1:126" outlineLevel="2" x14ac:dyDescent="0.25">
      <c r="A23" s="29" t="s">
        <v>5</v>
      </c>
      <c r="B23" s="13">
        <v>5.2500649322931796</v>
      </c>
      <c r="C23" s="13">
        <v>3.6400134192334401</v>
      </c>
      <c r="D23" s="13">
        <v>2.8223551366413102</v>
      </c>
      <c r="E23" s="13">
        <v>3.5246579542061398</v>
      </c>
      <c r="F23" s="13">
        <v>3.9011888818556302</v>
      </c>
      <c r="G23" s="13">
        <v>1.59869366153975</v>
      </c>
      <c r="H23" s="13">
        <v>1.8565545597286599</v>
      </c>
      <c r="I23" s="13">
        <v>3.1699766656947901</v>
      </c>
      <c r="J23" s="13">
        <v>3.7733439530936002</v>
      </c>
      <c r="K23" s="13">
        <v>4.2544182509127904</v>
      </c>
      <c r="L23" s="13">
        <v>5.6517500644044203</v>
      </c>
      <c r="M23" s="13">
        <v>5.4378727620177001</v>
      </c>
      <c r="N23" s="13">
        <v>6.9531940523244904</v>
      </c>
      <c r="O23" s="13">
        <v>4.8924223602484496</v>
      </c>
      <c r="P23" s="13">
        <v>5.6393123784428099</v>
      </c>
      <c r="Q23" s="13">
        <v>6.6613652048434702</v>
      </c>
      <c r="R23" s="13">
        <v>3.0301461823201001</v>
      </c>
      <c r="S23" s="13">
        <v>8.0996000376435209</v>
      </c>
      <c r="T23" s="13">
        <v>6.3006462136896904</v>
      </c>
      <c r="U23" s="13">
        <v>7.2776836689880202</v>
      </c>
      <c r="V23" s="13">
        <v>6.6953384779471703</v>
      </c>
      <c r="W23" s="13">
        <v>11.1093857832988</v>
      </c>
      <c r="X23" s="13">
        <v>5.34010916619612</v>
      </c>
      <c r="Y23" s="13">
        <v>9.5930422234770099</v>
      </c>
      <c r="Z23" s="13">
        <v>14.0263848863272</v>
      </c>
      <c r="AA23" s="13">
        <v>6.78472622478386</v>
      </c>
      <c r="AB23" s="13">
        <v>12.9995196926033</v>
      </c>
      <c r="AC23" s="13">
        <v>8.8967339097022098</v>
      </c>
      <c r="AD23" s="13">
        <v>11.7203009926353</v>
      </c>
      <c r="AE23" s="13">
        <v>16.649983989753402</v>
      </c>
      <c r="AF23" s="13">
        <v>9.1042267050912606</v>
      </c>
      <c r="AG23" s="13">
        <v>13.4231508165226</v>
      </c>
      <c r="AH23" s="13">
        <v>12.6433419875504</v>
      </c>
      <c r="AI23" s="13">
        <v>10.182489286496301</v>
      </c>
      <c r="AJ23" s="13">
        <v>6.1342550595889804</v>
      </c>
      <c r="AK23" s="13">
        <v>11.2424536269511</v>
      </c>
      <c r="AL23" s="13">
        <v>7.7499765397729004</v>
      </c>
      <c r="AM23" s="13">
        <v>13.322218399074099</v>
      </c>
      <c r="AN23" s="13">
        <v>4.8299289937126604</v>
      </c>
      <c r="AO23" s="13">
        <v>7.4244737089055004</v>
      </c>
      <c r="AP23" s="13">
        <v>10.61091096</v>
      </c>
      <c r="AQ23" s="13">
        <v>15.759955120000001</v>
      </c>
      <c r="AR23" s="13">
        <v>11.561717959999999</v>
      </c>
      <c r="AS23" s="13">
        <v>12.6854624</v>
      </c>
      <c r="AT23" s="13">
        <v>5.4454041200000001</v>
      </c>
      <c r="AU23" s="13">
        <v>11.642033</v>
      </c>
      <c r="AV23" s="13">
        <v>17.3391327824</v>
      </c>
      <c r="AW23" s="13">
        <v>14.057805678799999</v>
      </c>
      <c r="AX23" s="13">
        <v>12.596043720000001</v>
      </c>
      <c r="AY23" s="13">
        <v>17.16350168</v>
      </c>
      <c r="AZ23" s="13">
        <v>10.90980852</v>
      </c>
      <c r="BA23" s="13">
        <v>16.185003120000001</v>
      </c>
      <c r="BB23" s="13">
        <v>11.456028206999999</v>
      </c>
      <c r="BC23" s="13">
        <v>18.615299285700001</v>
      </c>
      <c r="BD23" s="13">
        <v>16.205259330000001</v>
      </c>
      <c r="BE23" s="13">
        <v>14.7454194069</v>
      </c>
      <c r="BF23" s="13">
        <v>17.341803599399999</v>
      </c>
      <c r="BG23" s="13">
        <v>19.589438959999999</v>
      </c>
      <c r="BH23" s="13">
        <v>15.733478954200001</v>
      </c>
      <c r="BI23" s="13">
        <v>16.797622693600001</v>
      </c>
      <c r="BJ23" s="13">
        <v>12.0162776214729</v>
      </c>
      <c r="BK23" s="13">
        <v>14.533233806057799</v>
      </c>
      <c r="BL23" s="13">
        <v>17.042794902596199</v>
      </c>
      <c r="BM23" s="13">
        <v>16.539450613617898</v>
      </c>
      <c r="BN23" s="13">
        <v>14.89669911</v>
      </c>
      <c r="BO23" s="13">
        <v>18.964475942899998</v>
      </c>
      <c r="BP23" s="13">
        <v>15.611976110000001</v>
      </c>
      <c r="BQ23" s="13">
        <v>23.978322250000002</v>
      </c>
      <c r="BR23" s="13">
        <v>15.611557671900901</v>
      </c>
      <c r="BS23" s="13">
        <v>25.984508557873198</v>
      </c>
      <c r="BT23" s="13">
        <v>16.425258350408701</v>
      </c>
      <c r="BU23" s="13">
        <v>27.215724118998398</v>
      </c>
      <c r="BV23" s="13">
        <v>22.180938246748902</v>
      </c>
      <c r="BW23" s="13">
        <v>13.434469297315999</v>
      </c>
      <c r="BX23" s="13">
        <v>14.5307108610158</v>
      </c>
      <c r="BY23" s="13">
        <v>13.525509175641</v>
      </c>
      <c r="BZ23" s="13">
        <v>21.613621499787602</v>
      </c>
      <c r="CA23" s="13">
        <v>22.551461052726001</v>
      </c>
      <c r="CB23" s="13">
        <v>21.125543999413701</v>
      </c>
      <c r="CC23" s="13">
        <v>13.2190747130711</v>
      </c>
      <c r="CD23" s="13">
        <v>16.372556981999999</v>
      </c>
      <c r="CE23" s="13">
        <v>20.4950805444</v>
      </c>
      <c r="CF23" s="13">
        <v>15.7641508332</v>
      </c>
      <c r="CG23" s="13">
        <v>12.7004627304</v>
      </c>
      <c r="CH23" s="13">
        <v>17.747071529700001</v>
      </c>
      <c r="CI23" s="13">
        <v>18.200188972300001</v>
      </c>
      <c r="CJ23" s="13">
        <v>20.115842832199998</v>
      </c>
      <c r="CK23" s="13">
        <v>19.199731846100001</v>
      </c>
      <c r="CL23" s="13">
        <v>11.463421464</v>
      </c>
      <c r="CM23" s="13">
        <v>17.032752504499999</v>
      </c>
      <c r="CN23" s="13">
        <v>18.651614904500001</v>
      </c>
      <c r="CO23" s="13">
        <v>20.064408759500001</v>
      </c>
      <c r="CP23" s="13">
        <v>19.0945621736</v>
      </c>
      <c r="CQ23" s="13">
        <v>19.106747962</v>
      </c>
      <c r="CR23" s="13">
        <v>13.707654465799999</v>
      </c>
      <c r="CS23" s="13">
        <v>17.596057463800001</v>
      </c>
      <c r="CT23" s="13">
        <v>14.013089008</v>
      </c>
      <c r="CU23" s="13">
        <v>17.814532264</v>
      </c>
      <c r="CV23" s="13">
        <v>17.278968593999998</v>
      </c>
      <c r="CW23" s="13">
        <v>17.128334398</v>
      </c>
      <c r="CX23" s="13">
        <v>14.691315231200001</v>
      </c>
      <c r="CY23" s="13">
        <v>15.4194463384</v>
      </c>
      <c r="CZ23" s="13">
        <v>12.4779081592</v>
      </c>
      <c r="DA23" s="13">
        <v>11.869664655999999</v>
      </c>
      <c r="DB23" s="13">
        <v>11.0881054832</v>
      </c>
      <c r="DC23" s="13">
        <v>15.1571254033</v>
      </c>
      <c r="DD23" s="13">
        <v>5.4108885124999997</v>
      </c>
      <c r="DE23" s="13">
        <v>10.4621097475</v>
      </c>
      <c r="DF23" s="13">
        <v>8.5334818733999995</v>
      </c>
      <c r="DG23" s="13">
        <v>9.8945956133999999</v>
      </c>
      <c r="DH23" s="13">
        <v>9.7238985624000005</v>
      </c>
      <c r="DI23" s="13">
        <v>9.6893128853999997</v>
      </c>
      <c r="DJ23" s="13">
        <v>3.531328743</v>
      </c>
      <c r="DK23" s="13">
        <v>13.045073820800001</v>
      </c>
      <c r="DL23" s="13">
        <v>7.2357867067999999</v>
      </c>
      <c r="DM23" s="13">
        <v>11.951522264599999</v>
      </c>
      <c r="DN23" s="13">
        <v>7.1492721039999996</v>
      </c>
      <c r="DO23" s="13">
        <v>11.690333936</v>
      </c>
      <c r="DP23" s="13">
        <v>9.4141534771999993</v>
      </c>
      <c r="DQ23" s="13">
        <v>9.6812973699999993</v>
      </c>
      <c r="DR23" s="13">
        <v>12.1929650642191</v>
      </c>
      <c r="DS23" s="13">
        <v>9.6678284029892705</v>
      </c>
      <c r="DT23" s="13">
        <v>11.2707607316517</v>
      </c>
      <c r="DU23" s="13">
        <v>10.585183187347299</v>
      </c>
      <c r="DV23" s="13">
        <v>8.0396381825096199</v>
      </c>
    </row>
    <row r="24" spans="1:126" outlineLevel="2" x14ac:dyDescent="0.25">
      <c r="A24" s="29" t="s">
        <v>6</v>
      </c>
      <c r="B24" s="13">
        <v>0</v>
      </c>
      <c r="C24" s="13">
        <v>0</v>
      </c>
      <c r="D24" s="13">
        <v>0</v>
      </c>
      <c r="E24" s="13">
        <v>3.59679884902437E-6</v>
      </c>
      <c r="F24" s="13">
        <v>8.6458052333423195E-4</v>
      </c>
      <c r="G24" s="13">
        <v>8.8885891556514699E-4</v>
      </c>
      <c r="H24" s="13">
        <v>0</v>
      </c>
      <c r="I24" s="13">
        <v>0</v>
      </c>
      <c r="J24" s="13">
        <v>0</v>
      </c>
      <c r="K24" s="13">
        <v>0</v>
      </c>
      <c r="L24" s="13">
        <v>0</v>
      </c>
      <c r="M24" s="13">
        <v>0</v>
      </c>
      <c r="N24" s="13">
        <v>0</v>
      </c>
      <c r="O24" s="13">
        <v>0</v>
      </c>
      <c r="P24" s="13">
        <v>0</v>
      </c>
      <c r="Q24" s="13">
        <v>0</v>
      </c>
      <c r="R24" s="13">
        <v>0</v>
      </c>
      <c r="S24" s="13">
        <v>0</v>
      </c>
      <c r="T24" s="13">
        <v>0</v>
      </c>
      <c r="U24" s="13">
        <v>0</v>
      </c>
      <c r="V24" s="13">
        <v>0</v>
      </c>
      <c r="W24" s="13">
        <v>0</v>
      </c>
      <c r="X24" s="13">
        <v>0</v>
      </c>
      <c r="Y24" s="13">
        <v>0</v>
      </c>
      <c r="Z24" s="13">
        <v>0</v>
      </c>
      <c r="AA24" s="13">
        <v>0</v>
      </c>
      <c r="AB24" s="13">
        <v>0</v>
      </c>
      <c r="AC24" s="13">
        <v>0</v>
      </c>
      <c r="AD24" s="13">
        <v>0</v>
      </c>
      <c r="AE24" s="13">
        <v>0</v>
      </c>
      <c r="AF24" s="13">
        <v>0</v>
      </c>
      <c r="AG24" s="13">
        <v>0</v>
      </c>
      <c r="AH24" s="13">
        <v>0</v>
      </c>
      <c r="AI24" s="13">
        <v>0</v>
      </c>
      <c r="AJ24" s="13">
        <v>0</v>
      </c>
      <c r="AK24" s="13">
        <v>3.0246350364963501E-4</v>
      </c>
      <c r="AL24" s="13">
        <v>0</v>
      </c>
      <c r="AM24" s="13">
        <v>0</v>
      </c>
      <c r="AN24" s="13">
        <v>0</v>
      </c>
      <c r="AO24" s="13">
        <v>0</v>
      </c>
      <c r="AP24" s="13">
        <v>0</v>
      </c>
      <c r="AQ24" s="13">
        <v>0</v>
      </c>
      <c r="AR24" s="13">
        <v>0</v>
      </c>
      <c r="AS24" s="13">
        <v>0</v>
      </c>
      <c r="AT24" s="13">
        <v>0</v>
      </c>
      <c r="AU24" s="13">
        <v>0</v>
      </c>
      <c r="AV24" s="13">
        <v>0</v>
      </c>
      <c r="AW24" s="13">
        <v>0</v>
      </c>
      <c r="AX24" s="13">
        <v>0</v>
      </c>
      <c r="AY24" s="13">
        <v>0</v>
      </c>
      <c r="AZ24" s="13">
        <v>0</v>
      </c>
      <c r="BA24" s="13">
        <v>0</v>
      </c>
      <c r="BB24" s="13">
        <v>0</v>
      </c>
      <c r="BC24" s="13">
        <v>0</v>
      </c>
      <c r="BD24" s="13">
        <v>0</v>
      </c>
      <c r="BE24" s="13">
        <v>0</v>
      </c>
      <c r="BF24" s="13">
        <v>0</v>
      </c>
      <c r="BG24" s="13">
        <v>0</v>
      </c>
      <c r="BH24" s="13">
        <v>0</v>
      </c>
      <c r="BI24" s="13">
        <v>0</v>
      </c>
      <c r="BJ24" s="13">
        <v>0</v>
      </c>
      <c r="BK24" s="13">
        <v>0</v>
      </c>
      <c r="BL24" s="13">
        <v>0</v>
      </c>
      <c r="BM24" s="13">
        <v>0</v>
      </c>
      <c r="BN24" s="13">
        <v>1.1344519999999999E-5</v>
      </c>
      <c r="BO24" s="13">
        <v>0</v>
      </c>
      <c r="BP24" s="13">
        <v>0</v>
      </c>
      <c r="BQ24" s="13">
        <v>0</v>
      </c>
      <c r="BR24" s="13">
        <v>0</v>
      </c>
      <c r="BS24" s="13">
        <v>2.52885356847469E-4</v>
      </c>
      <c r="BT24" s="13">
        <v>8.6012380008350907E-5</v>
      </c>
      <c r="BU24" s="13">
        <v>0</v>
      </c>
      <c r="BV24" s="13">
        <v>0</v>
      </c>
      <c r="BW24" s="13">
        <v>0</v>
      </c>
      <c r="BX24" s="13">
        <v>0</v>
      </c>
      <c r="BY24" s="13">
        <v>0</v>
      </c>
      <c r="BZ24" s="13">
        <v>0</v>
      </c>
      <c r="CA24" s="13">
        <v>6.5925741082352199E-5</v>
      </c>
      <c r="CB24" s="13">
        <v>1.09876235137254E-7</v>
      </c>
      <c r="CC24" s="13">
        <v>1.72824511191219E-6</v>
      </c>
      <c r="CD24" s="13">
        <v>0</v>
      </c>
      <c r="CE24" s="13">
        <v>1.5799643216000001</v>
      </c>
      <c r="CF24" s="13">
        <v>0</v>
      </c>
      <c r="CG24" s="13">
        <v>0</v>
      </c>
      <c r="CH24" s="13">
        <v>0</v>
      </c>
      <c r="CI24" s="13">
        <v>0</v>
      </c>
      <c r="CJ24" s="13">
        <v>0</v>
      </c>
      <c r="CK24" s="13">
        <v>0</v>
      </c>
      <c r="CL24" s="13">
        <v>0</v>
      </c>
      <c r="CM24" s="13">
        <v>0</v>
      </c>
      <c r="CN24" s="13">
        <v>0.1809052095</v>
      </c>
      <c r="CO24" s="13">
        <v>0.18302894149999999</v>
      </c>
      <c r="CP24" s="13">
        <v>0</v>
      </c>
      <c r="CQ24" s="13">
        <v>0</v>
      </c>
      <c r="CR24" s="13">
        <v>0</v>
      </c>
      <c r="CS24" s="13">
        <v>0</v>
      </c>
      <c r="CT24" s="13">
        <v>0</v>
      </c>
      <c r="CU24" s="13">
        <v>0</v>
      </c>
      <c r="CV24" s="13">
        <v>0</v>
      </c>
      <c r="CW24" s="13">
        <v>0</v>
      </c>
      <c r="CX24" s="13">
        <v>0.42316068839999998</v>
      </c>
      <c r="CY24" s="13">
        <v>0</v>
      </c>
      <c r="CZ24" s="13">
        <v>0</v>
      </c>
      <c r="DA24" s="13">
        <v>0</v>
      </c>
      <c r="DB24" s="13">
        <v>0.92976520119999995</v>
      </c>
      <c r="DC24" s="13">
        <v>0</v>
      </c>
      <c r="DD24" s="13">
        <v>0</v>
      </c>
      <c r="DE24" s="13">
        <v>0</v>
      </c>
      <c r="DF24" s="13">
        <v>0</v>
      </c>
      <c r="DG24" s="13">
        <v>0</v>
      </c>
      <c r="DH24" s="13">
        <v>0</v>
      </c>
      <c r="DI24" s="13">
        <v>0</v>
      </c>
      <c r="DJ24" s="13">
        <v>0.92660505419999994</v>
      </c>
      <c r="DK24" s="13">
        <v>0</v>
      </c>
      <c r="DL24" s="13">
        <v>0</v>
      </c>
      <c r="DM24" s="13">
        <v>0</v>
      </c>
      <c r="DN24" s="13">
        <v>0</v>
      </c>
      <c r="DO24" s="13">
        <v>0.58927269500000001</v>
      </c>
      <c r="DP24" s="13">
        <v>0</v>
      </c>
      <c r="DQ24" s="13">
        <v>0</v>
      </c>
      <c r="DR24" s="13">
        <v>0.20717146431212499</v>
      </c>
      <c r="DS24" s="13">
        <v>0</v>
      </c>
      <c r="DT24" s="13">
        <v>0</v>
      </c>
      <c r="DU24" s="13">
        <v>0</v>
      </c>
      <c r="DV24" s="13">
        <v>0.51624739553409604</v>
      </c>
    </row>
    <row r="25" spans="1:126" outlineLevel="2" x14ac:dyDescent="0.25">
      <c r="A25" s="29" t="s">
        <v>7</v>
      </c>
      <c r="B25" s="13">
        <v>0</v>
      </c>
      <c r="C25" s="13">
        <v>0</v>
      </c>
      <c r="D25" s="13">
        <v>0</v>
      </c>
      <c r="E25" s="13">
        <v>0</v>
      </c>
      <c r="F25" s="13">
        <v>0</v>
      </c>
      <c r="G25" s="13">
        <v>0</v>
      </c>
      <c r="H25" s="13">
        <v>0</v>
      </c>
      <c r="I25" s="13">
        <v>0</v>
      </c>
      <c r="J25" s="13">
        <v>0</v>
      </c>
      <c r="K25" s="13">
        <v>0</v>
      </c>
      <c r="L25" s="13">
        <v>0</v>
      </c>
      <c r="M25" s="13">
        <v>0</v>
      </c>
      <c r="N25" s="13">
        <v>0</v>
      </c>
      <c r="O25" s="13">
        <v>0</v>
      </c>
      <c r="P25" s="13">
        <v>0</v>
      </c>
      <c r="Q25" s="13">
        <v>0</v>
      </c>
      <c r="R25" s="13">
        <v>0</v>
      </c>
      <c r="S25" s="13">
        <v>0</v>
      </c>
      <c r="T25" s="13">
        <v>0</v>
      </c>
      <c r="U25" s="13">
        <v>0</v>
      </c>
      <c r="V25" s="13">
        <v>0</v>
      </c>
      <c r="W25" s="13">
        <v>0</v>
      </c>
      <c r="X25" s="13">
        <v>0</v>
      </c>
      <c r="Y25" s="13">
        <v>0</v>
      </c>
      <c r="Z25" s="13">
        <v>0</v>
      </c>
      <c r="AA25" s="13">
        <v>0</v>
      </c>
      <c r="AB25" s="13">
        <v>0</v>
      </c>
      <c r="AC25" s="13">
        <v>0</v>
      </c>
      <c r="AD25" s="13">
        <v>0</v>
      </c>
      <c r="AE25" s="13">
        <v>0</v>
      </c>
      <c r="AF25" s="13">
        <v>0</v>
      </c>
      <c r="AG25" s="13">
        <v>0</v>
      </c>
      <c r="AH25" s="13">
        <v>0</v>
      </c>
      <c r="AI25" s="13">
        <v>0</v>
      </c>
      <c r="AJ25" s="13">
        <v>0</v>
      </c>
      <c r="AK25" s="13">
        <v>0</v>
      </c>
      <c r="AL25" s="13">
        <v>9.4559667149971595E-8</v>
      </c>
      <c r="AM25" s="13">
        <v>3.2591565277690203E-5</v>
      </c>
      <c r="AN25" s="13">
        <v>0</v>
      </c>
      <c r="AO25" s="13">
        <v>4.2147839999999999E-5</v>
      </c>
      <c r="AP25" s="13">
        <v>0</v>
      </c>
      <c r="AQ25" s="13">
        <v>0</v>
      </c>
      <c r="AR25" s="13">
        <v>0</v>
      </c>
      <c r="AS25" s="13">
        <v>0</v>
      </c>
      <c r="AT25" s="13">
        <v>0</v>
      </c>
      <c r="AU25" s="13">
        <v>0</v>
      </c>
      <c r="AV25" s="13">
        <v>0</v>
      </c>
      <c r="AW25" s="13">
        <v>0</v>
      </c>
      <c r="AX25" s="13">
        <v>0</v>
      </c>
      <c r="AY25" s="13">
        <v>0</v>
      </c>
      <c r="AZ25" s="13">
        <v>0</v>
      </c>
      <c r="BA25" s="13">
        <v>0</v>
      </c>
      <c r="BB25" s="13">
        <v>0</v>
      </c>
      <c r="BC25" s="13">
        <v>0</v>
      </c>
      <c r="BD25" s="13">
        <v>0</v>
      </c>
      <c r="BE25" s="13">
        <v>0</v>
      </c>
      <c r="BF25" s="13">
        <v>0</v>
      </c>
      <c r="BG25" s="13">
        <v>0</v>
      </c>
      <c r="BH25" s="13">
        <v>0</v>
      </c>
      <c r="BI25" s="13">
        <v>0</v>
      </c>
      <c r="BJ25" s="13">
        <v>0</v>
      </c>
      <c r="BK25" s="13">
        <v>0</v>
      </c>
      <c r="BL25" s="13">
        <v>0</v>
      </c>
      <c r="BM25" s="13">
        <v>0</v>
      </c>
      <c r="BN25" s="13">
        <v>0</v>
      </c>
      <c r="BO25" s="13">
        <v>0</v>
      </c>
      <c r="BP25" s="13">
        <v>0</v>
      </c>
      <c r="BQ25" s="13">
        <v>0</v>
      </c>
      <c r="BR25" s="13">
        <v>0</v>
      </c>
      <c r="BS25" s="13">
        <v>0</v>
      </c>
      <c r="BT25" s="13">
        <v>0</v>
      </c>
      <c r="BU25" s="13">
        <v>0</v>
      </c>
      <c r="BV25" s="13">
        <v>0</v>
      </c>
      <c r="BW25" s="13">
        <v>0</v>
      </c>
      <c r="BX25" s="13">
        <v>0</v>
      </c>
      <c r="BY25" s="13">
        <v>0</v>
      </c>
      <c r="BZ25" s="13">
        <v>0</v>
      </c>
      <c r="CA25" s="13">
        <v>0</v>
      </c>
      <c r="CB25" s="13">
        <v>0</v>
      </c>
      <c r="CC25" s="13">
        <v>0</v>
      </c>
      <c r="CD25" s="13">
        <v>0</v>
      </c>
      <c r="CE25" s="13">
        <v>0</v>
      </c>
      <c r="CF25" s="13">
        <v>0</v>
      </c>
      <c r="CG25" s="13">
        <v>0</v>
      </c>
      <c r="CH25" s="13">
        <v>0</v>
      </c>
      <c r="CI25" s="13">
        <v>0</v>
      </c>
      <c r="CJ25" s="13">
        <v>0</v>
      </c>
      <c r="CK25" s="13">
        <v>0</v>
      </c>
      <c r="CL25" s="13">
        <v>0</v>
      </c>
      <c r="CM25" s="13">
        <v>0</v>
      </c>
      <c r="CN25" s="13">
        <v>0</v>
      </c>
      <c r="CO25" s="13">
        <v>0</v>
      </c>
      <c r="CP25" s="13">
        <v>0</v>
      </c>
      <c r="CQ25" s="13">
        <v>0</v>
      </c>
      <c r="CR25" s="13">
        <v>0</v>
      </c>
      <c r="CS25" s="13">
        <v>0</v>
      </c>
      <c r="CT25" s="13">
        <v>0</v>
      </c>
      <c r="CU25" s="13">
        <v>0</v>
      </c>
      <c r="CV25" s="13">
        <v>0</v>
      </c>
      <c r="CW25" s="13">
        <v>0</v>
      </c>
      <c r="CX25" s="13">
        <v>0</v>
      </c>
      <c r="CY25" s="13">
        <v>0</v>
      </c>
      <c r="CZ25" s="13">
        <v>0</v>
      </c>
      <c r="DA25" s="13">
        <v>0</v>
      </c>
      <c r="DB25" s="13">
        <v>0</v>
      </c>
      <c r="DC25" s="13">
        <v>0</v>
      </c>
      <c r="DD25" s="13">
        <v>0</v>
      </c>
      <c r="DE25" s="13">
        <v>0</v>
      </c>
      <c r="DF25" s="13">
        <v>0</v>
      </c>
      <c r="DG25" s="13">
        <v>0</v>
      </c>
      <c r="DH25" s="13">
        <v>0</v>
      </c>
      <c r="DI25" s="13">
        <v>0</v>
      </c>
      <c r="DJ25" s="13">
        <v>0</v>
      </c>
      <c r="DK25" s="13">
        <v>0</v>
      </c>
      <c r="DL25" s="13">
        <v>0</v>
      </c>
      <c r="DM25" s="13">
        <v>0</v>
      </c>
      <c r="DN25" s="13">
        <v>0</v>
      </c>
      <c r="DO25" s="13">
        <v>0</v>
      </c>
      <c r="DP25" s="13">
        <v>0</v>
      </c>
      <c r="DQ25" s="13">
        <v>0</v>
      </c>
      <c r="DR25" s="13">
        <v>0</v>
      </c>
      <c r="DS25" s="13">
        <v>0</v>
      </c>
      <c r="DT25" s="13">
        <v>0</v>
      </c>
      <c r="DU25" s="13">
        <v>0</v>
      </c>
      <c r="DV25" s="13">
        <v>0</v>
      </c>
    </row>
    <row r="26" spans="1:126" outlineLevel="1" x14ac:dyDescent="0.25">
      <c r="A26" s="19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</row>
    <row r="27" spans="1:126" outlineLevel="1" x14ac:dyDescent="0.25">
      <c r="A27" s="61" t="s">
        <v>16</v>
      </c>
      <c r="B27" s="14">
        <v>0</v>
      </c>
      <c r="C27" s="14">
        <v>0</v>
      </c>
      <c r="D27" s="14">
        <v>0</v>
      </c>
      <c r="E27" s="14">
        <v>0</v>
      </c>
      <c r="F27" s="14">
        <v>0</v>
      </c>
      <c r="G27" s="14">
        <v>0</v>
      </c>
      <c r="H27" s="14">
        <v>0</v>
      </c>
      <c r="I27" s="14">
        <v>0</v>
      </c>
      <c r="J27" s="14">
        <v>0</v>
      </c>
      <c r="K27" s="14">
        <v>0</v>
      </c>
      <c r="L27" s="14">
        <v>0</v>
      </c>
      <c r="M27" s="14">
        <v>0</v>
      </c>
      <c r="N27" s="14">
        <v>0</v>
      </c>
      <c r="O27" s="14">
        <v>7.9639916111860396</v>
      </c>
      <c r="P27" s="14">
        <v>-3.6130637325780102</v>
      </c>
      <c r="Q27" s="14">
        <v>6.4174050174444801</v>
      </c>
      <c r="R27" s="14">
        <v>-2.2432639999999999</v>
      </c>
      <c r="S27" s="14">
        <v>-0.34414499999999698</v>
      </c>
      <c r="T27" s="14">
        <v>1.6635740000000001</v>
      </c>
      <c r="U27" s="14">
        <v>0.71169299999999702</v>
      </c>
      <c r="V27" s="14">
        <v>-8.5312866396906699</v>
      </c>
      <c r="W27" s="14">
        <v>5.3350017663879203</v>
      </c>
      <c r="X27" s="14">
        <v>-7.5421303864760398</v>
      </c>
      <c r="Y27" s="14">
        <v>0.83423403371999205</v>
      </c>
      <c r="Z27" s="14">
        <v>-4.3555388519872098</v>
      </c>
      <c r="AA27" s="14">
        <v>1.2271481055276401</v>
      </c>
      <c r="AB27" s="14">
        <v>0.58334601781635198</v>
      </c>
      <c r="AC27" s="14">
        <v>5.5017639703060697</v>
      </c>
      <c r="AD27" s="14">
        <v>-0.71232731247144299</v>
      </c>
      <c r="AE27" s="14">
        <v>-2.5455121690269502</v>
      </c>
      <c r="AF27" s="14">
        <v>10.0497939534034</v>
      </c>
      <c r="AG27" s="14">
        <v>3.43211110095933E-2</v>
      </c>
      <c r="AH27" s="14">
        <v>1.1666237956204399</v>
      </c>
      <c r="AI27" s="14">
        <v>0.57627436496350304</v>
      </c>
      <c r="AJ27" s="14">
        <v>2.0894927445255398</v>
      </c>
      <c r="AK27" s="14">
        <v>-1.87157479562044</v>
      </c>
      <c r="AL27" s="14">
        <v>2.6286712262773699</v>
      </c>
      <c r="AM27" s="14">
        <v>-6.2019141751824796</v>
      </c>
      <c r="AN27" s="14">
        <v>1.9678761167883201</v>
      </c>
      <c r="AO27" s="14">
        <v>-1.0045458591240799</v>
      </c>
      <c r="AP27" s="14">
        <v>-2.7694176500000101</v>
      </c>
      <c r="AQ27" s="14">
        <v>-2.8952111</v>
      </c>
      <c r="AR27" s="14">
        <v>-1.60572515000001</v>
      </c>
      <c r="AS27" s="14">
        <v>0.19897980179928099</v>
      </c>
      <c r="AT27" s="14">
        <v>0.73270709999999895</v>
      </c>
      <c r="AU27" s="14">
        <v>0.33925224999999398</v>
      </c>
      <c r="AV27" s="14">
        <v>-4.8584565800000004</v>
      </c>
      <c r="AW27" s="14">
        <v>-0.17867459999999399</v>
      </c>
      <c r="AX27" s="14">
        <v>-1.2222365799999999</v>
      </c>
      <c r="AY27" s="14">
        <v>-2.8328752399999999</v>
      </c>
      <c r="AZ27" s="14">
        <v>2.9248501999999998</v>
      </c>
      <c r="BA27" s="14">
        <v>-10.5302554</v>
      </c>
      <c r="BB27" s="14">
        <v>6.88520748</v>
      </c>
      <c r="BC27" s="14">
        <v>4.9107382599999996</v>
      </c>
      <c r="BD27" s="14">
        <v>2.3283676</v>
      </c>
      <c r="BE27" s="14">
        <v>-2.3725659000000001</v>
      </c>
      <c r="BF27" s="14">
        <v>-7.0204178600000002</v>
      </c>
      <c r="BG27" s="14">
        <v>-1.34387604</v>
      </c>
      <c r="BH27" s="14">
        <v>3.1559921399999999</v>
      </c>
      <c r="BI27" s="14">
        <v>-0.58462391200000297</v>
      </c>
      <c r="BJ27" s="14">
        <v>7.9652933455544899</v>
      </c>
      <c r="BK27" s="14">
        <v>-9.6836383154300805</v>
      </c>
      <c r="BL27" s="14">
        <v>3.4051622399061601</v>
      </c>
      <c r="BM27" s="14">
        <v>0.833780968411032</v>
      </c>
      <c r="BN27" s="14">
        <v>2.71687283999999</v>
      </c>
      <c r="BO27" s="14">
        <v>-3.5090894799999899</v>
      </c>
      <c r="BP27" s="14">
        <v>-1.78946424</v>
      </c>
      <c r="BQ27" s="14">
        <v>-3.4619603400000001</v>
      </c>
      <c r="BR27" s="14">
        <v>0.11905334449458201</v>
      </c>
      <c r="BS27" s="14">
        <v>-0.34105324279007998</v>
      </c>
      <c r="BT27" s="14">
        <v>9.5450863734029099</v>
      </c>
      <c r="BU27" s="14">
        <v>-1.8677084110292499</v>
      </c>
      <c r="BV27" s="14">
        <v>-0.30319275593226003</v>
      </c>
      <c r="BW27" s="14">
        <v>-0.54076009569149897</v>
      </c>
      <c r="BX27" s="14">
        <v>-0.49320813089739601</v>
      </c>
      <c r="BY27" s="14">
        <v>5.2792712227558596</v>
      </c>
      <c r="BZ27" s="14">
        <v>-7.9019223734039601</v>
      </c>
      <c r="CA27" s="14">
        <v>-5.3724035615831598</v>
      </c>
      <c r="CB27" s="14">
        <v>-7.0765673076837103</v>
      </c>
      <c r="CC27" s="14">
        <v>-3.52285850788099</v>
      </c>
      <c r="CD27" s="14">
        <v>9.0506740116356799</v>
      </c>
      <c r="CE27" s="14">
        <v>-5.7777814896061201</v>
      </c>
      <c r="CF27" s="14">
        <v>1.1041762750999999</v>
      </c>
      <c r="CG27" s="14">
        <v>-2.3331036641999998</v>
      </c>
      <c r="CH27" s="14">
        <v>2.7824229501</v>
      </c>
      <c r="CI27" s="14">
        <v>4.7995517963000003</v>
      </c>
      <c r="CJ27" s="14">
        <v>4.4015170338000003</v>
      </c>
      <c r="CK27" s="14">
        <v>-1.0213982713</v>
      </c>
      <c r="CL27" s="14">
        <v>5.5457451717000099</v>
      </c>
      <c r="CM27" s="14">
        <v>5.6485384160000001</v>
      </c>
      <c r="CN27" s="14">
        <v>-4.7184783785999898</v>
      </c>
      <c r="CO27" s="14">
        <v>-2.7299928433999998</v>
      </c>
      <c r="CP27" s="14">
        <v>2.0537137698999999</v>
      </c>
      <c r="CQ27" s="14">
        <v>-10.7175565599</v>
      </c>
      <c r="CR27" s="14">
        <v>0.40088189149999798</v>
      </c>
      <c r="CS27" s="14">
        <v>-3.4383070381</v>
      </c>
      <c r="CT27" s="14">
        <v>3.1967554157000002</v>
      </c>
      <c r="CU27" s="14">
        <v>-2.5732022781000001</v>
      </c>
      <c r="CV27" s="14">
        <v>-0.38156223290000502</v>
      </c>
      <c r="CW27" s="14">
        <v>2.9301351299</v>
      </c>
      <c r="CX27" s="14">
        <v>0.788980991400001</v>
      </c>
      <c r="CY27" s="14">
        <v>-1.5735250336</v>
      </c>
      <c r="CZ27" s="14">
        <v>-0.19847347410000299</v>
      </c>
      <c r="DA27" s="14">
        <v>-2.5285939798000001</v>
      </c>
      <c r="DB27" s="14">
        <v>-0.32960121779999801</v>
      </c>
      <c r="DC27" s="14">
        <v>-4.1132316002999998</v>
      </c>
      <c r="DD27" s="14">
        <v>2.4388539321999998</v>
      </c>
      <c r="DE27" s="14">
        <v>-6.0142051308999998</v>
      </c>
      <c r="DF27" s="14">
        <v>-0.25504825329999797</v>
      </c>
      <c r="DG27" s="14">
        <v>-3.4573709698999999</v>
      </c>
      <c r="DH27" s="14">
        <v>-0.35083411520000302</v>
      </c>
      <c r="DI27" s="14">
        <v>-2.6021970428999999</v>
      </c>
      <c r="DJ27" s="14">
        <v>-0.90038714129999997</v>
      </c>
      <c r="DK27" s="14">
        <v>-0.96769753220000199</v>
      </c>
      <c r="DL27" s="14">
        <v>0.73850868589999996</v>
      </c>
      <c r="DM27" s="14">
        <v>-3.7352373762000002</v>
      </c>
      <c r="DN27" s="14">
        <v>4.0325710946999997</v>
      </c>
      <c r="DO27" s="14">
        <v>-0.61920231400000103</v>
      </c>
      <c r="DP27" s="14">
        <v>7.6060661000000501E-2</v>
      </c>
      <c r="DQ27" s="14">
        <v>1.2298565992999999</v>
      </c>
      <c r="DR27" s="14">
        <v>-2.7238620358621901</v>
      </c>
      <c r="DS27" s="14">
        <v>5.7762826696892597</v>
      </c>
      <c r="DT27" s="14">
        <v>-3.38989634818468</v>
      </c>
      <c r="DU27" s="14">
        <v>-1.157273868873</v>
      </c>
      <c r="DV27" s="14">
        <v>2.87816705538371</v>
      </c>
    </row>
    <row r="28" spans="1:126" x14ac:dyDescent="0.25">
      <c r="A28" s="19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</row>
    <row r="29" spans="1:126" x14ac:dyDescent="0.25">
      <c r="A29" s="25" t="s">
        <v>11</v>
      </c>
      <c r="B29" s="14">
        <f t="shared" ref="B29:BM29" si="69">SUM(B30,B34,B38,B39)</f>
        <v>3.7890699999999997</v>
      </c>
      <c r="C29" s="14">
        <f t="shared" si="69"/>
        <v>3.785199</v>
      </c>
      <c r="D29" s="14">
        <f t="shared" si="69"/>
        <v>2.5598850000000004</v>
      </c>
      <c r="E29" s="14">
        <f t="shared" si="69"/>
        <v>5.9175610000000001</v>
      </c>
      <c r="F29" s="14">
        <f t="shared" si="69"/>
        <v>5.8869331200000001</v>
      </c>
      <c r="G29" s="14">
        <f t="shared" si="69"/>
        <v>4.86016212</v>
      </c>
      <c r="H29" s="14">
        <f t="shared" si="69"/>
        <v>5.6884631199999998</v>
      </c>
      <c r="I29" s="14">
        <f t="shared" si="69"/>
        <v>4.4403251200000007</v>
      </c>
      <c r="J29" s="14">
        <f t="shared" si="69"/>
        <v>4.3539706799999998</v>
      </c>
      <c r="K29" s="14">
        <f t="shared" si="69"/>
        <v>4.3460796799999999</v>
      </c>
      <c r="L29" s="14">
        <f t="shared" si="69"/>
        <v>5.4547126800000001</v>
      </c>
      <c r="M29" s="14">
        <f t="shared" si="69"/>
        <v>4.7635976800000002</v>
      </c>
      <c r="N29" s="14">
        <f t="shared" si="69"/>
        <v>10.103621760000001</v>
      </c>
      <c r="O29" s="14">
        <f t="shared" si="69"/>
        <v>5.24643748</v>
      </c>
      <c r="P29" s="14">
        <f t="shared" si="69"/>
        <v>5.9670894400000005</v>
      </c>
      <c r="Q29" s="14">
        <f t="shared" si="69"/>
        <v>5.8244396799999993</v>
      </c>
      <c r="R29" s="14">
        <f t="shared" si="69"/>
        <v>4.6098406800000005</v>
      </c>
      <c r="S29" s="14">
        <f t="shared" si="69"/>
        <v>5.3097319600000006</v>
      </c>
      <c r="T29" s="14">
        <f t="shared" si="69"/>
        <v>7.8343701599999997</v>
      </c>
      <c r="U29" s="14">
        <f t="shared" si="69"/>
        <v>4.57397484</v>
      </c>
      <c r="V29" s="14">
        <f t="shared" si="69"/>
        <v>4.7801585200000005</v>
      </c>
      <c r="W29" s="14">
        <f t="shared" si="69"/>
        <v>6.0533587999999998</v>
      </c>
      <c r="X29" s="14">
        <f t="shared" si="69"/>
        <v>4.8460230800000001</v>
      </c>
      <c r="Y29" s="14">
        <f t="shared" si="69"/>
        <v>4.8785079600000003</v>
      </c>
      <c r="Z29" s="14">
        <f t="shared" si="69"/>
        <v>7.3816762000000002</v>
      </c>
      <c r="AA29" s="14">
        <f t="shared" si="69"/>
        <v>6.3471197200000002</v>
      </c>
      <c r="AB29" s="14">
        <f t="shared" si="69"/>
        <v>4.7887422399999995</v>
      </c>
      <c r="AC29" s="14">
        <f t="shared" si="69"/>
        <v>4.72781596</v>
      </c>
      <c r="AD29" s="14">
        <f t="shared" si="69"/>
        <v>4.5550660399999998</v>
      </c>
      <c r="AE29" s="14">
        <f t="shared" si="69"/>
        <v>4.5969048800000003</v>
      </c>
      <c r="AF29" s="14">
        <f t="shared" si="69"/>
        <v>6.1436229999999998</v>
      </c>
      <c r="AG29" s="14">
        <f t="shared" si="69"/>
        <v>8.1823173600000008</v>
      </c>
      <c r="AH29" s="14">
        <f t="shared" si="69"/>
        <v>4.7285797599999997</v>
      </c>
      <c r="AI29" s="14">
        <f t="shared" si="69"/>
        <v>8.7960233200000015</v>
      </c>
      <c r="AJ29" s="14">
        <f t="shared" si="69"/>
        <v>8.4440838399999993</v>
      </c>
      <c r="AK29" s="14">
        <f t="shared" si="69"/>
        <v>6.2686838800000002</v>
      </c>
      <c r="AL29" s="14">
        <f t="shared" si="69"/>
        <v>6.0321485599999995</v>
      </c>
      <c r="AM29" s="14">
        <f t="shared" si="69"/>
        <v>8.8848142799999987</v>
      </c>
      <c r="AN29" s="14">
        <f t="shared" si="69"/>
        <v>5.6320768399999999</v>
      </c>
      <c r="AO29" s="14">
        <f t="shared" si="69"/>
        <v>4.2873964999999998</v>
      </c>
      <c r="AP29" s="14">
        <f t="shared" si="69"/>
        <v>4.5443325600000009</v>
      </c>
      <c r="AQ29" s="14">
        <f t="shared" si="69"/>
        <v>8.2459798800000002</v>
      </c>
      <c r="AR29" s="14">
        <f t="shared" si="69"/>
        <v>8.4367928800000005</v>
      </c>
      <c r="AS29" s="14">
        <f t="shared" si="69"/>
        <v>7.3485971799999996</v>
      </c>
      <c r="AT29" s="14">
        <f t="shared" si="69"/>
        <v>7.1557033200000006</v>
      </c>
      <c r="AU29" s="14">
        <f t="shared" si="69"/>
        <v>6.6542599200000003</v>
      </c>
      <c r="AV29" s="14">
        <f t="shared" si="69"/>
        <v>6.6051114640000002</v>
      </c>
      <c r="AW29" s="14">
        <f t="shared" si="69"/>
        <v>5.3605719160000005</v>
      </c>
      <c r="AX29" s="14">
        <f t="shared" si="69"/>
        <v>6.4982947200000005</v>
      </c>
      <c r="AY29" s="14">
        <f t="shared" si="69"/>
        <v>8.0842987720000004</v>
      </c>
      <c r="AZ29" s="14">
        <f t="shared" si="69"/>
        <v>9.4179695159999994</v>
      </c>
      <c r="BA29" s="14">
        <f t="shared" si="69"/>
        <v>7.7300894960000006</v>
      </c>
      <c r="BB29" s="14">
        <f t="shared" si="69"/>
        <v>5.9433535080000004</v>
      </c>
      <c r="BC29" s="14">
        <f t="shared" si="69"/>
        <v>9.2742991919999991</v>
      </c>
      <c r="BD29" s="14">
        <f t="shared" si="69"/>
        <v>7.1955557639999999</v>
      </c>
      <c r="BE29" s="14">
        <f t="shared" si="69"/>
        <v>8.8346023000000002</v>
      </c>
      <c r="BF29" s="14">
        <f t="shared" si="69"/>
        <v>11.378071240000001</v>
      </c>
      <c r="BG29" s="14">
        <f t="shared" si="69"/>
        <v>14.062618988771449</v>
      </c>
      <c r="BH29" s="14">
        <f t="shared" si="69"/>
        <v>13.488280288</v>
      </c>
      <c r="BI29" s="14">
        <f t="shared" si="69"/>
        <v>12.069430800000001</v>
      </c>
      <c r="BJ29" s="14">
        <f t="shared" si="69"/>
        <v>10.692771016</v>
      </c>
      <c r="BK29" s="14">
        <f t="shared" si="69"/>
        <v>17.855933539999999</v>
      </c>
      <c r="BL29" s="14">
        <f t="shared" si="69"/>
        <v>16.629900787999997</v>
      </c>
      <c r="BM29" s="14">
        <f t="shared" si="69"/>
        <v>15.952831399599999</v>
      </c>
      <c r="BN29" s="14">
        <f t="shared" ref="BN29:BT29" si="70">SUM(BN30,BN34,BN38,BN39)</f>
        <v>11.916232479600001</v>
      </c>
      <c r="BO29" s="14">
        <f t="shared" si="70"/>
        <v>18.75382526796189</v>
      </c>
      <c r="BP29" s="14">
        <f t="shared" si="70"/>
        <v>22.020107296719999</v>
      </c>
      <c r="BQ29" s="14">
        <f t="shared" si="70"/>
        <v>19.268904419999995</v>
      </c>
      <c r="BR29" s="14">
        <f t="shared" si="70"/>
        <v>15.485707128</v>
      </c>
      <c r="BS29" s="14">
        <f t="shared" si="70"/>
        <v>18.684072043999997</v>
      </c>
      <c r="BT29" s="14">
        <f t="shared" si="70"/>
        <v>19.513574859999999</v>
      </c>
      <c r="BU29" s="14">
        <f>SUM(BU30,BU34,BU38,BU39)</f>
        <v>15.284080784</v>
      </c>
      <c r="BV29" s="14">
        <f t="shared" ref="BV29:CM29" si="71">SUM(BV30,BV34,BV38,BV39)</f>
        <v>10.927853666148801</v>
      </c>
      <c r="BW29" s="14">
        <f t="shared" si="71"/>
        <v>13.79814104398781</v>
      </c>
      <c r="BX29" s="14">
        <f t="shared" si="71"/>
        <v>9.6840220384210003</v>
      </c>
      <c r="BY29" s="14">
        <f t="shared" si="71"/>
        <v>9.6931718245000003</v>
      </c>
      <c r="BZ29" s="14">
        <f t="shared" si="71"/>
        <v>13.779820431599999</v>
      </c>
      <c r="CA29" s="14">
        <f t="shared" si="71"/>
        <v>20.292371213311998</v>
      </c>
      <c r="CB29" s="14">
        <f t="shared" si="71"/>
        <v>14.9334056592</v>
      </c>
      <c r="CC29" s="14">
        <f t="shared" si="71"/>
        <v>11.0215197152</v>
      </c>
      <c r="CD29" s="14">
        <f t="shared" si="71"/>
        <v>9.2853075420500009</v>
      </c>
      <c r="CE29" s="14">
        <f t="shared" si="71"/>
        <v>13.60463654541247</v>
      </c>
      <c r="CF29" s="14">
        <f t="shared" si="71"/>
        <v>12.392062551566891</v>
      </c>
      <c r="CG29" s="14">
        <f t="shared" si="71"/>
        <v>9.3767223015942101</v>
      </c>
      <c r="CH29" s="14">
        <f t="shared" si="71"/>
        <v>9.9639188052126713</v>
      </c>
      <c r="CI29" s="14">
        <f t="shared" si="71"/>
        <v>7.9094144239882791</v>
      </c>
      <c r="CJ29" s="14">
        <f t="shared" si="71"/>
        <v>6.8017222817028911</v>
      </c>
      <c r="CK29" s="14">
        <f t="shared" si="71"/>
        <v>8.3961171164942208</v>
      </c>
      <c r="CL29" s="14">
        <f t="shared" si="71"/>
        <v>7.3057961231804009</v>
      </c>
      <c r="CM29" s="14">
        <f t="shared" si="71"/>
        <v>7.5820932764508804</v>
      </c>
      <c r="CN29" s="14">
        <f t="shared" ref="CN29:CS29" si="72">SUM(CN30,CN34,CN38,CN39)</f>
        <v>10.76720065807981</v>
      </c>
      <c r="CO29" s="14">
        <f t="shared" si="72"/>
        <v>9.9887523458775807</v>
      </c>
      <c r="CP29" s="14">
        <f t="shared" si="72"/>
        <v>9.5317386316388593</v>
      </c>
      <c r="CQ29" s="14">
        <f t="shared" si="72"/>
        <v>17.36071839853685</v>
      </c>
      <c r="CR29" s="14">
        <f t="shared" si="72"/>
        <v>12.115091915695439</v>
      </c>
      <c r="CS29" s="14">
        <f t="shared" si="72"/>
        <v>9.2074270935661886</v>
      </c>
      <c r="CT29" s="14">
        <f t="shared" ref="CT29:CU29" si="73">SUM(CT30,CT34,CT38,CT39)</f>
        <v>9.2410722098202598</v>
      </c>
      <c r="CU29" s="14">
        <f t="shared" si="73"/>
        <v>13.209802673844349</v>
      </c>
      <c r="CV29" s="14">
        <f t="shared" ref="CV29:CW29" si="74">SUM(CV30,CV34,CV38,CV39)</f>
        <v>9.0990345347692703</v>
      </c>
      <c r="CW29" s="14">
        <f t="shared" si="74"/>
        <v>5.7296482161318929</v>
      </c>
      <c r="CX29" s="14">
        <f t="shared" ref="CX29:CY29" si="75">SUM(CX30,CX34,CX38,CX39)</f>
        <v>7.4327077717561014</v>
      </c>
      <c r="CY29" s="14">
        <f t="shared" si="75"/>
        <v>9.3826388252664188</v>
      </c>
      <c r="CZ29" s="14">
        <f t="shared" ref="CZ29:DB29" si="76">SUM(CZ30,CZ34,CZ38,CZ39)</f>
        <v>8.1854219868642595</v>
      </c>
      <c r="DA29" s="14">
        <f t="shared" si="76"/>
        <v>9.488119308436989</v>
      </c>
      <c r="DB29" s="14">
        <f t="shared" si="76"/>
        <v>10.575599026724042</v>
      </c>
      <c r="DC29" s="14">
        <f t="shared" ref="DC29:DD29" si="77">SUM(DC30,DC34,DC38,DC39)</f>
        <v>7.4307106483964009</v>
      </c>
      <c r="DD29" s="14">
        <f t="shared" si="77"/>
        <v>7.40772444057996</v>
      </c>
      <c r="DE29" s="14">
        <f t="shared" ref="DE29:DF29" si="78">SUM(DE30,DE34,DE38,DE39)</f>
        <v>8.647471735245059</v>
      </c>
      <c r="DF29" s="14">
        <f t="shared" si="78"/>
        <v>6.7424186038</v>
      </c>
      <c r="DG29" s="14">
        <f t="shared" ref="DG29:DH29" si="79">SUM(DG30,DG34,DG38,DG39)</f>
        <v>8.1989932333999995</v>
      </c>
      <c r="DH29" s="14">
        <f t="shared" si="79"/>
        <v>5.9339377643999995</v>
      </c>
      <c r="DI29" s="14">
        <f t="shared" ref="DI29:DK29" si="80">SUM(DI30,DI34,DI38,DI39)</f>
        <v>5.6137394796000004</v>
      </c>
      <c r="DJ29" s="14">
        <f t="shared" si="80"/>
        <v>5.85858329811962</v>
      </c>
      <c r="DK29" s="14">
        <f t="shared" si="80"/>
        <v>7.6995989106019023</v>
      </c>
      <c r="DL29" s="14">
        <f t="shared" ref="DL29:DM29" si="81">SUM(DL30,DL34,DL38,DL39)</f>
        <v>6.9708626967561615</v>
      </c>
      <c r="DM29" s="14">
        <f t="shared" si="81"/>
        <v>7.8978938077136718</v>
      </c>
      <c r="DN29" s="14">
        <f t="shared" ref="DN29:DO29" si="82">SUM(DN30,DN34,DN38,DN39)</f>
        <v>6.4901362439762522</v>
      </c>
      <c r="DO29" s="14">
        <f t="shared" si="82"/>
        <v>6.7980805805188602</v>
      </c>
      <c r="DP29" s="14">
        <f t="shared" ref="DP29:DQ29" si="83">SUM(DP30,DP34,DP38,DP39)</f>
        <v>6.2087876779554598</v>
      </c>
      <c r="DQ29" s="14">
        <f t="shared" si="83"/>
        <v>10.349056506609291</v>
      </c>
      <c r="DR29" s="14">
        <f t="shared" ref="DR29:DS29" si="84">SUM(DR30,DR34,DR38,DR39)</f>
        <v>10.248726847650676</v>
      </c>
      <c r="DS29" s="14">
        <f t="shared" si="84"/>
        <v>8.0956412805004483</v>
      </c>
      <c r="DT29" s="14">
        <f t="shared" ref="DT29:DU29" si="85">SUM(DT30,DT34,DT38,DT39)</f>
        <v>9.2129379967205036</v>
      </c>
      <c r="DU29" s="14">
        <f t="shared" si="85"/>
        <v>8.1165848034377355</v>
      </c>
      <c r="DV29" s="14">
        <f t="shared" ref="DV29" si="86">SUM(DV30,DV34,DV38,DV39)</f>
        <v>8.40282097767669</v>
      </c>
    </row>
    <row r="30" spans="1:126" outlineLevel="1" x14ac:dyDescent="0.25">
      <c r="A30" s="62" t="s">
        <v>12</v>
      </c>
      <c r="B30" s="13">
        <f t="shared" ref="B30:BM30" si="87">SUM(B31:B33)</f>
        <v>0.61592899999999995</v>
      </c>
      <c r="C30" s="13">
        <f t="shared" si="87"/>
        <v>0.70955800000000002</v>
      </c>
      <c r="D30" s="13">
        <f t="shared" si="87"/>
        <v>0.85192400000000001</v>
      </c>
      <c r="E30" s="13">
        <f t="shared" si="87"/>
        <v>1.6151199999999999</v>
      </c>
      <c r="F30" s="13">
        <f t="shared" si="87"/>
        <v>1.9693799999999999</v>
      </c>
      <c r="G30" s="13">
        <f t="shared" si="87"/>
        <v>0.94260900000000003</v>
      </c>
      <c r="H30" s="13">
        <f t="shared" si="87"/>
        <v>1.77091</v>
      </c>
      <c r="I30" s="13">
        <f t="shared" si="87"/>
        <v>0.52277200000000001</v>
      </c>
      <c r="J30" s="13">
        <f t="shared" si="87"/>
        <v>0.465808</v>
      </c>
      <c r="K30" s="13">
        <f t="shared" si="87"/>
        <v>0.45791700000000002</v>
      </c>
      <c r="L30" s="13">
        <f t="shared" si="87"/>
        <v>0.99134500000000003</v>
      </c>
      <c r="M30" s="13">
        <f t="shared" si="87"/>
        <v>0.50876699999999997</v>
      </c>
      <c r="N30" s="13">
        <f t="shared" si="87"/>
        <v>5.7458600000000004</v>
      </c>
      <c r="O30" s="13">
        <f t="shared" si="87"/>
        <v>0.90196500000000002</v>
      </c>
      <c r="P30" s="13">
        <f t="shared" si="87"/>
        <v>1.57189</v>
      </c>
      <c r="Q30" s="13">
        <f t="shared" si="87"/>
        <v>1.46041</v>
      </c>
      <c r="R30" s="13">
        <f t="shared" si="87"/>
        <v>0.33656999999999998</v>
      </c>
      <c r="S30" s="13">
        <f t="shared" si="87"/>
        <v>0.710345</v>
      </c>
      <c r="T30" s="13">
        <f t="shared" si="87"/>
        <v>3.2468300000000001</v>
      </c>
      <c r="U30" s="13">
        <f t="shared" si="87"/>
        <v>0.43127900000000002</v>
      </c>
      <c r="V30" s="13">
        <f t="shared" si="87"/>
        <v>0.430672</v>
      </c>
      <c r="W30" s="13">
        <f t="shared" si="87"/>
        <v>2.4348800000000002</v>
      </c>
      <c r="X30" s="13">
        <f t="shared" si="87"/>
        <v>0.70524200000000004</v>
      </c>
      <c r="Y30" s="13">
        <f t="shared" si="87"/>
        <v>0.54961300000000002</v>
      </c>
      <c r="Z30" s="13">
        <f t="shared" si="87"/>
        <v>2.9626100000000002</v>
      </c>
      <c r="AA30" s="13">
        <f t="shared" si="87"/>
        <v>2.2479399999999998</v>
      </c>
      <c r="AB30" s="13">
        <f t="shared" si="87"/>
        <v>0.42476000000000003</v>
      </c>
      <c r="AC30" s="13">
        <f t="shared" si="87"/>
        <v>0.405802</v>
      </c>
      <c r="AD30" s="13">
        <f t="shared" si="87"/>
        <v>0.35322100000000001</v>
      </c>
      <c r="AE30" s="13">
        <f t="shared" si="87"/>
        <v>0.41317999999999999</v>
      </c>
      <c r="AF30" s="13">
        <f t="shared" si="87"/>
        <v>1.9978100000000001</v>
      </c>
      <c r="AG30" s="13">
        <f t="shared" si="87"/>
        <v>3.8550499999999999</v>
      </c>
      <c r="AH30" s="13">
        <f t="shared" si="87"/>
        <v>0.457345</v>
      </c>
      <c r="AI30" s="13">
        <f t="shared" si="87"/>
        <v>4.7563000000000004</v>
      </c>
      <c r="AJ30" s="13">
        <f t="shared" si="87"/>
        <v>4.4718499999999999</v>
      </c>
      <c r="AK30" s="13">
        <f t="shared" si="87"/>
        <v>3.2155800000000001</v>
      </c>
      <c r="AL30" s="13">
        <f t="shared" si="87"/>
        <v>1.7084600000000001</v>
      </c>
      <c r="AM30" s="13">
        <f t="shared" si="87"/>
        <v>4.7849199999999996</v>
      </c>
      <c r="AN30" s="13">
        <f t="shared" si="87"/>
        <v>1.7104200000000001</v>
      </c>
      <c r="AO30" s="13">
        <f t="shared" si="87"/>
        <v>5.3718099999999998E-2</v>
      </c>
      <c r="AP30" s="13">
        <f t="shared" si="87"/>
        <v>0.64235900000000001</v>
      </c>
      <c r="AQ30" s="13">
        <f t="shared" si="87"/>
        <v>4.0399000000000003</v>
      </c>
      <c r="AR30" s="13">
        <f t="shared" si="87"/>
        <v>4.5693700000000002</v>
      </c>
      <c r="AS30" s="13">
        <f t="shared" si="87"/>
        <v>2.75902</v>
      </c>
      <c r="AT30" s="13">
        <f t="shared" si="87"/>
        <v>3.0305800000000001</v>
      </c>
      <c r="AU30" s="13">
        <f t="shared" si="87"/>
        <v>3.1031300000000002</v>
      </c>
      <c r="AV30" s="13">
        <f t="shared" si="87"/>
        <v>2.2911299999999999</v>
      </c>
      <c r="AW30" s="13">
        <f t="shared" si="87"/>
        <v>1.26197</v>
      </c>
      <c r="AX30" s="13">
        <f t="shared" si="87"/>
        <v>2.13673</v>
      </c>
      <c r="AY30" s="13">
        <f t="shared" si="87"/>
        <v>3.89269</v>
      </c>
      <c r="AZ30" s="13">
        <f t="shared" si="87"/>
        <v>5.5030599999999996</v>
      </c>
      <c r="BA30" s="13">
        <f t="shared" si="87"/>
        <v>3.2988599999999999</v>
      </c>
      <c r="BB30" s="13">
        <f t="shared" si="87"/>
        <v>2.4569930000000002</v>
      </c>
      <c r="BC30" s="13">
        <f t="shared" si="87"/>
        <v>5.2371299999999996</v>
      </c>
      <c r="BD30" s="13">
        <f t="shared" si="87"/>
        <v>2.7272690000000002</v>
      </c>
      <c r="BE30" s="13">
        <f t="shared" si="87"/>
        <v>4.4465110000000001</v>
      </c>
      <c r="BF30" s="13">
        <f t="shared" si="87"/>
        <v>6.6265000000000001</v>
      </c>
      <c r="BG30" s="13">
        <f t="shared" si="87"/>
        <v>9.33474</v>
      </c>
      <c r="BH30" s="13">
        <f t="shared" si="87"/>
        <v>8.8459500000000002</v>
      </c>
      <c r="BI30" s="13">
        <f t="shared" si="87"/>
        <v>7.7216300000000002</v>
      </c>
      <c r="BJ30" s="13">
        <f t="shared" si="87"/>
        <v>6.0471300000000001</v>
      </c>
      <c r="BK30" s="13">
        <f t="shared" si="87"/>
        <v>13.678369999999999</v>
      </c>
      <c r="BL30" s="13">
        <f t="shared" si="87"/>
        <v>12.07944</v>
      </c>
      <c r="BM30" s="13">
        <f t="shared" si="87"/>
        <v>10.776999999999999</v>
      </c>
      <c r="BN30" s="13">
        <f t="shared" ref="BN30:BT30" si="88">SUM(BN31:BN33)</f>
        <v>7.61212</v>
      </c>
      <c r="BO30" s="13">
        <f t="shared" si="88"/>
        <v>14.510590000000001</v>
      </c>
      <c r="BP30" s="13">
        <f t="shared" si="88"/>
        <v>17.500060000000001</v>
      </c>
      <c r="BQ30" s="13">
        <f t="shared" si="88"/>
        <v>14.31996</v>
      </c>
      <c r="BR30" s="13">
        <f t="shared" si="88"/>
        <v>10.98851</v>
      </c>
      <c r="BS30" s="13">
        <f t="shared" si="88"/>
        <v>14.153409999999999</v>
      </c>
      <c r="BT30" s="13">
        <f t="shared" si="88"/>
        <v>15.058</v>
      </c>
      <c r="BU30" s="13">
        <f t="shared" ref="BU30:CM30" si="89">SUM(BU31:BU33)</f>
        <v>10.786020000000001</v>
      </c>
      <c r="BV30" s="13">
        <f t="shared" si="89"/>
        <v>6.6890291196789997</v>
      </c>
      <c r="BW30" s="13">
        <f t="shared" si="89"/>
        <v>9.1276966231000003</v>
      </c>
      <c r="BX30" s="13">
        <f t="shared" si="89"/>
        <v>5.2238568484209997</v>
      </c>
      <c r="BY30" s="13">
        <f t="shared" si="89"/>
        <v>5.0266506345000002</v>
      </c>
      <c r="BZ30" s="13">
        <f t="shared" si="89"/>
        <v>9.6352022416000001</v>
      </c>
      <c r="CA30" s="13">
        <f t="shared" si="89"/>
        <v>16.049291973311998</v>
      </c>
      <c r="CB30" s="13">
        <f t="shared" si="89"/>
        <v>10.6655754192</v>
      </c>
      <c r="CC30" s="13">
        <f t="shared" si="89"/>
        <v>6.7436614751999997</v>
      </c>
      <c r="CD30" s="13">
        <f t="shared" si="89"/>
        <v>4.94472190855</v>
      </c>
      <c r="CE30" s="13">
        <f t="shared" si="89"/>
        <v>9.6358093319124691</v>
      </c>
      <c r="CF30" s="13">
        <f t="shared" si="89"/>
        <v>8.0096044836668892</v>
      </c>
      <c r="CG30" s="13">
        <f t="shared" si="89"/>
        <v>5.03119719689421</v>
      </c>
      <c r="CH30" s="13">
        <f t="shared" si="89"/>
        <v>5.0777989816126698</v>
      </c>
      <c r="CI30" s="13">
        <f t="shared" si="89"/>
        <v>2.9251000542487202</v>
      </c>
      <c r="CJ30" s="13">
        <f t="shared" si="89"/>
        <v>2.1297697876633301</v>
      </c>
      <c r="CK30" s="13">
        <f t="shared" si="89"/>
        <v>3.7018298371118701</v>
      </c>
      <c r="CL30" s="13">
        <f t="shared" si="89"/>
        <v>2.4618796387564998</v>
      </c>
      <c r="CM30" s="13">
        <f t="shared" si="89"/>
        <v>2.8082431271485002</v>
      </c>
      <c r="CN30" s="13">
        <f t="shared" ref="CN30:CS30" si="90">SUM(CN31:CN33)</f>
        <v>6.0964064239801203</v>
      </c>
      <c r="CO30" s="13">
        <f t="shared" si="90"/>
        <v>5.1399137235391397</v>
      </c>
      <c r="CP30" s="13">
        <f t="shared" si="90"/>
        <v>5.2956331169029696</v>
      </c>
      <c r="CQ30" s="13">
        <f t="shared" si="90"/>
        <v>12.3750179714</v>
      </c>
      <c r="CR30" s="13">
        <f t="shared" si="90"/>
        <v>7.2263105999999997</v>
      </c>
      <c r="CS30" s="13">
        <f t="shared" si="90"/>
        <v>4.4264249803224596</v>
      </c>
      <c r="CT30" s="13">
        <f t="shared" ref="CT30:CU30" si="91">SUM(CT31:CT33)</f>
        <v>4.4748369814000002</v>
      </c>
      <c r="CU30" s="13">
        <f t="shared" si="91"/>
        <v>8.5649044743399791</v>
      </c>
      <c r="CV30" s="13">
        <f t="shared" ref="CV30:CW30" si="92">SUM(CV31:CV33)</f>
        <v>3.8800114923741398</v>
      </c>
      <c r="CW30" s="13">
        <f t="shared" si="92"/>
        <v>0.64441850823250402</v>
      </c>
      <c r="CX30" s="13">
        <f t="shared" ref="CX30:CY30" si="93">SUM(CX31:CX33)</f>
        <v>2.099875090007</v>
      </c>
      <c r="CY30" s="13">
        <f t="shared" si="93"/>
        <v>4.0776968817571797</v>
      </c>
      <c r="CZ30" s="13">
        <f t="shared" ref="CZ30:DB30" si="94">SUM(CZ31:CZ33)</f>
        <v>2.8300434123999998</v>
      </c>
      <c r="DA30" s="13">
        <f t="shared" si="94"/>
        <v>4.2098236950060102</v>
      </c>
      <c r="DB30" s="13">
        <f t="shared" si="94"/>
        <v>5.3381508334000003</v>
      </c>
      <c r="DC30" s="13">
        <f t="shared" ref="DC30:DD30" si="95">SUM(DC31:DC33)</f>
        <v>1.5876748304999999</v>
      </c>
      <c r="DD30" s="13">
        <f t="shared" si="95"/>
        <v>1.7713694667</v>
      </c>
      <c r="DE30" s="13">
        <f t="shared" ref="DE30:DF30" si="96">SUM(DE31:DE33)</f>
        <v>3.2973647119450602</v>
      </c>
      <c r="DF30" s="13">
        <f t="shared" si="96"/>
        <v>2.0178650249999999</v>
      </c>
      <c r="DG30" s="13">
        <f t="shared" ref="DG30:DH30" si="97">SUM(DG31:DG33)</f>
        <v>2.1307756000000002</v>
      </c>
      <c r="DH30" s="13">
        <f t="shared" si="97"/>
        <v>0.42629840000000002</v>
      </c>
      <c r="DI30" s="13">
        <f t="shared" ref="DI30:DK30" si="98">SUM(DI31:DI33)</f>
        <v>0.26967400000000002</v>
      </c>
      <c r="DJ30" s="13">
        <f t="shared" si="98"/>
        <v>0</v>
      </c>
      <c r="DK30" s="13">
        <f t="shared" si="98"/>
        <v>1.45855127552565</v>
      </c>
      <c r="DL30" s="13">
        <f t="shared" ref="DL30:DM30" si="99">SUM(DL31:DL33)</f>
        <v>1.96083575</v>
      </c>
      <c r="DM30" s="13">
        <f t="shared" si="99"/>
        <v>2.2616717300000002</v>
      </c>
      <c r="DN30" s="13">
        <f t="shared" ref="DN30:DO30" si="100">SUM(DN31:DN33)</f>
        <v>1.7292433</v>
      </c>
      <c r="DO30" s="13">
        <f t="shared" si="100"/>
        <v>1.5784156600000001</v>
      </c>
      <c r="DP30" s="13">
        <f t="shared" ref="DP30:DQ30" si="101">SUM(DP31:DP33)</f>
        <v>1.17855773956606</v>
      </c>
      <c r="DQ30" s="13">
        <f t="shared" si="101"/>
        <v>5.5905496462882498</v>
      </c>
      <c r="DR30" s="13">
        <f t="shared" ref="DR30:DS30" si="102">SUM(DR31:DR33)</f>
        <v>5.5981226508944797</v>
      </c>
      <c r="DS30" s="13">
        <f t="shared" si="102"/>
        <v>3.2263019149446102</v>
      </c>
      <c r="DT30" s="13">
        <f t="shared" ref="DT30:DU30" si="103">SUM(DT31:DT33)</f>
        <v>4.10465673765699</v>
      </c>
      <c r="DU30" s="13">
        <f t="shared" si="103"/>
        <v>3.4339197068682501</v>
      </c>
      <c r="DV30" s="13">
        <f t="shared" ref="DV30" si="104">SUM(DV31:DV33)</f>
        <v>4.4568091819597404</v>
      </c>
    </row>
    <row r="31" spans="1:126" outlineLevel="2" x14ac:dyDescent="0.25">
      <c r="A31" s="29" t="s">
        <v>5</v>
      </c>
      <c r="B31" s="13">
        <v>0</v>
      </c>
      <c r="C31" s="13">
        <v>0</v>
      </c>
      <c r="D31" s="13">
        <v>0</v>
      </c>
      <c r="E31" s="13">
        <v>0</v>
      </c>
      <c r="F31" s="13">
        <v>0</v>
      </c>
      <c r="G31" s="13">
        <v>0</v>
      </c>
      <c r="H31" s="13">
        <v>0</v>
      </c>
      <c r="I31" s="13">
        <v>0</v>
      </c>
      <c r="J31" s="13">
        <v>0</v>
      </c>
      <c r="K31" s="13">
        <v>0</v>
      </c>
      <c r="L31" s="13">
        <v>0</v>
      </c>
      <c r="M31" s="13">
        <v>0</v>
      </c>
      <c r="N31" s="13">
        <v>0</v>
      </c>
      <c r="O31" s="13">
        <v>0</v>
      </c>
      <c r="P31" s="13">
        <v>0</v>
      </c>
      <c r="Q31" s="13">
        <v>0</v>
      </c>
      <c r="R31" s="13">
        <v>0</v>
      </c>
      <c r="S31" s="13">
        <v>0</v>
      </c>
      <c r="T31" s="13">
        <v>0</v>
      </c>
      <c r="U31" s="13">
        <v>0</v>
      </c>
      <c r="V31" s="13">
        <v>0</v>
      </c>
      <c r="W31" s="13">
        <v>0</v>
      </c>
      <c r="X31" s="13">
        <v>0</v>
      </c>
      <c r="Y31" s="13">
        <v>0</v>
      </c>
      <c r="Z31" s="13">
        <v>0</v>
      </c>
      <c r="AA31" s="13">
        <v>0</v>
      </c>
      <c r="AB31" s="13">
        <v>0</v>
      </c>
      <c r="AC31" s="13">
        <v>0</v>
      </c>
      <c r="AD31" s="13">
        <v>0</v>
      </c>
      <c r="AE31" s="13">
        <v>0</v>
      </c>
      <c r="AF31" s="13">
        <v>0</v>
      </c>
      <c r="AG31" s="13">
        <v>0</v>
      </c>
      <c r="AH31" s="13">
        <v>0</v>
      </c>
      <c r="AI31" s="13">
        <v>0</v>
      </c>
      <c r="AJ31" s="13">
        <v>0</v>
      </c>
      <c r="AK31" s="13">
        <v>0</v>
      </c>
      <c r="AL31" s="13">
        <v>0</v>
      </c>
      <c r="AM31" s="13">
        <v>0</v>
      </c>
      <c r="AN31" s="13">
        <v>0</v>
      </c>
      <c r="AO31" s="13">
        <v>0</v>
      </c>
      <c r="AP31" s="13">
        <v>0</v>
      </c>
      <c r="AQ31" s="13">
        <v>0</v>
      </c>
      <c r="AR31" s="13">
        <v>0</v>
      </c>
      <c r="AS31" s="13">
        <v>0</v>
      </c>
      <c r="AT31" s="13">
        <v>0</v>
      </c>
      <c r="AU31" s="13">
        <v>0</v>
      </c>
      <c r="AV31" s="13">
        <v>0</v>
      </c>
      <c r="AW31" s="13">
        <v>0</v>
      </c>
      <c r="AX31" s="13">
        <v>0</v>
      </c>
      <c r="AY31" s="13">
        <v>0</v>
      </c>
      <c r="AZ31" s="13">
        <v>0</v>
      </c>
      <c r="BA31" s="13">
        <v>0</v>
      </c>
      <c r="BB31" s="13">
        <v>0</v>
      </c>
      <c r="BC31" s="13">
        <v>0</v>
      </c>
      <c r="BD31" s="13">
        <v>0</v>
      </c>
      <c r="BE31" s="13">
        <v>0</v>
      </c>
      <c r="BF31" s="13">
        <v>0</v>
      </c>
      <c r="BG31" s="13">
        <v>0</v>
      </c>
      <c r="BH31" s="13">
        <v>0</v>
      </c>
      <c r="BI31" s="13">
        <v>0</v>
      </c>
      <c r="BJ31" s="13">
        <v>0</v>
      </c>
      <c r="BK31" s="13">
        <v>0</v>
      </c>
      <c r="BL31" s="13">
        <v>0</v>
      </c>
      <c r="BM31" s="13">
        <v>0</v>
      </c>
      <c r="BN31" s="13">
        <v>0</v>
      </c>
      <c r="BO31" s="13">
        <v>0</v>
      </c>
      <c r="BP31" s="13">
        <v>0</v>
      </c>
      <c r="BQ31" s="13">
        <v>0</v>
      </c>
      <c r="BR31" s="13">
        <v>0</v>
      </c>
      <c r="BS31" s="13">
        <v>0</v>
      </c>
      <c r="BT31" s="13">
        <v>0</v>
      </c>
      <c r="BU31" s="13">
        <v>0</v>
      </c>
      <c r="BV31" s="13">
        <v>0</v>
      </c>
      <c r="BW31" s="13">
        <v>0</v>
      </c>
      <c r="BX31" s="13">
        <v>0</v>
      </c>
      <c r="BY31" s="13">
        <v>0</v>
      </c>
      <c r="BZ31" s="13">
        <v>0</v>
      </c>
      <c r="CA31" s="13">
        <v>0</v>
      </c>
      <c r="CB31" s="13">
        <v>0</v>
      </c>
      <c r="CC31" s="13">
        <v>0</v>
      </c>
      <c r="CD31" s="13">
        <v>0</v>
      </c>
      <c r="CE31" s="13">
        <v>0</v>
      </c>
      <c r="CF31" s="13">
        <v>0</v>
      </c>
      <c r="CG31" s="13">
        <v>0</v>
      </c>
      <c r="CH31" s="13">
        <v>0</v>
      </c>
      <c r="CI31" s="13">
        <v>0</v>
      </c>
      <c r="CJ31" s="13">
        <v>0</v>
      </c>
      <c r="CK31" s="13">
        <v>0</v>
      </c>
      <c r="CL31" s="13">
        <v>0</v>
      </c>
      <c r="CM31" s="13">
        <v>0</v>
      </c>
      <c r="CN31" s="13">
        <v>0</v>
      </c>
      <c r="CO31" s="13">
        <v>0</v>
      </c>
      <c r="CP31" s="13">
        <v>0</v>
      </c>
      <c r="CQ31" s="13">
        <v>0</v>
      </c>
      <c r="CR31" s="13">
        <v>0</v>
      </c>
      <c r="CS31" s="13">
        <v>0</v>
      </c>
      <c r="CT31" s="13">
        <v>0</v>
      </c>
      <c r="CU31" s="13">
        <v>0</v>
      </c>
      <c r="CV31" s="13">
        <v>0</v>
      </c>
      <c r="CW31" s="13">
        <v>0</v>
      </c>
      <c r="CX31" s="13">
        <v>0</v>
      </c>
      <c r="CY31" s="13">
        <v>0</v>
      </c>
      <c r="CZ31" s="13">
        <v>0</v>
      </c>
      <c r="DA31" s="13">
        <v>0</v>
      </c>
      <c r="DB31" s="13">
        <v>0</v>
      </c>
      <c r="DC31" s="13">
        <v>0</v>
      </c>
      <c r="DD31" s="13">
        <v>0</v>
      </c>
      <c r="DE31" s="13">
        <v>0</v>
      </c>
      <c r="DF31" s="13">
        <v>0</v>
      </c>
      <c r="DG31" s="13">
        <v>0</v>
      </c>
      <c r="DH31" s="13">
        <v>0</v>
      </c>
      <c r="DI31" s="13">
        <v>0</v>
      </c>
      <c r="DJ31" s="13">
        <v>0</v>
      </c>
      <c r="DK31" s="13">
        <v>0</v>
      </c>
      <c r="DL31" s="13">
        <v>0</v>
      </c>
      <c r="DM31" s="13">
        <v>0</v>
      </c>
      <c r="DN31" s="13">
        <v>0</v>
      </c>
      <c r="DO31" s="13">
        <v>0</v>
      </c>
      <c r="DP31" s="13">
        <v>0</v>
      </c>
      <c r="DQ31" s="13">
        <v>0</v>
      </c>
      <c r="DR31" s="13">
        <v>0</v>
      </c>
      <c r="DS31" s="13">
        <v>0</v>
      </c>
      <c r="DT31" s="13">
        <v>0</v>
      </c>
      <c r="DU31" s="13">
        <v>0</v>
      </c>
      <c r="DV31" s="13">
        <v>0</v>
      </c>
    </row>
    <row r="32" spans="1:126" outlineLevel="2" x14ac:dyDescent="0.25">
      <c r="A32" s="29" t="s">
        <v>6</v>
      </c>
      <c r="B32" s="13">
        <v>0.61592899999999995</v>
      </c>
      <c r="C32" s="13">
        <v>0.70955800000000002</v>
      </c>
      <c r="D32" s="13">
        <v>0.85192400000000001</v>
      </c>
      <c r="E32" s="13">
        <v>1.6151199999999999</v>
      </c>
      <c r="F32" s="13">
        <v>1.9693799999999999</v>
      </c>
      <c r="G32" s="13">
        <v>0.94260900000000003</v>
      </c>
      <c r="H32" s="13">
        <v>1.77091</v>
      </c>
      <c r="I32" s="13">
        <v>0.52277200000000001</v>
      </c>
      <c r="J32" s="13">
        <v>0.465808</v>
      </c>
      <c r="K32" s="13">
        <v>0.45791700000000002</v>
      </c>
      <c r="L32" s="13">
        <v>0.99134500000000003</v>
      </c>
      <c r="M32" s="13">
        <v>0.50876699999999997</v>
      </c>
      <c r="N32" s="13">
        <v>5.7458600000000004</v>
      </c>
      <c r="O32" s="13">
        <v>0.90196500000000002</v>
      </c>
      <c r="P32" s="13">
        <v>1.57189</v>
      </c>
      <c r="Q32" s="13">
        <v>1.46041</v>
      </c>
      <c r="R32" s="13">
        <v>0.33656999999999998</v>
      </c>
      <c r="S32" s="13">
        <v>0.710345</v>
      </c>
      <c r="T32" s="13">
        <v>3.2468300000000001</v>
      </c>
      <c r="U32" s="13">
        <v>0.43127900000000002</v>
      </c>
      <c r="V32" s="13">
        <v>0.430672</v>
      </c>
      <c r="W32" s="13">
        <v>2.4348800000000002</v>
      </c>
      <c r="X32" s="13">
        <v>0.70524200000000004</v>
      </c>
      <c r="Y32" s="13">
        <v>0.54961300000000002</v>
      </c>
      <c r="Z32" s="13">
        <v>2.9626100000000002</v>
      </c>
      <c r="AA32" s="13">
        <v>2.2479399999999998</v>
      </c>
      <c r="AB32" s="13">
        <v>0.42476000000000003</v>
      </c>
      <c r="AC32" s="13">
        <v>0.405802</v>
      </c>
      <c r="AD32" s="13">
        <v>0.35322100000000001</v>
      </c>
      <c r="AE32" s="13">
        <v>0.41317999999999999</v>
      </c>
      <c r="AF32" s="13">
        <v>1.9978100000000001</v>
      </c>
      <c r="AG32" s="13">
        <v>3.8550499999999999</v>
      </c>
      <c r="AH32" s="13">
        <v>0.457345</v>
      </c>
      <c r="AI32" s="13">
        <v>4.7563000000000004</v>
      </c>
      <c r="AJ32" s="13">
        <v>4.4718499999999999</v>
      </c>
      <c r="AK32" s="13">
        <v>3.2155800000000001</v>
      </c>
      <c r="AL32" s="13">
        <v>1.7084600000000001</v>
      </c>
      <c r="AM32" s="13">
        <v>4.7849199999999996</v>
      </c>
      <c r="AN32" s="13">
        <v>1.7104200000000001</v>
      </c>
      <c r="AO32" s="13">
        <v>5.3718099999999998E-2</v>
      </c>
      <c r="AP32" s="13">
        <v>0.64235900000000001</v>
      </c>
      <c r="AQ32" s="13">
        <v>4.0399000000000003</v>
      </c>
      <c r="AR32" s="13">
        <v>4.5693700000000002</v>
      </c>
      <c r="AS32" s="13">
        <v>2.75902</v>
      </c>
      <c r="AT32" s="13">
        <v>3.0305800000000001</v>
      </c>
      <c r="AU32" s="13">
        <v>3.1031300000000002</v>
      </c>
      <c r="AV32" s="13">
        <v>2.2911299999999999</v>
      </c>
      <c r="AW32" s="13">
        <v>1.26197</v>
      </c>
      <c r="AX32" s="13">
        <v>2.13673</v>
      </c>
      <c r="AY32" s="13">
        <v>3.89269</v>
      </c>
      <c r="AZ32" s="13">
        <v>5.5030599999999996</v>
      </c>
      <c r="BA32" s="13">
        <v>3.2988599999999999</v>
      </c>
      <c r="BB32" s="13">
        <v>2.4569930000000002</v>
      </c>
      <c r="BC32" s="13">
        <v>5.2371299999999996</v>
      </c>
      <c r="BD32" s="13">
        <v>2.7272690000000002</v>
      </c>
      <c r="BE32" s="13">
        <v>4.4465110000000001</v>
      </c>
      <c r="BF32" s="13">
        <v>6.6265000000000001</v>
      </c>
      <c r="BG32" s="13">
        <v>9.33474</v>
      </c>
      <c r="BH32" s="13">
        <v>8.8459500000000002</v>
      </c>
      <c r="BI32" s="13">
        <v>7.7216300000000002</v>
      </c>
      <c r="BJ32" s="13">
        <v>6.0471300000000001</v>
      </c>
      <c r="BK32" s="13">
        <v>13.678369999999999</v>
      </c>
      <c r="BL32" s="13">
        <v>12.07944</v>
      </c>
      <c r="BM32" s="13">
        <v>10.776999999999999</v>
      </c>
      <c r="BN32" s="13">
        <v>7.61212</v>
      </c>
      <c r="BO32" s="13">
        <v>14.510590000000001</v>
      </c>
      <c r="BP32" s="13">
        <v>17.500060000000001</v>
      </c>
      <c r="BQ32" s="13">
        <v>14.31996</v>
      </c>
      <c r="BR32" s="13">
        <v>10.98851</v>
      </c>
      <c r="BS32" s="13">
        <v>14.153409999999999</v>
      </c>
      <c r="BT32" s="13">
        <v>15.058</v>
      </c>
      <c r="BU32" s="13">
        <v>10.786020000000001</v>
      </c>
      <c r="BV32" s="13">
        <v>6.6890291196789997</v>
      </c>
      <c r="BW32" s="13">
        <v>9.1276966231000003</v>
      </c>
      <c r="BX32" s="13">
        <v>5.2238568484209997</v>
      </c>
      <c r="BY32" s="13">
        <v>5.0266506345000002</v>
      </c>
      <c r="BZ32" s="13">
        <v>9.6352022416000001</v>
      </c>
      <c r="CA32" s="13">
        <v>16.049291973311998</v>
      </c>
      <c r="CB32" s="13">
        <v>10.6655754192</v>
      </c>
      <c r="CC32" s="13">
        <v>6.7436614751999997</v>
      </c>
      <c r="CD32" s="13">
        <v>4.94472190855</v>
      </c>
      <c r="CE32" s="13">
        <v>9.6358093319124691</v>
      </c>
      <c r="CF32" s="13">
        <v>8.0096044836668892</v>
      </c>
      <c r="CG32" s="13">
        <v>5.03119719689421</v>
      </c>
      <c r="CH32" s="13">
        <v>5.0777989816126698</v>
      </c>
      <c r="CI32" s="13">
        <v>2.9251000542487202</v>
      </c>
      <c r="CJ32" s="13">
        <v>2.1297697876633301</v>
      </c>
      <c r="CK32" s="13">
        <v>3.7018298371118701</v>
      </c>
      <c r="CL32" s="13">
        <v>2.4618796387564998</v>
      </c>
      <c r="CM32" s="13">
        <v>2.8082431271485002</v>
      </c>
      <c r="CN32" s="13">
        <v>6.0964064239801203</v>
      </c>
      <c r="CO32" s="13">
        <v>5.1399137235391397</v>
      </c>
      <c r="CP32" s="13">
        <v>5.2956331169029696</v>
      </c>
      <c r="CQ32" s="13">
        <v>12.3750179714</v>
      </c>
      <c r="CR32" s="13">
        <v>7.2263105999999997</v>
      </c>
      <c r="CS32" s="13">
        <v>4.4264249803224596</v>
      </c>
      <c r="CT32" s="13">
        <v>4.4748369814000002</v>
      </c>
      <c r="CU32" s="13">
        <v>8.5649044743399791</v>
      </c>
      <c r="CV32" s="13">
        <v>3.8800114923741398</v>
      </c>
      <c r="CW32" s="13">
        <v>0.64441850823250402</v>
      </c>
      <c r="CX32" s="13">
        <v>2.099875090007</v>
      </c>
      <c r="CY32" s="13">
        <v>4.0776968817571797</v>
      </c>
      <c r="CZ32" s="13">
        <v>2.8300434123999998</v>
      </c>
      <c r="DA32" s="13">
        <v>4.2098236950060102</v>
      </c>
      <c r="DB32" s="13">
        <v>5.3381508334000003</v>
      </c>
      <c r="DC32" s="13">
        <v>1.5876748304999999</v>
      </c>
      <c r="DD32" s="13">
        <v>1.7713694667</v>
      </c>
      <c r="DE32" s="13">
        <v>3.2973647119450602</v>
      </c>
      <c r="DF32" s="13">
        <v>2.0178650249999999</v>
      </c>
      <c r="DG32" s="13">
        <v>2.1307756000000002</v>
      </c>
      <c r="DH32" s="13">
        <v>0.42629840000000002</v>
      </c>
      <c r="DI32" s="13">
        <v>0.26967400000000002</v>
      </c>
      <c r="DJ32" s="13">
        <v>0</v>
      </c>
      <c r="DK32" s="13">
        <v>1.45855127552565</v>
      </c>
      <c r="DL32" s="13">
        <v>1.96083575</v>
      </c>
      <c r="DM32" s="13">
        <v>2.2616717300000002</v>
      </c>
      <c r="DN32" s="13">
        <v>1.7292433</v>
      </c>
      <c r="DO32" s="13">
        <v>1.5784156600000001</v>
      </c>
      <c r="DP32" s="13">
        <v>1.17855773956606</v>
      </c>
      <c r="DQ32" s="13">
        <v>5.5905496462882498</v>
      </c>
      <c r="DR32" s="13">
        <v>5.5981226508944797</v>
      </c>
      <c r="DS32" s="13">
        <v>3.2263019149446102</v>
      </c>
      <c r="DT32" s="13">
        <v>4.10465673765699</v>
      </c>
      <c r="DU32" s="13">
        <v>3.4339197068682501</v>
      </c>
      <c r="DV32" s="13">
        <v>4.4568091819597404</v>
      </c>
    </row>
    <row r="33" spans="1:126" outlineLevel="2" x14ac:dyDescent="0.25">
      <c r="A33" s="29" t="s">
        <v>7</v>
      </c>
      <c r="B33" s="13">
        <v>0</v>
      </c>
      <c r="C33" s="13">
        <v>0</v>
      </c>
      <c r="D33" s="13">
        <v>0</v>
      </c>
      <c r="E33" s="13">
        <v>0</v>
      </c>
      <c r="F33" s="13">
        <v>0</v>
      </c>
      <c r="G33" s="13">
        <v>0</v>
      </c>
      <c r="H33" s="13">
        <v>0</v>
      </c>
      <c r="I33" s="13">
        <v>0</v>
      </c>
      <c r="J33" s="13">
        <v>0</v>
      </c>
      <c r="K33" s="13">
        <v>0</v>
      </c>
      <c r="L33" s="13">
        <v>0</v>
      </c>
      <c r="M33" s="13">
        <v>0</v>
      </c>
      <c r="N33" s="13">
        <v>0</v>
      </c>
      <c r="O33" s="13">
        <v>0</v>
      </c>
      <c r="P33" s="13">
        <v>0</v>
      </c>
      <c r="Q33" s="13">
        <v>0</v>
      </c>
      <c r="R33" s="13">
        <v>0</v>
      </c>
      <c r="S33" s="13">
        <v>0</v>
      </c>
      <c r="T33" s="13">
        <v>0</v>
      </c>
      <c r="U33" s="13">
        <v>0</v>
      </c>
      <c r="V33" s="13">
        <v>0</v>
      </c>
      <c r="W33" s="13">
        <v>0</v>
      </c>
      <c r="X33" s="13">
        <v>0</v>
      </c>
      <c r="Y33" s="13">
        <v>0</v>
      </c>
      <c r="Z33" s="13">
        <v>0</v>
      </c>
      <c r="AA33" s="13">
        <v>0</v>
      </c>
      <c r="AB33" s="13">
        <v>0</v>
      </c>
      <c r="AC33" s="13">
        <v>0</v>
      </c>
      <c r="AD33" s="13">
        <v>0</v>
      </c>
      <c r="AE33" s="13">
        <v>0</v>
      </c>
      <c r="AF33" s="13">
        <v>0</v>
      </c>
      <c r="AG33" s="13">
        <v>0</v>
      </c>
      <c r="AH33" s="13">
        <v>0</v>
      </c>
      <c r="AI33" s="13">
        <v>0</v>
      </c>
      <c r="AJ33" s="13">
        <v>0</v>
      </c>
      <c r="AK33" s="13">
        <v>0</v>
      </c>
      <c r="AL33" s="13">
        <v>0</v>
      </c>
      <c r="AM33" s="13">
        <v>0</v>
      </c>
      <c r="AN33" s="13">
        <v>0</v>
      </c>
      <c r="AO33" s="13">
        <v>0</v>
      </c>
      <c r="AP33" s="13">
        <v>0</v>
      </c>
      <c r="AQ33" s="13">
        <v>0</v>
      </c>
      <c r="AR33" s="13">
        <v>0</v>
      </c>
      <c r="AS33" s="13">
        <v>0</v>
      </c>
      <c r="AT33" s="13">
        <v>0</v>
      </c>
      <c r="AU33" s="13">
        <v>0</v>
      </c>
      <c r="AV33" s="13">
        <v>0</v>
      </c>
      <c r="AW33" s="13">
        <v>0</v>
      </c>
      <c r="AX33" s="13">
        <v>0</v>
      </c>
      <c r="AY33" s="13">
        <v>0</v>
      </c>
      <c r="AZ33" s="13">
        <v>0</v>
      </c>
      <c r="BA33" s="13">
        <v>0</v>
      </c>
      <c r="BB33" s="13">
        <v>0</v>
      </c>
      <c r="BC33" s="13">
        <v>0</v>
      </c>
      <c r="BD33" s="13">
        <v>0</v>
      </c>
      <c r="BE33" s="13">
        <v>0</v>
      </c>
      <c r="BF33" s="13">
        <v>0</v>
      </c>
      <c r="BG33" s="13">
        <v>0</v>
      </c>
      <c r="BH33" s="13">
        <v>0</v>
      </c>
      <c r="BI33" s="13">
        <v>0</v>
      </c>
      <c r="BJ33" s="13">
        <v>0</v>
      </c>
      <c r="BK33" s="13">
        <v>0</v>
      </c>
      <c r="BL33" s="13">
        <v>0</v>
      </c>
      <c r="BM33" s="13">
        <v>0</v>
      </c>
      <c r="BN33" s="13">
        <v>0</v>
      </c>
      <c r="BO33" s="13">
        <v>0</v>
      </c>
      <c r="BP33" s="13">
        <v>0</v>
      </c>
      <c r="BQ33" s="13">
        <v>0</v>
      </c>
      <c r="BR33" s="13">
        <v>0</v>
      </c>
      <c r="BS33" s="13">
        <v>0</v>
      </c>
      <c r="BT33" s="13">
        <v>0</v>
      </c>
      <c r="BU33" s="13">
        <v>0</v>
      </c>
      <c r="BV33" s="13">
        <v>0</v>
      </c>
      <c r="BW33" s="13">
        <v>0</v>
      </c>
      <c r="BX33" s="13">
        <v>0</v>
      </c>
      <c r="BY33" s="13">
        <v>0</v>
      </c>
      <c r="BZ33" s="13">
        <v>0</v>
      </c>
      <c r="CA33" s="13">
        <v>0</v>
      </c>
      <c r="CB33" s="13">
        <v>0</v>
      </c>
      <c r="CC33" s="13">
        <v>0</v>
      </c>
      <c r="CD33" s="13">
        <v>0</v>
      </c>
      <c r="CE33" s="13">
        <v>0</v>
      </c>
      <c r="CF33" s="13">
        <v>0</v>
      </c>
      <c r="CG33" s="13">
        <v>0</v>
      </c>
      <c r="CH33" s="13">
        <v>0</v>
      </c>
      <c r="CI33" s="13">
        <v>0</v>
      </c>
      <c r="CJ33" s="13">
        <v>0</v>
      </c>
      <c r="CK33" s="13">
        <v>0</v>
      </c>
      <c r="CL33" s="13">
        <v>0</v>
      </c>
      <c r="CM33" s="13">
        <v>0</v>
      </c>
      <c r="CN33" s="13">
        <v>0</v>
      </c>
      <c r="CO33" s="13">
        <v>0</v>
      </c>
      <c r="CP33" s="13">
        <v>0</v>
      </c>
      <c r="CQ33" s="13">
        <v>0</v>
      </c>
      <c r="CR33" s="13">
        <v>0</v>
      </c>
      <c r="CS33" s="13">
        <v>0</v>
      </c>
      <c r="CT33" s="13">
        <v>0</v>
      </c>
      <c r="CU33" s="13">
        <v>0</v>
      </c>
      <c r="CV33" s="13">
        <v>0</v>
      </c>
      <c r="CW33" s="13">
        <v>0</v>
      </c>
      <c r="CX33" s="13">
        <v>0</v>
      </c>
      <c r="CY33" s="13">
        <v>0</v>
      </c>
      <c r="CZ33" s="13">
        <v>0</v>
      </c>
      <c r="DA33" s="13">
        <v>0</v>
      </c>
      <c r="DB33" s="13">
        <v>0</v>
      </c>
      <c r="DC33" s="13">
        <v>0</v>
      </c>
      <c r="DD33" s="13">
        <v>0</v>
      </c>
      <c r="DE33" s="13">
        <v>0</v>
      </c>
      <c r="DF33" s="13">
        <v>0</v>
      </c>
      <c r="DG33" s="13">
        <v>0</v>
      </c>
      <c r="DH33" s="13">
        <v>0</v>
      </c>
      <c r="DI33" s="13">
        <v>0</v>
      </c>
      <c r="DJ33" s="13">
        <v>0</v>
      </c>
      <c r="DK33" s="13">
        <v>0</v>
      </c>
      <c r="DL33" s="13">
        <v>0</v>
      </c>
      <c r="DM33" s="13">
        <v>0</v>
      </c>
      <c r="DN33" s="13">
        <v>0</v>
      </c>
      <c r="DO33" s="13">
        <v>0</v>
      </c>
      <c r="DP33" s="13">
        <v>0</v>
      </c>
      <c r="DQ33" s="13">
        <v>0</v>
      </c>
      <c r="DR33" s="13">
        <v>0</v>
      </c>
      <c r="DS33" s="13">
        <v>0</v>
      </c>
      <c r="DT33" s="13">
        <v>0</v>
      </c>
      <c r="DU33" s="13">
        <v>0</v>
      </c>
      <c r="DV33" s="13">
        <v>0</v>
      </c>
    </row>
    <row r="34" spans="1:126" outlineLevel="1" x14ac:dyDescent="0.25">
      <c r="A34" s="62" t="s">
        <v>13</v>
      </c>
      <c r="B34" s="13">
        <f t="shared" ref="B34:Y34" si="105">SUM(B35:B37)</f>
        <v>0.44590800000000003</v>
      </c>
      <c r="C34" s="13">
        <f t="shared" si="105"/>
        <v>0.44590800000000003</v>
      </c>
      <c r="D34" s="13">
        <f t="shared" si="105"/>
        <v>0.44590800000000003</v>
      </c>
      <c r="E34" s="13">
        <f t="shared" si="105"/>
        <v>0.44590800000000003</v>
      </c>
      <c r="F34" s="13">
        <f t="shared" si="105"/>
        <v>0.59196899999999997</v>
      </c>
      <c r="G34" s="13">
        <f t="shared" si="105"/>
        <v>0.59196899999999997</v>
      </c>
      <c r="H34" s="13">
        <f t="shared" si="105"/>
        <v>0.59196899999999997</v>
      </c>
      <c r="I34" s="13">
        <f t="shared" si="105"/>
        <v>0.59196899999999997</v>
      </c>
      <c r="J34" s="13">
        <f t="shared" si="105"/>
        <v>0.71663499999999991</v>
      </c>
      <c r="K34" s="13">
        <f t="shared" si="105"/>
        <v>0.71663499999999991</v>
      </c>
      <c r="L34" s="13">
        <f t="shared" si="105"/>
        <v>0.71663499999999991</v>
      </c>
      <c r="M34" s="13">
        <f t="shared" si="105"/>
        <v>0.71663499999999991</v>
      </c>
      <c r="N34" s="13">
        <f t="shared" si="105"/>
        <v>0.73871699999999996</v>
      </c>
      <c r="O34" s="13">
        <f t="shared" si="105"/>
        <v>0.68564999999999998</v>
      </c>
      <c r="P34" s="13">
        <f t="shared" si="105"/>
        <v>0.73227199999999992</v>
      </c>
      <c r="Q34" s="13">
        <f t="shared" si="105"/>
        <v>0.71768499999999991</v>
      </c>
      <c r="R34" s="13">
        <f t="shared" si="105"/>
        <v>0.74661099999999991</v>
      </c>
      <c r="S34" s="13">
        <f t="shared" si="105"/>
        <v>0.78715999999999997</v>
      </c>
      <c r="T34" s="13">
        <f t="shared" si="105"/>
        <v>0.82336899999999991</v>
      </c>
      <c r="U34" s="13">
        <f t="shared" si="105"/>
        <v>0.74277199999999999</v>
      </c>
      <c r="V34" s="13">
        <f t="shared" si="105"/>
        <v>0.90240599999999993</v>
      </c>
      <c r="W34" s="13">
        <f t="shared" si="105"/>
        <v>0.67780899999999999</v>
      </c>
      <c r="X34" s="13">
        <f t="shared" si="105"/>
        <v>0.75045799999999996</v>
      </c>
      <c r="Y34" s="13">
        <f t="shared" si="105"/>
        <v>0.87652099999999999</v>
      </c>
      <c r="Z34" s="13">
        <f t="shared" ref="Z34:CK34" si="106">SUM(Z35:Z37)</f>
        <v>0.87156499999999992</v>
      </c>
      <c r="AA34" s="13">
        <f t="shared" si="106"/>
        <v>0.77779399999999999</v>
      </c>
      <c r="AB34" s="13">
        <f t="shared" si="106"/>
        <v>0.76298999999999995</v>
      </c>
      <c r="AC34" s="13">
        <f t="shared" si="106"/>
        <v>0.79081399999999991</v>
      </c>
      <c r="AD34" s="13">
        <f t="shared" si="106"/>
        <v>0.78701499999999991</v>
      </c>
      <c r="AE34" s="13">
        <f t="shared" si="106"/>
        <v>0.76100099999999993</v>
      </c>
      <c r="AF34" s="13">
        <f t="shared" si="106"/>
        <v>0.748251</v>
      </c>
      <c r="AG34" s="13">
        <f t="shared" si="106"/>
        <v>0.85701899999999998</v>
      </c>
      <c r="AH34" s="13">
        <f t="shared" si="106"/>
        <v>0.84563099999999991</v>
      </c>
      <c r="AI34" s="13">
        <f t="shared" si="106"/>
        <v>0.84808399999999995</v>
      </c>
      <c r="AJ34" s="13">
        <f t="shared" si="106"/>
        <v>1.0056560000000001</v>
      </c>
      <c r="AK34" s="13">
        <f t="shared" si="106"/>
        <v>1.25885</v>
      </c>
      <c r="AL34" s="13">
        <f t="shared" si="106"/>
        <v>2.0407299999999999</v>
      </c>
      <c r="AM34" s="13">
        <f t="shared" si="106"/>
        <v>1.84514</v>
      </c>
      <c r="AN34" s="13">
        <f t="shared" si="106"/>
        <v>1.6678300000000001</v>
      </c>
      <c r="AO34" s="13">
        <f t="shared" si="106"/>
        <v>1.94441</v>
      </c>
      <c r="AP34" s="13">
        <f t="shared" si="106"/>
        <v>1.6691100000000001</v>
      </c>
      <c r="AQ34" s="13">
        <f t="shared" si="106"/>
        <v>1.81959</v>
      </c>
      <c r="AR34" s="13">
        <f t="shared" si="106"/>
        <v>1.6453600000000002</v>
      </c>
      <c r="AS34" s="13">
        <f t="shared" si="106"/>
        <v>2.0002300000000002</v>
      </c>
      <c r="AT34" s="13">
        <f t="shared" si="106"/>
        <v>1.8598300000000001</v>
      </c>
      <c r="AU34" s="13">
        <f t="shared" si="106"/>
        <v>1.48156</v>
      </c>
      <c r="AV34" s="13">
        <f t="shared" si="106"/>
        <v>1.9752500000000002</v>
      </c>
      <c r="AW34" s="13">
        <f t="shared" si="106"/>
        <v>1.82321</v>
      </c>
      <c r="AX34" s="13">
        <f t="shared" si="106"/>
        <v>1.95801</v>
      </c>
      <c r="AY34" s="13">
        <f t="shared" si="106"/>
        <v>1.9090400000000001</v>
      </c>
      <c r="AZ34" s="13">
        <f t="shared" si="106"/>
        <v>1.9509100000000001</v>
      </c>
      <c r="BA34" s="13">
        <f t="shared" si="106"/>
        <v>1.9737900000000002</v>
      </c>
      <c r="BB34" s="13">
        <f t="shared" si="106"/>
        <v>1.3710966119999999</v>
      </c>
      <c r="BC34" s="13">
        <f t="shared" si="106"/>
        <v>1.8587266119999999</v>
      </c>
      <c r="BD34" s="13">
        <f t="shared" si="106"/>
        <v>2.0131816119999999</v>
      </c>
      <c r="BE34" s="13">
        <f t="shared" si="106"/>
        <v>2.0041126120000001</v>
      </c>
      <c r="BF34" s="13">
        <f t="shared" si="106"/>
        <v>2.2679306119999998</v>
      </c>
      <c r="BG34" s="13">
        <f t="shared" si="106"/>
        <v>2.2509106119999998</v>
      </c>
      <c r="BH34" s="13">
        <f t="shared" si="106"/>
        <v>2.1033476119999999</v>
      </c>
      <c r="BI34" s="13">
        <f t="shared" si="106"/>
        <v>1.930871612</v>
      </c>
      <c r="BJ34" s="13">
        <f t="shared" si="106"/>
        <v>2.120584612</v>
      </c>
      <c r="BK34" s="13">
        <f t="shared" si="106"/>
        <v>1.8554556119999999</v>
      </c>
      <c r="BL34" s="13">
        <f t="shared" si="106"/>
        <v>2.0140026120000001</v>
      </c>
      <c r="BM34" s="13">
        <f t="shared" si="106"/>
        <v>2.333256612</v>
      </c>
      <c r="BN34" s="13">
        <f t="shared" si="106"/>
        <v>1.7910926119999999</v>
      </c>
      <c r="BO34" s="13">
        <f t="shared" si="106"/>
        <v>1.8874028119999999</v>
      </c>
      <c r="BP34" s="13">
        <f t="shared" si="106"/>
        <v>1.8811118119999999</v>
      </c>
      <c r="BQ34" s="13">
        <f t="shared" si="106"/>
        <v>2.1969848120000002</v>
      </c>
      <c r="BR34" s="13">
        <f t="shared" si="106"/>
        <v>2.0075908120000001</v>
      </c>
      <c r="BS34" s="13">
        <f t="shared" si="106"/>
        <v>2.0340426119999999</v>
      </c>
      <c r="BT34" s="13">
        <f t="shared" si="106"/>
        <v>2.0018046119999999</v>
      </c>
      <c r="BU34" s="13">
        <f t="shared" si="106"/>
        <v>2.0610256119999999</v>
      </c>
      <c r="BV34" s="13">
        <f t="shared" si="106"/>
        <v>1.7908178464697999</v>
      </c>
      <c r="BW34" s="13">
        <f t="shared" si="106"/>
        <v>2.0842444568878098</v>
      </c>
      <c r="BX34" s="13">
        <f t="shared" si="106"/>
        <v>1.836677042</v>
      </c>
      <c r="BY34" s="13">
        <f t="shared" si="106"/>
        <v>1.9898164264</v>
      </c>
      <c r="BZ34" s="13">
        <f t="shared" si="106"/>
        <v>1.8213091027999999</v>
      </c>
      <c r="CA34" s="13">
        <f t="shared" si="106"/>
        <v>1.8821565359999999</v>
      </c>
      <c r="CB34" s="13">
        <f t="shared" si="106"/>
        <v>1.8048984699999999</v>
      </c>
      <c r="CC34" s="13">
        <f t="shared" si="106"/>
        <v>1.8470240704000001</v>
      </c>
      <c r="CD34" s="13">
        <f t="shared" si="106"/>
        <v>1.9652194697000001</v>
      </c>
      <c r="CE34" s="13">
        <f t="shared" si="106"/>
        <v>1.7157030988000002</v>
      </c>
      <c r="CF34" s="13">
        <f t="shared" si="106"/>
        <v>1.7380282208</v>
      </c>
      <c r="CG34" s="13">
        <f t="shared" si="106"/>
        <v>1.684814724</v>
      </c>
      <c r="CH34" s="13">
        <f t="shared" si="106"/>
        <v>2.0482462159999999</v>
      </c>
      <c r="CI34" s="13">
        <f t="shared" si="106"/>
        <v>2.1322000756395596</v>
      </c>
      <c r="CJ34" s="13">
        <f t="shared" si="106"/>
        <v>2.0056293476395601</v>
      </c>
      <c r="CK34" s="13">
        <f t="shared" si="106"/>
        <v>1.8885845286398901</v>
      </c>
      <c r="CL34" s="13">
        <f t="shared" ref="CL34:CQ34" si="107">SUM(CL35:CL37)</f>
        <v>1.9190688319840701</v>
      </c>
      <c r="CM34" s="13">
        <f t="shared" si="107"/>
        <v>1.88893935953466</v>
      </c>
      <c r="CN34" s="13">
        <f t="shared" si="107"/>
        <v>1.4091658271532199</v>
      </c>
      <c r="CO34" s="13">
        <f t="shared" si="107"/>
        <v>1.8571999423000001</v>
      </c>
      <c r="CP34" s="13">
        <f t="shared" si="107"/>
        <v>1.67218864324046</v>
      </c>
      <c r="CQ34" s="13">
        <f t="shared" si="107"/>
        <v>2.0896028434713001</v>
      </c>
      <c r="CR34" s="13">
        <f t="shared" ref="CR34:CS34" si="108">SUM(CR35:CR37)</f>
        <v>2.0419374238294501</v>
      </c>
      <c r="CS34" s="13">
        <f t="shared" si="108"/>
        <v>1.8619338200659801</v>
      </c>
      <c r="CT34" s="13">
        <f t="shared" ref="CT34:CU34" si="109">SUM(CT35:CT37)</f>
        <v>2.0385483548436198</v>
      </c>
      <c r="CU34" s="13">
        <f t="shared" si="109"/>
        <v>1.86347103759879</v>
      </c>
      <c r="CV34" s="13">
        <f t="shared" ref="CV34:CW34" si="110">SUM(CV35:CV37)</f>
        <v>2.0815533352236399</v>
      </c>
      <c r="CW34" s="13">
        <f t="shared" si="110"/>
        <v>1.95753285273051</v>
      </c>
      <c r="CX34" s="13">
        <f t="shared" ref="CX34:CY34" si="111">SUM(CX35:CX37)</f>
        <v>2.0227579125628501</v>
      </c>
      <c r="CY34" s="13">
        <f t="shared" si="111"/>
        <v>1.77325066412869</v>
      </c>
      <c r="CZ34" s="13">
        <f t="shared" ref="CZ34:DB34" si="112">SUM(CZ35:CZ37)</f>
        <v>1.95311499605339</v>
      </c>
      <c r="DA34" s="13">
        <f t="shared" si="112"/>
        <v>1.9998425297747899</v>
      </c>
      <c r="DB34" s="13">
        <f t="shared" si="112"/>
        <v>2.0292366425683599</v>
      </c>
      <c r="DC34" s="13">
        <f t="shared" ref="DC34:DD34" si="113">SUM(DC35:DC37)</f>
        <v>2.0966029561964001</v>
      </c>
      <c r="DD34" s="13">
        <f t="shared" si="113"/>
        <v>1.7946395223310998</v>
      </c>
      <c r="DE34" s="13">
        <f t="shared" ref="DE34:DF34" si="114">SUM(DE35:DE37)</f>
        <v>2.0310130528000001</v>
      </c>
      <c r="DF34" s="13">
        <f t="shared" si="114"/>
        <v>1.6709337209999999</v>
      </c>
      <c r="DG34" s="13">
        <f t="shared" ref="DG34:DH34" si="115">SUM(DG35:DG37)</f>
        <v>1.8833275012000001</v>
      </c>
      <c r="DH34" s="13">
        <f t="shared" si="115"/>
        <v>1.9961957236000001</v>
      </c>
      <c r="DI34" s="13">
        <f t="shared" ref="DI34:DK34" si="116">SUM(DI35:DI37)</f>
        <v>1.8399028780000002</v>
      </c>
      <c r="DJ34" s="13">
        <f t="shared" si="116"/>
        <v>1.8545229561160701</v>
      </c>
      <c r="DK34" s="13">
        <f t="shared" si="116"/>
        <v>2.1142704047675513</v>
      </c>
      <c r="DL34" s="13">
        <f t="shared" ref="DL34:DM34" si="117">SUM(DL35:DL37)</f>
        <v>1.9474980126244816</v>
      </c>
      <c r="DM34" s="13">
        <f t="shared" si="117"/>
        <v>1.9967877607592615</v>
      </c>
      <c r="DN34" s="13">
        <f t="shared" ref="DN34:DO34" si="118">SUM(DN35:DN37)</f>
        <v>1.7819589933048414</v>
      </c>
      <c r="DO34" s="13">
        <f t="shared" si="118"/>
        <v>1.9755848048010101</v>
      </c>
      <c r="DP34" s="13">
        <f t="shared" ref="DP34:DQ34" si="119">SUM(DP35:DP37)</f>
        <v>1.88811700641633</v>
      </c>
      <c r="DQ34" s="13">
        <f t="shared" si="119"/>
        <v>1.91486014339285</v>
      </c>
      <c r="DR34" s="13">
        <f t="shared" ref="DR34:DS34" si="120">SUM(DR35:DR37)</f>
        <v>2.05782375190056</v>
      </c>
      <c r="DS34" s="13">
        <f t="shared" si="120"/>
        <v>2.2218098136296103</v>
      </c>
      <c r="DT34" s="13">
        <f t="shared" ref="DT34:DU34" si="121">SUM(DT35:DT37)</f>
        <v>2.1479823338383701</v>
      </c>
      <c r="DU34" s="13">
        <f t="shared" si="121"/>
        <v>1.9891002188065199</v>
      </c>
      <c r="DV34" s="13">
        <f t="shared" ref="DV34" si="122">SUM(DV35:DV37)</f>
        <v>1.64129080794769</v>
      </c>
    </row>
    <row r="35" spans="1:126" outlineLevel="2" x14ac:dyDescent="0.25">
      <c r="A35" s="29" t="s">
        <v>5</v>
      </c>
      <c r="B35" s="13">
        <v>0</v>
      </c>
      <c r="C35" s="13">
        <v>0</v>
      </c>
      <c r="D35" s="13">
        <v>0</v>
      </c>
      <c r="E35" s="13">
        <v>0</v>
      </c>
      <c r="F35" s="13">
        <v>0</v>
      </c>
      <c r="G35" s="13">
        <v>0</v>
      </c>
      <c r="H35" s="13">
        <v>0</v>
      </c>
      <c r="I35" s="13">
        <v>0</v>
      </c>
      <c r="J35" s="13">
        <v>0</v>
      </c>
      <c r="K35" s="13">
        <v>0</v>
      </c>
      <c r="L35" s="13">
        <v>0</v>
      </c>
      <c r="M35" s="13">
        <v>0</v>
      </c>
      <c r="N35" s="13">
        <v>0</v>
      </c>
      <c r="O35" s="13">
        <v>0</v>
      </c>
      <c r="P35" s="13">
        <v>0</v>
      </c>
      <c r="Q35" s="13">
        <v>0</v>
      </c>
      <c r="R35" s="13">
        <v>0</v>
      </c>
      <c r="S35" s="13">
        <v>0</v>
      </c>
      <c r="T35" s="13">
        <v>0</v>
      </c>
      <c r="U35" s="13">
        <v>0</v>
      </c>
      <c r="V35" s="13">
        <v>0</v>
      </c>
      <c r="W35" s="13">
        <v>0</v>
      </c>
      <c r="X35" s="13">
        <v>0</v>
      </c>
      <c r="Y35" s="13">
        <v>0</v>
      </c>
      <c r="Z35" s="13">
        <v>0</v>
      </c>
      <c r="AA35" s="13">
        <v>0</v>
      </c>
      <c r="AB35" s="13">
        <v>0</v>
      </c>
      <c r="AC35" s="13">
        <v>0</v>
      </c>
      <c r="AD35" s="13">
        <v>0</v>
      </c>
      <c r="AE35" s="13">
        <v>0</v>
      </c>
      <c r="AF35" s="13">
        <v>0</v>
      </c>
      <c r="AG35" s="13">
        <v>0</v>
      </c>
      <c r="AH35" s="13">
        <v>0</v>
      </c>
      <c r="AI35" s="13">
        <v>0</v>
      </c>
      <c r="AJ35" s="13">
        <v>0</v>
      </c>
      <c r="AK35" s="13">
        <v>0</v>
      </c>
      <c r="AL35" s="13">
        <v>0</v>
      </c>
      <c r="AM35" s="13">
        <v>0</v>
      </c>
      <c r="AN35" s="13">
        <v>0</v>
      </c>
      <c r="AO35" s="13">
        <v>0</v>
      </c>
      <c r="AP35" s="13">
        <v>0</v>
      </c>
      <c r="AQ35" s="13">
        <v>0</v>
      </c>
      <c r="AR35" s="13">
        <v>0</v>
      </c>
      <c r="AS35" s="13">
        <v>0</v>
      </c>
      <c r="AT35" s="13">
        <v>0</v>
      </c>
      <c r="AU35" s="13">
        <v>0</v>
      </c>
      <c r="AV35" s="13">
        <v>0</v>
      </c>
      <c r="AW35" s="13">
        <v>0</v>
      </c>
      <c r="AX35" s="13">
        <v>0</v>
      </c>
      <c r="AY35" s="13">
        <v>0</v>
      </c>
      <c r="AZ35" s="13">
        <v>0</v>
      </c>
      <c r="BA35" s="13">
        <v>0</v>
      </c>
      <c r="BB35" s="13">
        <v>0</v>
      </c>
      <c r="BC35" s="13">
        <v>0</v>
      </c>
      <c r="BD35" s="13">
        <v>0</v>
      </c>
      <c r="BE35" s="13">
        <v>0</v>
      </c>
      <c r="BF35" s="13">
        <v>0</v>
      </c>
      <c r="BG35" s="13">
        <v>0</v>
      </c>
      <c r="BH35" s="13">
        <v>0</v>
      </c>
      <c r="BI35" s="13">
        <v>0</v>
      </c>
      <c r="BJ35" s="13">
        <v>0</v>
      </c>
      <c r="BK35" s="13">
        <v>0</v>
      </c>
      <c r="BL35" s="13">
        <v>0</v>
      </c>
      <c r="BM35" s="13">
        <v>0</v>
      </c>
      <c r="BN35" s="13">
        <v>0</v>
      </c>
      <c r="BO35" s="13">
        <v>0</v>
      </c>
      <c r="BP35" s="13">
        <v>0</v>
      </c>
      <c r="BQ35" s="13">
        <v>0</v>
      </c>
      <c r="BR35" s="13">
        <v>0</v>
      </c>
      <c r="BS35" s="13">
        <v>0</v>
      </c>
      <c r="BT35" s="13">
        <v>0</v>
      </c>
      <c r="BU35" s="13">
        <v>0</v>
      </c>
      <c r="BV35" s="13">
        <v>0</v>
      </c>
      <c r="BW35" s="13">
        <v>0</v>
      </c>
      <c r="BX35" s="13">
        <v>0</v>
      </c>
      <c r="BY35" s="13">
        <v>0</v>
      </c>
      <c r="BZ35" s="13">
        <v>0</v>
      </c>
      <c r="CA35" s="13">
        <v>0</v>
      </c>
      <c r="CB35" s="13">
        <v>0</v>
      </c>
      <c r="CC35" s="13">
        <v>0</v>
      </c>
      <c r="CD35" s="13">
        <v>0</v>
      </c>
      <c r="CE35" s="13">
        <v>0</v>
      </c>
      <c r="CF35" s="13">
        <v>0</v>
      </c>
      <c r="CG35" s="13">
        <v>0</v>
      </c>
      <c r="CH35" s="13">
        <v>0</v>
      </c>
      <c r="CI35" s="13">
        <v>0</v>
      </c>
      <c r="CJ35" s="13">
        <v>0</v>
      </c>
      <c r="CK35" s="13">
        <v>0</v>
      </c>
      <c r="CL35" s="13">
        <v>0</v>
      </c>
      <c r="CM35" s="13">
        <v>0</v>
      </c>
      <c r="CN35" s="13">
        <v>0</v>
      </c>
      <c r="CO35" s="13">
        <v>0</v>
      </c>
      <c r="CP35" s="13">
        <v>0</v>
      </c>
      <c r="CQ35" s="13">
        <v>0</v>
      </c>
      <c r="CR35" s="13">
        <v>0</v>
      </c>
      <c r="CS35" s="13">
        <v>0</v>
      </c>
      <c r="CT35" s="13">
        <v>0</v>
      </c>
      <c r="CU35" s="13">
        <v>0</v>
      </c>
      <c r="CV35" s="13">
        <v>0</v>
      </c>
      <c r="CW35" s="13">
        <v>0</v>
      </c>
      <c r="CX35" s="13">
        <v>0</v>
      </c>
      <c r="CY35" s="13">
        <v>0</v>
      </c>
      <c r="CZ35" s="13">
        <v>0</v>
      </c>
      <c r="DA35" s="13">
        <v>0</v>
      </c>
      <c r="DB35" s="13">
        <v>0</v>
      </c>
      <c r="DC35" s="13">
        <v>0</v>
      </c>
      <c r="DD35" s="13">
        <v>0</v>
      </c>
      <c r="DE35" s="13">
        <v>0</v>
      </c>
      <c r="DF35" s="13">
        <v>0</v>
      </c>
      <c r="DG35" s="13">
        <v>0</v>
      </c>
      <c r="DH35" s="13">
        <v>0</v>
      </c>
      <c r="DI35" s="13">
        <v>0</v>
      </c>
      <c r="DJ35" s="13">
        <v>0</v>
      </c>
      <c r="DK35" s="13">
        <v>0</v>
      </c>
      <c r="DL35" s="13">
        <v>0</v>
      </c>
      <c r="DM35" s="13">
        <v>0</v>
      </c>
      <c r="DN35" s="13">
        <v>0</v>
      </c>
      <c r="DO35" s="13">
        <v>0</v>
      </c>
      <c r="DP35" s="13">
        <v>0</v>
      </c>
      <c r="DQ35" s="13">
        <v>0</v>
      </c>
      <c r="DR35" s="13">
        <v>0</v>
      </c>
      <c r="DS35" s="13">
        <v>0</v>
      </c>
      <c r="DT35" s="13">
        <v>0</v>
      </c>
      <c r="DU35" s="13">
        <v>0</v>
      </c>
      <c r="DV35" s="13">
        <v>0</v>
      </c>
    </row>
    <row r="36" spans="1:126" outlineLevel="2" x14ac:dyDescent="0.25">
      <c r="A36" s="29" t="s">
        <v>6</v>
      </c>
      <c r="B36" s="13">
        <v>0.39454800000000001</v>
      </c>
      <c r="C36" s="13">
        <v>0.39454800000000001</v>
      </c>
      <c r="D36" s="13">
        <v>0.39454800000000001</v>
      </c>
      <c r="E36" s="13">
        <v>0.39454800000000001</v>
      </c>
      <c r="F36" s="13">
        <v>0.54060900000000001</v>
      </c>
      <c r="G36" s="13">
        <v>0.54060900000000001</v>
      </c>
      <c r="H36" s="13">
        <v>0.54060900000000001</v>
      </c>
      <c r="I36" s="13">
        <v>0.54060900000000001</v>
      </c>
      <c r="J36" s="13">
        <v>0.66527499999999995</v>
      </c>
      <c r="K36" s="13">
        <v>0.66527499999999995</v>
      </c>
      <c r="L36" s="13">
        <v>0.66527499999999995</v>
      </c>
      <c r="M36" s="13">
        <v>0.66527499999999995</v>
      </c>
      <c r="N36" s="13">
        <v>0.687357</v>
      </c>
      <c r="O36" s="13">
        <v>0.63429000000000002</v>
      </c>
      <c r="P36" s="13">
        <v>0.68091199999999996</v>
      </c>
      <c r="Q36" s="13">
        <v>0.66632499999999995</v>
      </c>
      <c r="R36" s="13">
        <v>0.69525099999999995</v>
      </c>
      <c r="S36" s="13">
        <v>0.73580000000000001</v>
      </c>
      <c r="T36" s="13">
        <v>0.77200899999999995</v>
      </c>
      <c r="U36" s="13">
        <v>0.69141200000000003</v>
      </c>
      <c r="V36" s="13">
        <v>0.85104599999999997</v>
      </c>
      <c r="W36" s="13">
        <v>0.62644900000000003</v>
      </c>
      <c r="X36" s="13">
        <v>0.699098</v>
      </c>
      <c r="Y36" s="13">
        <v>0.82516100000000003</v>
      </c>
      <c r="Z36" s="13">
        <v>0.82020499999999996</v>
      </c>
      <c r="AA36" s="13">
        <v>0.72643400000000002</v>
      </c>
      <c r="AB36" s="13">
        <v>0.71162999999999998</v>
      </c>
      <c r="AC36" s="13">
        <v>0.73945399999999994</v>
      </c>
      <c r="AD36" s="13">
        <v>0.73565499999999995</v>
      </c>
      <c r="AE36" s="13">
        <v>0.70964099999999997</v>
      </c>
      <c r="AF36" s="13">
        <v>0.69689100000000004</v>
      </c>
      <c r="AG36" s="13">
        <v>0.80565900000000001</v>
      </c>
      <c r="AH36" s="13">
        <v>0.79427099999999995</v>
      </c>
      <c r="AI36" s="13">
        <v>0.79672399999999999</v>
      </c>
      <c r="AJ36" s="13">
        <v>0.95429600000000003</v>
      </c>
      <c r="AK36" s="13">
        <v>1.20749</v>
      </c>
      <c r="AL36" s="13">
        <v>1.9893700000000001</v>
      </c>
      <c r="AM36" s="13">
        <v>1.7937799999999999</v>
      </c>
      <c r="AN36" s="13">
        <v>1.6164700000000001</v>
      </c>
      <c r="AO36" s="13">
        <v>1.8930499999999999</v>
      </c>
      <c r="AP36" s="13">
        <v>1.61775</v>
      </c>
      <c r="AQ36" s="13">
        <v>1.76823</v>
      </c>
      <c r="AR36" s="13">
        <v>1.5940000000000001</v>
      </c>
      <c r="AS36" s="13">
        <v>1.9488700000000001</v>
      </c>
      <c r="AT36" s="13">
        <v>1.80847</v>
      </c>
      <c r="AU36" s="13">
        <v>1.4301999999999999</v>
      </c>
      <c r="AV36" s="13">
        <v>1.9238900000000001</v>
      </c>
      <c r="AW36" s="13">
        <v>1.7718499999999999</v>
      </c>
      <c r="AX36" s="13">
        <v>1.90665</v>
      </c>
      <c r="AY36" s="13">
        <v>1.85768</v>
      </c>
      <c r="AZ36" s="13">
        <v>1.8995500000000001</v>
      </c>
      <c r="BA36" s="13">
        <v>1.9224300000000001</v>
      </c>
      <c r="BB36" s="13">
        <v>1.316263392</v>
      </c>
      <c r="BC36" s="13">
        <v>1.803893392</v>
      </c>
      <c r="BD36" s="13">
        <v>1.958348392</v>
      </c>
      <c r="BE36" s="13">
        <v>1.949279392</v>
      </c>
      <c r="BF36" s="13">
        <v>2.2130973919999999</v>
      </c>
      <c r="BG36" s="13">
        <v>2.1960773919999999</v>
      </c>
      <c r="BH36" s="13">
        <v>2.048514392</v>
      </c>
      <c r="BI36" s="13">
        <v>1.8760383920000001</v>
      </c>
      <c r="BJ36" s="13">
        <v>2.0657513920000001</v>
      </c>
      <c r="BK36" s="13">
        <v>1.800622392</v>
      </c>
      <c r="BL36" s="13">
        <v>1.959169392</v>
      </c>
      <c r="BM36" s="13">
        <v>2.2784233920000001</v>
      </c>
      <c r="BN36" s="13">
        <v>1.736259392</v>
      </c>
      <c r="BO36" s="13">
        <v>1.834752392</v>
      </c>
      <c r="BP36" s="13">
        <v>1.8284613919999999</v>
      </c>
      <c r="BQ36" s="13">
        <v>2.1443343920000002</v>
      </c>
      <c r="BR36" s="13">
        <v>1.9549403919999999</v>
      </c>
      <c r="BS36" s="13">
        <v>1.979209392</v>
      </c>
      <c r="BT36" s="13">
        <v>1.946971392</v>
      </c>
      <c r="BU36" s="13">
        <v>2.006192392</v>
      </c>
      <c r="BV36" s="13">
        <v>1.7359846264698</v>
      </c>
      <c r="BW36" s="13">
        <v>2.01349926688781</v>
      </c>
      <c r="BX36" s="13">
        <v>1.765931852</v>
      </c>
      <c r="BY36" s="13">
        <v>1.9190712364</v>
      </c>
      <c r="BZ36" s="13">
        <v>1.7505639127999999</v>
      </c>
      <c r="CA36" s="13">
        <v>1.8097517759999999</v>
      </c>
      <c r="CB36" s="13">
        <v>1.73249371</v>
      </c>
      <c r="CC36" s="13">
        <v>1.7746193104000001</v>
      </c>
      <c r="CD36" s="13">
        <v>1.8928147097000001</v>
      </c>
      <c r="CE36" s="13">
        <v>1.6448616088000001</v>
      </c>
      <c r="CF36" s="13">
        <v>1.6671867307999999</v>
      </c>
      <c r="CG36" s="13">
        <v>1.6139732339999999</v>
      </c>
      <c r="CH36" s="13">
        <v>1.9774047260000001</v>
      </c>
      <c r="CI36" s="13">
        <v>2.0718266781195598</v>
      </c>
      <c r="CJ36" s="13">
        <v>1.9452559501195601</v>
      </c>
      <c r="CK36" s="13">
        <v>1.8282111311198901</v>
      </c>
      <c r="CL36" s="13">
        <v>1.85869543446407</v>
      </c>
      <c r="CM36" s="13">
        <v>1.83088339583466</v>
      </c>
      <c r="CN36" s="13">
        <v>1.3511098634532199</v>
      </c>
      <c r="CO36" s="13">
        <v>1.7991439786000001</v>
      </c>
      <c r="CP36" s="13">
        <v>1.61413267954046</v>
      </c>
      <c r="CQ36" s="13">
        <v>2.0428588234712999</v>
      </c>
      <c r="CR36" s="13">
        <v>1.9951934038294501</v>
      </c>
      <c r="CS36" s="13">
        <v>1.8151898000659801</v>
      </c>
      <c r="CT36" s="13">
        <v>1.9918043348436201</v>
      </c>
      <c r="CU36" s="13">
        <v>1.80885930759879</v>
      </c>
      <c r="CV36" s="13">
        <v>2.02694160522364</v>
      </c>
      <c r="CW36" s="13">
        <v>1.9029211227305101</v>
      </c>
      <c r="CX36" s="13">
        <v>1.9681461825628499</v>
      </c>
      <c r="CY36" s="13">
        <v>1.7107712241286901</v>
      </c>
      <c r="CZ36" s="13">
        <v>1.8906355560533901</v>
      </c>
      <c r="DA36" s="13">
        <v>1.93736308977479</v>
      </c>
      <c r="DB36" s="13">
        <v>1.96675720256836</v>
      </c>
      <c r="DC36" s="13">
        <v>2.0473583461964</v>
      </c>
      <c r="DD36" s="13">
        <v>1.7453949123310999</v>
      </c>
      <c r="DE36" s="13">
        <v>1.9817684428</v>
      </c>
      <c r="DF36" s="13">
        <v>1.621689111</v>
      </c>
      <c r="DG36" s="13">
        <v>1.8473177212</v>
      </c>
      <c r="DH36" s="13">
        <v>1.9601859436</v>
      </c>
      <c r="DI36" s="13">
        <v>1.8038930980000001</v>
      </c>
      <c r="DJ36" s="13">
        <v>1.81851317611607</v>
      </c>
      <c r="DK36" s="13">
        <v>2.0406884618264298</v>
      </c>
      <c r="DL36" s="13">
        <v>1.8739160696833601</v>
      </c>
      <c r="DM36" s="13">
        <v>1.9232058178181399</v>
      </c>
      <c r="DN36" s="13">
        <v>1.7083770503637199</v>
      </c>
      <c r="DO36" s="13">
        <v>1.9069871048010101</v>
      </c>
      <c r="DP36" s="13">
        <v>1.81951930641633</v>
      </c>
      <c r="DQ36" s="13">
        <v>1.8462624433928501</v>
      </c>
      <c r="DR36" s="13">
        <v>1.98922605190056</v>
      </c>
      <c r="DS36" s="13">
        <v>2.1532121136296101</v>
      </c>
      <c r="DT36" s="13">
        <v>2.0793846338383699</v>
      </c>
      <c r="DU36" s="13">
        <v>1.9205025188065199</v>
      </c>
      <c r="DV36" s="13">
        <v>1.57269310794769</v>
      </c>
    </row>
    <row r="37" spans="1:126" outlineLevel="2" x14ac:dyDescent="0.25">
      <c r="A37" s="29" t="s">
        <v>7</v>
      </c>
      <c r="B37" s="13">
        <v>5.1360000000000003E-2</v>
      </c>
      <c r="C37" s="13">
        <v>5.1360000000000003E-2</v>
      </c>
      <c r="D37" s="13">
        <v>5.1360000000000003E-2</v>
      </c>
      <c r="E37" s="13">
        <v>5.1360000000000003E-2</v>
      </c>
      <c r="F37" s="13">
        <v>5.1360000000000003E-2</v>
      </c>
      <c r="G37" s="13">
        <v>5.1360000000000003E-2</v>
      </c>
      <c r="H37" s="13">
        <v>5.1360000000000003E-2</v>
      </c>
      <c r="I37" s="13">
        <v>5.1360000000000003E-2</v>
      </c>
      <c r="J37" s="13">
        <v>5.1360000000000003E-2</v>
      </c>
      <c r="K37" s="13">
        <v>5.1360000000000003E-2</v>
      </c>
      <c r="L37" s="13">
        <v>5.1360000000000003E-2</v>
      </c>
      <c r="M37" s="13">
        <v>5.1360000000000003E-2</v>
      </c>
      <c r="N37" s="13">
        <v>5.1360000000000003E-2</v>
      </c>
      <c r="O37" s="13">
        <v>5.1360000000000003E-2</v>
      </c>
      <c r="P37" s="13">
        <v>5.1360000000000003E-2</v>
      </c>
      <c r="Q37" s="13">
        <v>5.1360000000000003E-2</v>
      </c>
      <c r="R37" s="13">
        <v>5.1360000000000003E-2</v>
      </c>
      <c r="S37" s="13">
        <v>5.1360000000000003E-2</v>
      </c>
      <c r="T37" s="13">
        <v>5.1360000000000003E-2</v>
      </c>
      <c r="U37" s="13">
        <v>5.1360000000000003E-2</v>
      </c>
      <c r="V37" s="13">
        <v>5.1360000000000003E-2</v>
      </c>
      <c r="W37" s="13">
        <v>5.1360000000000003E-2</v>
      </c>
      <c r="X37" s="13">
        <v>5.1360000000000003E-2</v>
      </c>
      <c r="Y37" s="13">
        <v>5.1360000000000003E-2</v>
      </c>
      <c r="Z37" s="13">
        <v>5.1360000000000003E-2</v>
      </c>
      <c r="AA37" s="13">
        <v>5.1360000000000003E-2</v>
      </c>
      <c r="AB37" s="13">
        <v>5.1360000000000003E-2</v>
      </c>
      <c r="AC37" s="13">
        <v>5.1360000000000003E-2</v>
      </c>
      <c r="AD37" s="13">
        <v>5.1360000000000003E-2</v>
      </c>
      <c r="AE37" s="13">
        <v>5.1360000000000003E-2</v>
      </c>
      <c r="AF37" s="13">
        <v>5.1360000000000003E-2</v>
      </c>
      <c r="AG37" s="13">
        <v>5.1360000000000003E-2</v>
      </c>
      <c r="AH37" s="13">
        <v>5.1360000000000003E-2</v>
      </c>
      <c r="AI37" s="13">
        <v>5.1360000000000003E-2</v>
      </c>
      <c r="AJ37" s="13">
        <v>5.1360000000000003E-2</v>
      </c>
      <c r="AK37" s="13">
        <v>5.1360000000000003E-2</v>
      </c>
      <c r="AL37" s="13">
        <v>5.1360000000000003E-2</v>
      </c>
      <c r="AM37" s="13">
        <v>5.1360000000000003E-2</v>
      </c>
      <c r="AN37" s="13">
        <v>5.1360000000000003E-2</v>
      </c>
      <c r="AO37" s="13">
        <v>5.1360000000000003E-2</v>
      </c>
      <c r="AP37" s="13">
        <v>5.1360000000000003E-2</v>
      </c>
      <c r="AQ37" s="13">
        <v>5.1360000000000003E-2</v>
      </c>
      <c r="AR37" s="13">
        <v>5.1360000000000003E-2</v>
      </c>
      <c r="AS37" s="13">
        <v>5.1360000000000003E-2</v>
      </c>
      <c r="AT37" s="13">
        <v>5.1360000000000003E-2</v>
      </c>
      <c r="AU37" s="13">
        <v>5.1360000000000003E-2</v>
      </c>
      <c r="AV37" s="13">
        <v>5.1360000000000003E-2</v>
      </c>
      <c r="AW37" s="13">
        <v>5.1360000000000003E-2</v>
      </c>
      <c r="AX37" s="13">
        <v>5.1360000000000003E-2</v>
      </c>
      <c r="AY37" s="13">
        <v>5.1360000000000003E-2</v>
      </c>
      <c r="AZ37" s="13">
        <v>5.1360000000000003E-2</v>
      </c>
      <c r="BA37" s="13">
        <v>5.1360000000000003E-2</v>
      </c>
      <c r="BB37" s="13">
        <v>5.4833220000000002E-2</v>
      </c>
      <c r="BC37" s="13">
        <v>5.4833220000000002E-2</v>
      </c>
      <c r="BD37" s="13">
        <v>5.4833220000000002E-2</v>
      </c>
      <c r="BE37" s="13">
        <v>5.4833220000000002E-2</v>
      </c>
      <c r="BF37" s="13">
        <v>5.4833220000000002E-2</v>
      </c>
      <c r="BG37" s="13">
        <v>5.4833220000000002E-2</v>
      </c>
      <c r="BH37" s="13">
        <v>5.4833220000000002E-2</v>
      </c>
      <c r="BI37" s="13">
        <v>5.4833220000000002E-2</v>
      </c>
      <c r="BJ37" s="13">
        <v>5.4833220000000002E-2</v>
      </c>
      <c r="BK37" s="13">
        <v>5.4833220000000002E-2</v>
      </c>
      <c r="BL37" s="13">
        <v>5.4833220000000002E-2</v>
      </c>
      <c r="BM37" s="13">
        <v>5.4833220000000002E-2</v>
      </c>
      <c r="BN37" s="13">
        <v>5.4833220000000002E-2</v>
      </c>
      <c r="BO37" s="13">
        <v>5.2650420000000003E-2</v>
      </c>
      <c r="BP37" s="13">
        <v>5.2650420000000003E-2</v>
      </c>
      <c r="BQ37" s="13">
        <v>5.2650420000000003E-2</v>
      </c>
      <c r="BR37" s="13">
        <v>5.2650420000000003E-2</v>
      </c>
      <c r="BS37" s="13">
        <v>5.4833220000000002E-2</v>
      </c>
      <c r="BT37" s="13">
        <v>5.4833220000000002E-2</v>
      </c>
      <c r="BU37" s="13">
        <v>5.4833220000000002E-2</v>
      </c>
      <c r="BV37" s="13">
        <v>5.4833220000000002E-2</v>
      </c>
      <c r="BW37" s="13">
        <v>7.0745189999999999E-2</v>
      </c>
      <c r="BX37" s="13">
        <v>7.0745189999999999E-2</v>
      </c>
      <c r="BY37" s="13">
        <v>7.0745189999999999E-2</v>
      </c>
      <c r="BZ37" s="13">
        <v>7.0745189999999999E-2</v>
      </c>
      <c r="CA37" s="13">
        <v>7.2404759999999999E-2</v>
      </c>
      <c r="CB37" s="13">
        <v>7.2404759999999999E-2</v>
      </c>
      <c r="CC37" s="13">
        <v>7.2404759999999999E-2</v>
      </c>
      <c r="CD37" s="13">
        <v>7.2404759999999999E-2</v>
      </c>
      <c r="CE37" s="13">
        <v>7.0841489999999993E-2</v>
      </c>
      <c r="CF37" s="13">
        <v>7.0841489999999993E-2</v>
      </c>
      <c r="CG37" s="13">
        <v>7.0841489999999993E-2</v>
      </c>
      <c r="CH37" s="13">
        <v>7.0841489999999993E-2</v>
      </c>
      <c r="CI37" s="13">
        <v>6.0373397519999997E-2</v>
      </c>
      <c r="CJ37" s="13">
        <v>6.0373397519999997E-2</v>
      </c>
      <c r="CK37" s="13">
        <v>6.0373397519999997E-2</v>
      </c>
      <c r="CL37" s="13">
        <v>6.0373397519999997E-2</v>
      </c>
      <c r="CM37" s="13">
        <v>5.8055963699999998E-2</v>
      </c>
      <c r="CN37" s="13">
        <v>5.8055963699999998E-2</v>
      </c>
      <c r="CO37" s="13">
        <v>5.8055963699999998E-2</v>
      </c>
      <c r="CP37" s="13">
        <v>5.8055963699999998E-2</v>
      </c>
      <c r="CQ37" s="13">
        <v>4.6744019999999997E-2</v>
      </c>
      <c r="CR37" s="13">
        <v>4.6744019999999997E-2</v>
      </c>
      <c r="CS37" s="13">
        <v>4.6744019999999997E-2</v>
      </c>
      <c r="CT37" s="13">
        <v>4.6744019999999997E-2</v>
      </c>
      <c r="CU37" s="13">
        <v>5.4611729999999997E-2</v>
      </c>
      <c r="CV37" s="13">
        <v>5.4611729999999997E-2</v>
      </c>
      <c r="CW37" s="13">
        <v>5.4611729999999997E-2</v>
      </c>
      <c r="CX37" s="13">
        <v>5.4611729999999997E-2</v>
      </c>
      <c r="CY37" s="13">
        <v>6.2479439999999997E-2</v>
      </c>
      <c r="CZ37" s="13">
        <v>6.2479439999999997E-2</v>
      </c>
      <c r="DA37" s="13">
        <v>6.2479439999999997E-2</v>
      </c>
      <c r="DB37" s="13">
        <v>6.2479439999999997E-2</v>
      </c>
      <c r="DC37" s="13">
        <v>4.9244610000000001E-2</v>
      </c>
      <c r="DD37" s="13">
        <v>4.9244610000000001E-2</v>
      </c>
      <c r="DE37" s="13">
        <v>4.9244610000000001E-2</v>
      </c>
      <c r="DF37" s="13">
        <v>4.9244610000000001E-2</v>
      </c>
      <c r="DG37" s="13">
        <v>3.6009779999999998E-2</v>
      </c>
      <c r="DH37" s="13">
        <v>3.6009779999999998E-2</v>
      </c>
      <c r="DI37" s="13">
        <v>3.6009779999999998E-2</v>
      </c>
      <c r="DJ37" s="13">
        <v>3.6009779999999998E-2</v>
      </c>
      <c r="DK37" s="13">
        <v>7.3581942941121498E-2</v>
      </c>
      <c r="DL37" s="13">
        <v>7.3581942941121498E-2</v>
      </c>
      <c r="DM37" s="13">
        <v>7.3581942941121498E-2</v>
      </c>
      <c r="DN37" s="13">
        <v>7.3581942941121498E-2</v>
      </c>
      <c r="DO37" s="13">
        <v>6.8597699999999998E-2</v>
      </c>
      <c r="DP37" s="13">
        <v>6.8597699999999998E-2</v>
      </c>
      <c r="DQ37" s="13">
        <v>6.8597699999999998E-2</v>
      </c>
      <c r="DR37" s="13">
        <v>6.8597699999999998E-2</v>
      </c>
      <c r="DS37" s="13">
        <v>6.8597699999999998E-2</v>
      </c>
      <c r="DT37" s="13">
        <v>6.8597699999999998E-2</v>
      </c>
      <c r="DU37" s="13">
        <v>6.8597699999999998E-2</v>
      </c>
      <c r="DV37" s="13">
        <v>6.8597699999999998E-2</v>
      </c>
    </row>
    <row r="38" spans="1:126" outlineLevel="1" x14ac:dyDescent="0.25">
      <c r="A38" s="62" t="s">
        <v>14</v>
      </c>
      <c r="B38" s="13">
        <v>2.6247199999999999</v>
      </c>
      <c r="C38" s="13">
        <v>2.5272199999999998</v>
      </c>
      <c r="D38" s="13">
        <v>1.15954</v>
      </c>
      <c r="E38" s="13">
        <v>3.7540200000000001</v>
      </c>
      <c r="F38" s="13">
        <v>3.2230711200000002</v>
      </c>
      <c r="G38" s="13">
        <v>3.2230711200000002</v>
      </c>
      <c r="H38" s="13">
        <v>3.2230711200000002</v>
      </c>
      <c r="I38" s="13">
        <v>3.2230711200000002</v>
      </c>
      <c r="J38" s="13">
        <v>3.06901468</v>
      </c>
      <c r="K38" s="13">
        <v>3.06901468</v>
      </c>
      <c r="L38" s="13">
        <v>3.64421968</v>
      </c>
      <c r="M38" s="13">
        <v>3.4356826800000002</v>
      </c>
      <c r="N38" s="13">
        <v>3.5165317599999999</v>
      </c>
      <c r="O38" s="13">
        <v>3.5563094799999999</v>
      </c>
      <c r="P38" s="13">
        <v>3.5604144400000002</v>
      </c>
      <c r="Q38" s="13">
        <v>3.5438316799999998</v>
      </c>
      <c r="R38" s="13">
        <v>3.4241466800000002</v>
      </c>
      <c r="S38" s="13">
        <v>3.7097139600000002</v>
      </c>
      <c r="T38" s="13">
        <v>3.66165816</v>
      </c>
      <c r="U38" s="13">
        <v>3.29741084</v>
      </c>
      <c r="V38" s="13">
        <v>3.34456752</v>
      </c>
      <c r="W38" s="13">
        <v>2.8381568000000001</v>
      </c>
      <c r="X38" s="13">
        <v>3.2878100799999999</v>
      </c>
      <c r="Y38" s="13">
        <v>3.34986096</v>
      </c>
      <c r="Z38" s="13">
        <v>3.4449882000000001</v>
      </c>
      <c r="AA38" s="13">
        <v>3.2188727199999998</v>
      </c>
      <c r="AB38" s="13">
        <v>3.49847924</v>
      </c>
      <c r="AC38" s="13">
        <v>3.4286869599999998</v>
      </c>
      <c r="AD38" s="13">
        <v>3.3123170399999999</v>
      </c>
      <c r="AE38" s="13">
        <v>3.3202108799999999</v>
      </c>
      <c r="AF38" s="13">
        <v>3.2950490000000001</v>
      </c>
      <c r="AG38" s="13">
        <v>3.3677353600000002</v>
      </c>
      <c r="AH38" s="13">
        <v>3.3230907599999999</v>
      </c>
      <c r="AI38" s="13">
        <v>3.0891263200000001</v>
      </c>
      <c r="AJ38" s="13">
        <v>2.8640648400000002</v>
      </c>
      <c r="AK38" s="13">
        <v>1.69174088</v>
      </c>
      <c r="AL38" s="13">
        <v>2.1804455599999999</v>
      </c>
      <c r="AM38" s="13">
        <v>2.1522412800000001</v>
      </c>
      <c r="AN38" s="13">
        <v>2.1513138399999998</v>
      </c>
      <c r="AO38" s="13">
        <v>2.1867554</v>
      </c>
      <c r="AP38" s="13">
        <v>2.1303505600000001</v>
      </c>
      <c r="AQ38" s="13">
        <v>2.28397688</v>
      </c>
      <c r="AR38" s="13">
        <v>2.1195498800000001</v>
      </c>
      <c r="AS38" s="13">
        <v>2.4868341799999998</v>
      </c>
      <c r="AT38" s="13">
        <v>2.16278032</v>
      </c>
      <c r="AU38" s="13">
        <v>1.9670569200000001</v>
      </c>
      <c r="AV38" s="13">
        <v>2.2362184639999998</v>
      </c>
      <c r="AW38" s="13">
        <v>2.1728789160000002</v>
      </c>
      <c r="AX38" s="13">
        <v>2.3010417200000002</v>
      </c>
      <c r="AY38" s="13">
        <v>2.1800557719999998</v>
      </c>
      <c r="AZ38" s="13">
        <v>1.861486516</v>
      </c>
      <c r="BA38" s="13">
        <v>2.354926496</v>
      </c>
      <c r="BB38" s="13">
        <v>2.012750896</v>
      </c>
      <c r="BC38" s="13">
        <v>2.0759295799999999</v>
      </c>
      <c r="BD38" s="13">
        <v>2.3525921520000002</v>
      </c>
      <c r="BE38" s="13">
        <v>2.2814656879999999</v>
      </c>
      <c r="BF38" s="13">
        <v>2.3811276280000002</v>
      </c>
      <c r="BG38" s="13">
        <v>2.3744553767714498</v>
      </c>
      <c r="BH38" s="13">
        <v>2.4364696760000002</v>
      </c>
      <c r="BI38" s="13">
        <v>2.314416188</v>
      </c>
      <c r="BJ38" s="13">
        <v>2.4225434039999998</v>
      </c>
      <c r="BK38" s="13">
        <v>2.2195949279999998</v>
      </c>
      <c r="BL38" s="13">
        <v>2.4339451759999999</v>
      </c>
      <c r="BM38" s="13">
        <v>2.7400617876000002</v>
      </c>
      <c r="BN38" s="13">
        <v>2.4105068676000001</v>
      </c>
      <c r="BO38" s="13">
        <v>2.2533194559618899</v>
      </c>
      <c r="BP38" s="13">
        <v>2.5364224847200001</v>
      </c>
      <c r="BQ38" s="13">
        <v>2.6494466079999999</v>
      </c>
      <c r="BR38" s="13">
        <v>2.3870933160000001</v>
      </c>
      <c r="BS38" s="13">
        <v>2.3941064320000001</v>
      </c>
      <c r="BT38" s="13">
        <v>2.351257248</v>
      </c>
      <c r="BU38" s="13">
        <v>2.3345221719999998</v>
      </c>
      <c r="BV38" s="13">
        <v>2.3454937</v>
      </c>
      <c r="BW38" s="13">
        <v>2.4836869639999999</v>
      </c>
      <c r="BX38" s="13">
        <v>2.5209751480000002</v>
      </c>
      <c r="BY38" s="13">
        <v>2.5741917636</v>
      </c>
      <c r="BZ38" s="13">
        <v>2.2207960872000001</v>
      </c>
      <c r="CA38" s="13">
        <v>2.258409704</v>
      </c>
      <c r="CB38" s="13">
        <v>2.3604187699999999</v>
      </c>
      <c r="CC38" s="13">
        <v>2.3283211696000001</v>
      </c>
      <c r="CD38" s="13">
        <v>2.3260247703000001</v>
      </c>
      <c r="CE38" s="13">
        <v>2.2037827212000001</v>
      </c>
      <c r="CF38" s="13">
        <v>2.5954085992000002</v>
      </c>
      <c r="CG38" s="13">
        <v>2.5691040959999998</v>
      </c>
      <c r="CH38" s="13">
        <v>2.5889656040000002</v>
      </c>
      <c r="CI38" s="13">
        <v>2.8121981040000001</v>
      </c>
      <c r="CJ38" s="13">
        <v>2.5985158319999999</v>
      </c>
      <c r="CK38" s="13">
        <v>2.58154405464246</v>
      </c>
      <c r="CL38" s="13">
        <v>2.6054151129398302</v>
      </c>
      <c r="CM38" s="13">
        <v>2.7591685257677199</v>
      </c>
      <c r="CN38" s="13">
        <v>3.13130394094647</v>
      </c>
      <c r="CO38" s="13">
        <v>2.9167577975384398</v>
      </c>
      <c r="CP38" s="13">
        <v>2.5135825933954301</v>
      </c>
      <c r="CQ38" s="13">
        <v>2.8855488353655501</v>
      </c>
      <c r="CR38" s="13">
        <v>2.8103493364659902</v>
      </c>
      <c r="CS38" s="13">
        <v>2.8492232382777498</v>
      </c>
      <c r="CT38" s="13">
        <v>2.7276868735766402</v>
      </c>
      <c r="CU38" s="13">
        <v>2.7458428777055799</v>
      </c>
      <c r="CV38" s="13">
        <v>3.06507141297149</v>
      </c>
      <c r="CW38" s="13">
        <v>3.0074400057688799</v>
      </c>
      <c r="CX38" s="13">
        <v>2.89729892568625</v>
      </c>
      <c r="CY38" s="13">
        <v>2.7856883296805499</v>
      </c>
      <c r="CZ38" s="13">
        <v>3.1285324186108698</v>
      </c>
      <c r="DA38" s="13">
        <v>2.9958200796561898</v>
      </c>
      <c r="DB38" s="13">
        <v>2.6909871192556798</v>
      </c>
      <c r="DC38" s="13">
        <v>3.1775705716</v>
      </c>
      <c r="DD38" s="13">
        <v>2.95713974834886</v>
      </c>
      <c r="DE38" s="13">
        <v>3.0139933062000002</v>
      </c>
      <c r="DF38" s="13">
        <v>2.7505536639999999</v>
      </c>
      <c r="DG38" s="13">
        <v>3.1172268887999999</v>
      </c>
      <c r="DH38" s="13">
        <v>2.9543603664</v>
      </c>
      <c r="DI38" s="13">
        <v>2.8808359120000002</v>
      </c>
      <c r="DJ38" s="13">
        <v>2.8006956263035501</v>
      </c>
      <c r="DK38" s="13">
        <v>3.0558532991087</v>
      </c>
      <c r="DL38" s="13">
        <v>2.8800138210316799</v>
      </c>
      <c r="DM38" s="13">
        <v>3.0219508214544102</v>
      </c>
      <c r="DN38" s="13">
        <v>2.75784700107141</v>
      </c>
      <c r="DO38" s="13">
        <v>2.9390101705178502</v>
      </c>
      <c r="DP38" s="13">
        <v>2.9371678496730702</v>
      </c>
      <c r="DQ38" s="13">
        <v>2.7719137919281902</v>
      </c>
      <c r="DR38" s="13">
        <v>2.5143364620113902</v>
      </c>
      <c r="DS38" s="13">
        <v>2.5679474906955599</v>
      </c>
      <c r="DT38" s="13">
        <v>2.5226470506265599</v>
      </c>
      <c r="DU38" s="13">
        <v>2.6596472348234399</v>
      </c>
      <c r="DV38" s="13">
        <v>2.2009169670601598</v>
      </c>
    </row>
    <row r="39" spans="1:126" outlineLevel="1" x14ac:dyDescent="0.25">
      <c r="A39" s="62" t="s">
        <v>17</v>
      </c>
      <c r="B39" s="13">
        <v>0.10251300000000001</v>
      </c>
      <c r="C39" s="13">
        <v>0.10251300000000001</v>
      </c>
      <c r="D39" s="13">
        <v>0.10251300000000001</v>
      </c>
      <c r="E39" s="13">
        <v>0.10251300000000001</v>
      </c>
      <c r="F39" s="13">
        <v>0.10251300000000001</v>
      </c>
      <c r="G39" s="13">
        <v>0.10251300000000001</v>
      </c>
      <c r="H39" s="13">
        <v>0.10251300000000001</v>
      </c>
      <c r="I39" s="13">
        <v>0.10251300000000001</v>
      </c>
      <c r="J39" s="13">
        <v>0.10251300000000001</v>
      </c>
      <c r="K39" s="13">
        <v>0.10251300000000001</v>
      </c>
      <c r="L39" s="13">
        <v>0.10251300000000001</v>
      </c>
      <c r="M39" s="13">
        <v>0.10251300000000001</v>
      </c>
      <c r="N39" s="13">
        <v>0.10251300000000001</v>
      </c>
      <c r="O39" s="13">
        <v>0.10251300000000001</v>
      </c>
      <c r="P39" s="13">
        <v>0.10251300000000001</v>
      </c>
      <c r="Q39" s="13">
        <v>0.10251300000000001</v>
      </c>
      <c r="R39" s="13">
        <v>0.10251300000000001</v>
      </c>
      <c r="S39" s="13">
        <v>0.10251300000000001</v>
      </c>
      <c r="T39" s="13">
        <v>0.10251300000000001</v>
      </c>
      <c r="U39" s="13">
        <v>0.10251300000000001</v>
      </c>
      <c r="V39" s="13">
        <v>0.10251300000000001</v>
      </c>
      <c r="W39" s="13">
        <v>0.10251300000000001</v>
      </c>
      <c r="X39" s="13">
        <v>0.10251300000000001</v>
      </c>
      <c r="Y39" s="13">
        <v>0.10251300000000001</v>
      </c>
      <c r="Z39" s="13">
        <v>0.10251300000000001</v>
      </c>
      <c r="AA39" s="13">
        <v>0.10251300000000001</v>
      </c>
      <c r="AB39" s="13">
        <v>0.10251300000000001</v>
      </c>
      <c r="AC39" s="13">
        <v>0.10251300000000001</v>
      </c>
      <c r="AD39" s="13">
        <v>0.10251300000000001</v>
      </c>
      <c r="AE39" s="13">
        <v>0.10251300000000001</v>
      </c>
      <c r="AF39" s="13">
        <v>0.10251300000000001</v>
      </c>
      <c r="AG39" s="13">
        <v>0.10251300000000001</v>
      </c>
      <c r="AH39" s="13">
        <v>0.10251300000000001</v>
      </c>
      <c r="AI39" s="13">
        <v>0.10251300000000001</v>
      </c>
      <c r="AJ39" s="13">
        <v>0.10251300000000001</v>
      </c>
      <c r="AK39" s="13">
        <v>0.10251300000000001</v>
      </c>
      <c r="AL39" s="13">
        <v>0.10251300000000001</v>
      </c>
      <c r="AM39" s="13">
        <v>0.10251300000000001</v>
      </c>
      <c r="AN39" s="13">
        <v>0.10251300000000001</v>
      </c>
      <c r="AO39" s="13">
        <v>0.10251300000000001</v>
      </c>
      <c r="AP39" s="13">
        <v>0.10251300000000001</v>
      </c>
      <c r="AQ39" s="13">
        <v>0.10251300000000001</v>
      </c>
      <c r="AR39" s="13">
        <v>0.10251300000000001</v>
      </c>
      <c r="AS39" s="13">
        <v>0.10251300000000001</v>
      </c>
      <c r="AT39" s="13">
        <v>0.10251300000000001</v>
      </c>
      <c r="AU39" s="13">
        <v>0.10251300000000001</v>
      </c>
      <c r="AV39" s="13">
        <v>0.10251300000000001</v>
      </c>
      <c r="AW39" s="13">
        <v>0.10251300000000001</v>
      </c>
      <c r="AX39" s="13">
        <v>0.10251300000000001</v>
      </c>
      <c r="AY39" s="13">
        <v>0.10251300000000001</v>
      </c>
      <c r="AZ39" s="13">
        <v>0.10251300000000001</v>
      </c>
      <c r="BA39" s="13">
        <v>0.10251300000000001</v>
      </c>
      <c r="BB39" s="13">
        <v>0.10251300000000001</v>
      </c>
      <c r="BC39" s="13">
        <v>0.10251300000000001</v>
      </c>
      <c r="BD39" s="13">
        <v>0.10251300000000001</v>
      </c>
      <c r="BE39" s="13">
        <v>0.10251300000000001</v>
      </c>
      <c r="BF39" s="13">
        <v>0.10251300000000001</v>
      </c>
      <c r="BG39" s="13">
        <v>0.10251300000000001</v>
      </c>
      <c r="BH39" s="13">
        <v>0.10251300000000001</v>
      </c>
      <c r="BI39" s="13">
        <v>0.10251300000000001</v>
      </c>
      <c r="BJ39" s="13">
        <v>0.10251300000000001</v>
      </c>
      <c r="BK39" s="13">
        <v>0.10251300000000001</v>
      </c>
      <c r="BL39" s="13">
        <v>0.10251300000000001</v>
      </c>
      <c r="BM39" s="13">
        <v>0.10251300000000001</v>
      </c>
      <c r="BN39" s="13">
        <v>0.10251300000000001</v>
      </c>
      <c r="BO39" s="13">
        <v>0.10251300000000001</v>
      </c>
      <c r="BP39" s="13">
        <v>0.10251300000000001</v>
      </c>
      <c r="BQ39" s="13">
        <v>0.10251300000000001</v>
      </c>
      <c r="BR39" s="13">
        <v>0.10251300000000001</v>
      </c>
      <c r="BS39" s="13">
        <v>0.10251300000000001</v>
      </c>
      <c r="BT39" s="13">
        <v>0.10251300000000001</v>
      </c>
      <c r="BU39" s="13">
        <v>0.10251300000000001</v>
      </c>
      <c r="BV39" s="13">
        <v>0.10251300000000001</v>
      </c>
      <c r="BW39" s="13">
        <v>0.10251300000000001</v>
      </c>
      <c r="BX39" s="13">
        <v>0.10251300000000001</v>
      </c>
      <c r="BY39" s="13">
        <v>0.10251300000000001</v>
      </c>
      <c r="BZ39" s="13">
        <v>0.10251300000000001</v>
      </c>
      <c r="CA39" s="13">
        <v>0.10251300000000001</v>
      </c>
      <c r="CB39" s="13">
        <v>0.10251300000000001</v>
      </c>
      <c r="CC39" s="13">
        <v>0.10251300000000001</v>
      </c>
      <c r="CD39" s="13">
        <v>4.9341393499999997E-2</v>
      </c>
      <c r="CE39" s="13">
        <v>4.9341393499999997E-2</v>
      </c>
      <c r="CF39" s="13">
        <v>4.9021247900000099E-2</v>
      </c>
      <c r="CG39" s="13">
        <v>9.1606284700000096E-2</v>
      </c>
      <c r="CH39" s="13">
        <v>0.24890800360000001</v>
      </c>
      <c r="CI39" s="13">
        <v>3.9916190099999999E-2</v>
      </c>
      <c r="CJ39" s="13">
        <v>6.7807314399999999E-2</v>
      </c>
      <c r="CK39" s="13">
        <v>0.2241586961</v>
      </c>
      <c r="CL39" s="13">
        <v>0.3194325395</v>
      </c>
      <c r="CM39" s="13">
        <v>0.12574226399999999</v>
      </c>
      <c r="CN39" s="13">
        <v>0.130324466</v>
      </c>
      <c r="CO39" s="13">
        <v>7.4880882499999996E-2</v>
      </c>
      <c r="CP39" s="13">
        <v>5.0334278099999998E-2</v>
      </c>
      <c r="CQ39" s="13">
        <v>1.0548748300000001E-2</v>
      </c>
      <c r="CR39" s="13">
        <v>3.6494555400000003E-2</v>
      </c>
      <c r="CS39" s="13">
        <v>6.9845054899999995E-2</v>
      </c>
      <c r="CT39" s="13">
        <v>0</v>
      </c>
      <c r="CU39" s="13">
        <v>3.5584284200000003E-2</v>
      </c>
      <c r="CV39" s="13">
        <v>7.2398294200000102E-2</v>
      </c>
      <c r="CW39" s="13">
        <v>0.1202568494</v>
      </c>
      <c r="CX39" s="13">
        <v>0.41277584350000002</v>
      </c>
      <c r="CY39" s="13">
        <v>0.74600294970000003</v>
      </c>
      <c r="CZ39" s="13">
        <v>0.27373115980000001</v>
      </c>
      <c r="DA39" s="13">
        <v>0.28263300400000002</v>
      </c>
      <c r="DB39" s="13">
        <v>0.51722443149999997</v>
      </c>
      <c r="DC39" s="13">
        <v>0.5688622901</v>
      </c>
      <c r="DD39" s="13">
        <v>0.88457570320000001</v>
      </c>
      <c r="DE39" s="13">
        <v>0.30510066429999999</v>
      </c>
      <c r="DF39" s="13">
        <v>0.30306619379999999</v>
      </c>
      <c r="DG39" s="13">
        <v>1.0676632434</v>
      </c>
      <c r="DH39" s="13">
        <v>0.55708327440000005</v>
      </c>
      <c r="DI39" s="13">
        <v>0.62332668960000004</v>
      </c>
      <c r="DJ39" s="13">
        <v>1.2033647157</v>
      </c>
      <c r="DK39" s="13">
        <v>1.0709239312000001</v>
      </c>
      <c r="DL39" s="13">
        <v>0.18251511309999999</v>
      </c>
      <c r="DM39" s="13">
        <v>0.61748349550000003</v>
      </c>
      <c r="DN39" s="13">
        <v>0.2210869496</v>
      </c>
      <c r="DO39" s="13">
        <v>0.30506994520000003</v>
      </c>
      <c r="DP39" s="13">
        <v>0.2049450823</v>
      </c>
      <c r="DQ39" s="13">
        <v>7.17329250000001E-2</v>
      </c>
      <c r="DR39" s="13">
        <v>7.8443982844245599E-2</v>
      </c>
      <c r="DS39" s="13">
        <v>7.9582061230667203E-2</v>
      </c>
      <c r="DT39" s="13">
        <v>0.43765187459858401</v>
      </c>
      <c r="DU39" s="13">
        <v>3.3917642939526697E-2</v>
      </c>
      <c r="DV39" s="13">
        <v>0.103804020709101</v>
      </c>
    </row>
    <row r="40" spans="1:126" x14ac:dyDescent="0.25">
      <c r="A40" s="19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</row>
    <row r="41" spans="1:126" x14ac:dyDescent="0.25">
      <c r="A41" s="30" t="s">
        <v>19</v>
      </c>
      <c r="B41" s="14">
        <f t="shared" ref="B41:E41" si="123">SUM(B42:B46)</f>
        <v>5.1744915071999991</v>
      </c>
      <c r="C41" s="14">
        <f t="shared" si="123"/>
        <v>6.0586858495999989</v>
      </c>
      <c r="D41" s="14">
        <f t="shared" si="123"/>
        <v>6.9718362687999997</v>
      </c>
      <c r="E41" s="14">
        <f t="shared" si="123"/>
        <v>4.4436450336000002</v>
      </c>
      <c r="F41" s="14">
        <f t="shared" ref="F41:BQ41" si="124">SUM(F42:F46)</f>
        <v>7.3490570799999997</v>
      </c>
      <c r="G41" s="14">
        <f t="shared" si="124"/>
        <v>7.9173828303999993</v>
      </c>
      <c r="H41" s="14">
        <f t="shared" si="124"/>
        <v>8.5658859696</v>
      </c>
      <c r="I41" s="14">
        <f t="shared" si="124"/>
        <v>5.4335972005759983</v>
      </c>
      <c r="J41" s="14">
        <f t="shared" si="124"/>
        <v>7.4174953893759996</v>
      </c>
      <c r="K41" s="14">
        <f t="shared" si="124"/>
        <v>7.0046244303999998</v>
      </c>
      <c r="L41" s="14">
        <f t="shared" si="124"/>
        <v>7.4590643951999995</v>
      </c>
      <c r="M41" s="14">
        <f t="shared" si="124"/>
        <v>7.0104118703999996</v>
      </c>
      <c r="N41" s="14">
        <f t="shared" si="124"/>
        <v>5.4829321951999992</v>
      </c>
      <c r="O41" s="14">
        <f t="shared" si="124"/>
        <v>6.2666266349759994</v>
      </c>
      <c r="P41" s="14">
        <f t="shared" si="124"/>
        <v>7.2943329471999991</v>
      </c>
      <c r="Q41" s="14">
        <f t="shared" si="124"/>
        <v>6.4600705504000002</v>
      </c>
      <c r="R41" s="14">
        <f t="shared" si="124"/>
        <v>7.754754500799999</v>
      </c>
      <c r="S41" s="14">
        <f t="shared" si="124"/>
        <v>6.7924768767999995</v>
      </c>
      <c r="T41" s="14">
        <f t="shared" si="124"/>
        <v>7.2905177439999997</v>
      </c>
      <c r="U41" s="14">
        <f t="shared" si="124"/>
        <v>7.6969944416000002</v>
      </c>
      <c r="V41" s="14">
        <f t="shared" si="124"/>
        <v>6.7135854463999989</v>
      </c>
      <c r="W41" s="14">
        <f t="shared" si="124"/>
        <v>7.1262118895999986</v>
      </c>
      <c r="X41" s="14">
        <f t="shared" si="124"/>
        <v>7.7890681711999994</v>
      </c>
      <c r="Y41" s="14">
        <f t="shared" si="124"/>
        <v>6.8368264799999992</v>
      </c>
      <c r="Z41" s="14">
        <f t="shared" si="124"/>
        <v>6.1188177794999996</v>
      </c>
      <c r="AA41" s="14">
        <f t="shared" si="124"/>
        <v>6.5200834118499991</v>
      </c>
      <c r="AB41" s="14">
        <f t="shared" si="124"/>
        <v>7.1182090416999992</v>
      </c>
      <c r="AC41" s="14">
        <f t="shared" si="124"/>
        <v>6.1570078926499994</v>
      </c>
      <c r="AD41" s="14">
        <f t="shared" si="124"/>
        <v>5.5492723696000006</v>
      </c>
      <c r="AE41" s="14">
        <f t="shared" si="124"/>
        <v>6.6294331081499998</v>
      </c>
      <c r="AF41" s="14">
        <f t="shared" si="124"/>
        <v>6.4619861984499991</v>
      </c>
      <c r="AG41" s="14">
        <f t="shared" si="124"/>
        <v>6.3293466544559998</v>
      </c>
      <c r="AH41" s="14">
        <f t="shared" si="124"/>
        <v>5.5931374478999993</v>
      </c>
      <c r="AI41" s="14">
        <f t="shared" si="124"/>
        <v>5.6416975606999991</v>
      </c>
      <c r="AJ41" s="14">
        <f t="shared" si="124"/>
        <v>6.3133791759999998</v>
      </c>
      <c r="AK41" s="14">
        <f t="shared" si="124"/>
        <v>6.5164682734799992</v>
      </c>
      <c r="AL41" s="14">
        <f t="shared" si="124"/>
        <v>5.5725837824599997</v>
      </c>
      <c r="AM41" s="14">
        <f t="shared" si="124"/>
        <v>5.5596814703000002</v>
      </c>
      <c r="AN41" s="14">
        <f t="shared" si="124"/>
        <v>5.8556038584600003</v>
      </c>
      <c r="AO41" s="14">
        <f t="shared" si="124"/>
        <v>5.8653282212799995</v>
      </c>
      <c r="AP41" s="14">
        <f t="shared" si="124"/>
        <v>5.2105678749999997</v>
      </c>
      <c r="AQ41" s="14">
        <f t="shared" si="124"/>
        <v>5.4609346900000002</v>
      </c>
      <c r="AR41" s="14">
        <f t="shared" si="124"/>
        <v>3.97357958</v>
      </c>
      <c r="AS41" s="14">
        <f t="shared" si="124"/>
        <v>5.6360266650000002</v>
      </c>
      <c r="AT41" s="14">
        <f t="shared" si="124"/>
        <v>4.9178522049999991</v>
      </c>
      <c r="AU41" s="14">
        <f t="shared" si="124"/>
        <v>5.3747186664999997</v>
      </c>
      <c r="AV41" s="14">
        <f t="shared" si="124"/>
        <v>4.956916045499999</v>
      </c>
      <c r="AW41" s="14">
        <f t="shared" si="124"/>
        <v>5.2706280079000001</v>
      </c>
      <c r="AX41" s="14">
        <f t="shared" si="124"/>
        <v>5.8073339691300001</v>
      </c>
      <c r="AY41" s="14">
        <f t="shared" si="124"/>
        <v>5.5724334606000001</v>
      </c>
      <c r="AZ41" s="14">
        <f t="shared" si="124"/>
        <v>7.4183919849999995</v>
      </c>
      <c r="BA41" s="14">
        <f t="shared" si="124"/>
        <v>6.806878199999999</v>
      </c>
      <c r="BB41" s="14">
        <f t="shared" si="124"/>
        <v>5.6828924149999995</v>
      </c>
      <c r="BC41" s="14">
        <f t="shared" si="124"/>
        <v>6.3705443192999986</v>
      </c>
      <c r="BD41" s="14">
        <f t="shared" si="124"/>
        <v>6.8150027364999994</v>
      </c>
      <c r="BE41" s="14">
        <f t="shared" si="124"/>
        <v>7.1907827472000001</v>
      </c>
      <c r="BF41" s="14">
        <f t="shared" si="124"/>
        <v>8.7883745374000011</v>
      </c>
      <c r="BG41" s="14">
        <f t="shared" si="124"/>
        <v>7.6791067455999995</v>
      </c>
      <c r="BH41" s="14">
        <f t="shared" si="124"/>
        <v>8.2340442747999987</v>
      </c>
      <c r="BI41" s="14">
        <f t="shared" si="124"/>
        <v>7.0080251360999997</v>
      </c>
      <c r="BJ41" s="14">
        <f t="shared" si="124"/>
        <v>7.0519194307229975</v>
      </c>
      <c r="BK41" s="14">
        <f t="shared" si="124"/>
        <v>5.5699990583049974</v>
      </c>
      <c r="BL41" s="14">
        <f t="shared" si="124"/>
        <v>5.9693144987860034</v>
      </c>
      <c r="BM41" s="14">
        <f t="shared" si="124"/>
        <v>5.7365462332930042</v>
      </c>
      <c r="BN41" s="14">
        <f t="shared" si="124"/>
        <v>6.1331663751000001</v>
      </c>
      <c r="BO41" s="14">
        <f t="shared" si="124"/>
        <v>5.2571357385999997</v>
      </c>
      <c r="BP41" s="14">
        <f t="shared" si="124"/>
        <v>5.8478337676999992</v>
      </c>
      <c r="BQ41" s="14">
        <f t="shared" si="124"/>
        <v>5.9416804830999999</v>
      </c>
      <c r="BR41" s="14">
        <f>SUM(BR42:BR46)</f>
        <v>6.2167203117230017</v>
      </c>
      <c r="BS41" s="14">
        <f>SUM(BS42:BS46)</f>
        <v>4.9330496523030023</v>
      </c>
      <c r="BT41" s="14">
        <f>SUM(BT42:BT46)</f>
        <v>6.4891305796299994</v>
      </c>
      <c r="BU41" s="14">
        <f t="shared" ref="BU41:CM41" si="125">SUM(BU42:BU46)</f>
        <v>7.07117499762</v>
      </c>
      <c r="BV41" s="14">
        <f t="shared" si="125"/>
        <v>6.3171515576871009</v>
      </c>
      <c r="BW41" s="14">
        <f t="shared" si="125"/>
        <v>6.562950478178184</v>
      </c>
      <c r="BX41" s="14">
        <f t="shared" si="125"/>
        <v>6.8761132561829976</v>
      </c>
      <c r="BY41" s="14">
        <f t="shared" si="125"/>
        <v>7.1361598884049977</v>
      </c>
      <c r="BZ41" s="14">
        <f t="shared" si="125"/>
        <v>5.6328954025080016</v>
      </c>
      <c r="CA41" s="14">
        <f t="shared" si="125"/>
        <v>7.1404942679399994</v>
      </c>
      <c r="CB41" s="14">
        <f t="shared" si="125"/>
        <v>7.0579324448740035</v>
      </c>
      <c r="CC41" s="14">
        <f t="shared" si="125"/>
        <v>8.242097876753002</v>
      </c>
      <c r="CD41" s="14">
        <f t="shared" si="125"/>
        <v>4.4218121078209993</v>
      </c>
      <c r="CE41" s="14">
        <f t="shared" si="125"/>
        <v>6.2168201358940998</v>
      </c>
      <c r="CF41" s="14">
        <f t="shared" si="125"/>
        <v>5.4790631448860001</v>
      </c>
      <c r="CG41" s="14">
        <f t="shared" si="125"/>
        <v>6.9717970441530008</v>
      </c>
      <c r="CH41" s="14">
        <f t="shared" si="125"/>
        <v>6.0336662652929993</v>
      </c>
      <c r="CI41" s="14">
        <f t="shared" si="125"/>
        <v>7.4232675335704403</v>
      </c>
      <c r="CJ41" s="14">
        <f t="shared" si="125"/>
        <v>5.6041562110184406</v>
      </c>
      <c r="CK41" s="14">
        <f t="shared" si="125"/>
        <v>5.7268746924314398</v>
      </c>
      <c r="CL41" s="14">
        <f t="shared" si="125"/>
        <v>6.4943668163204391</v>
      </c>
      <c r="CM41" s="14">
        <f t="shared" si="125"/>
        <v>4.7525918999659797</v>
      </c>
      <c r="CN41" s="14">
        <f t="shared" ref="CN41:CS41" si="126">SUM(CN42:CN46)</f>
        <v>4.4322474990659799</v>
      </c>
      <c r="CO41" s="14">
        <f t="shared" si="126"/>
        <v>7.2477172221659787</v>
      </c>
      <c r="CP41" s="14">
        <f t="shared" si="126"/>
        <v>6.133138062040481</v>
      </c>
      <c r="CQ41" s="14">
        <f t="shared" si="126"/>
        <v>5.3071578310840009</v>
      </c>
      <c r="CR41" s="14">
        <f t="shared" si="126"/>
        <v>5.5380685452179996</v>
      </c>
      <c r="CS41" s="14">
        <f t="shared" si="126"/>
        <v>7.7859621978460005</v>
      </c>
      <c r="CT41" s="14">
        <f t="shared" ref="CT41:CU41" si="127">SUM(CT42:CT46)</f>
        <v>5.9995899282000007</v>
      </c>
      <c r="CU41" s="14">
        <f t="shared" si="127"/>
        <v>6.4941704422999997</v>
      </c>
      <c r="CV41" s="14">
        <f t="shared" ref="CV41:CW41" si="128">SUM(CV42:CV46)</f>
        <v>6.8824956579999998</v>
      </c>
      <c r="CW41" s="14">
        <f t="shared" si="128"/>
        <v>7.7032014873500003</v>
      </c>
      <c r="CX41" s="14">
        <f t="shared" ref="CX41:CY41" si="129">SUM(CX42:CX46)</f>
        <v>6.3966787581200002</v>
      </c>
      <c r="CY41" s="14">
        <f t="shared" si="129"/>
        <v>4.8752959114083998</v>
      </c>
      <c r="CZ41" s="14">
        <f t="shared" ref="CZ41:DB41" si="130">SUM(CZ42:CZ46)</f>
        <v>5.1206412725000003</v>
      </c>
      <c r="DA41" s="14">
        <f t="shared" si="130"/>
        <v>8.5540768732000014</v>
      </c>
      <c r="DB41" s="14">
        <f t="shared" si="130"/>
        <v>7.210552375472</v>
      </c>
      <c r="DC41" s="14">
        <f t="shared" ref="DC41:DD41" si="131">SUM(DC42:DC46)</f>
        <v>5.4211928673499994</v>
      </c>
      <c r="DD41" s="14">
        <f t="shared" si="131"/>
        <v>5.78263430259</v>
      </c>
      <c r="DE41" s="14">
        <f t="shared" ref="DE41:DF41" si="132">SUM(DE42:DE46)</f>
        <v>7.5486265739</v>
      </c>
      <c r="DF41" s="14">
        <f t="shared" si="132"/>
        <v>7.1283256463824998</v>
      </c>
      <c r="DG41" s="14">
        <f t="shared" ref="DG41:DH41" si="133">SUM(DG42:DG46)</f>
        <v>4.0535807057</v>
      </c>
      <c r="DH41" s="14">
        <f t="shared" si="133"/>
        <v>5.5412712600849998</v>
      </c>
      <c r="DI41" s="14">
        <f t="shared" ref="DI41:DK41" si="134">SUM(DI42:DI46)</f>
        <v>6.4538195043000002</v>
      </c>
      <c r="DJ41" s="14">
        <f t="shared" si="134"/>
        <v>6.9350978848000002</v>
      </c>
      <c r="DK41" s="14">
        <f t="shared" si="134"/>
        <v>4.2049063529817499</v>
      </c>
      <c r="DL41" s="14">
        <f t="shared" ref="DL41:DM41" si="135">SUM(DL42:DL46)</f>
        <v>5.5385012069237494</v>
      </c>
      <c r="DM41" s="14">
        <f t="shared" si="135"/>
        <v>7.2254792681337507</v>
      </c>
      <c r="DN41" s="14">
        <f t="shared" ref="DN41:DO41" si="136">SUM(DN42:DN46)</f>
        <v>5.6751725939437492</v>
      </c>
      <c r="DO41" s="14">
        <f t="shared" si="136"/>
        <v>5.8576752098600009</v>
      </c>
      <c r="DP41" s="14">
        <f t="shared" ref="DP41:DQ41" si="137">SUM(DP42:DP46)</f>
        <v>5.9028343010800004</v>
      </c>
      <c r="DQ41" s="14">
        <f t="shared" si="137"/>
        <v>7.0361012560400011</v>
      </c>
      <c r="DR41" s="14">
        <f t="shared" ref="DR41:DS41" si="138">SUM(DR42:DR46)</f>
        <v>6.9938035241678547</v>
      </c>
      <c r="DS41" s="14">
        <f t="shared" si="138"/>
        <v>4.332298490310091</v>
      </c>
      <c r="DT41" s="14">
        <f t="shared" ref="DT41:DU41" si="139">SUM(DT42:DT46)</f>
        <v>5.7141729179309069</v>
      </c>
      <c r="DU41" s="14">
        <f t="shared" si="139"/>
        <v>7.9826387414069524</v>
      </c>
      <c r="DV41" s="14">
        <f t="shared" ref="DV41" si="140">SUM(DV42:DV46)</f>
        <v>5.6908044246022564</v>
      </c>
    </row>
    <row r="42" spans="1:126" outlineLevel="1" x14ac:dyDescent="0.25">
      <c r="A42" s="62" t="s">
        <v>3</v>
      </c>
      <c r="B42" s="13">
        <v>5.5994735999999899E-2</v>
      </c>
      <c r="C42" s="13">
        <v>8.7678031999999906E-2</v>
      </c>
      <c r="D42" s="13">
        <v>8.3411766400000004E-2</v>
      </c>
      <c r="E42" s="13">
        <v>0.10875840320000001</v>
      </c>
      <c r="F42" s="13">
        <v>5.7343628799999997E-2</v>
      </c>
      <c r="G42" s="13">
        <v>6.4401788799999901E-2</v>
      </c>
      <c r="H42" s="13">
        <v>0.21256756160000001</v>
      </c>
      <c r="I42" s="13">
        <v>5.7135772799999901E-2</v>
      </c>
      <c r="J42" s="13">
        <v>6.9517177600000105E-2</v>
      </c>
      <c r="K42" s="13">
        <v>7.2068636800000099E-2</v>
      </c>
      <c r="L42" s="13">
        <v>0.1190896608</v>
      </c>
      <c r="M42" s="13">
        <v>0.1198610304</v>
      </c>
      <c r="N42" s="13">
        <v>7.7772511999999905E-2</v>
      </c>
      <c r="O42" s="13">
        <v>8.8373436799999996E-2</v>
      </c>
      <c r="P42" s="13">
        <v>0.100141648</v>
      </c>
      <c r="Q42" s="13">
        <v>8.5730012800000005E-2</v>
      </c>
      <c r="R42" s="13">
        <v>8.5953881600000101E-2</v>
      </c>
      <c r="S42" s="13">
        <v>8.5760076800000001E-2</v>
      </c>
      <c r="T42" s="13">
        <v>7.9346304000000006E-2</v>
      </c>
      <c r="U42" s="13">
        <v>0.12025556799999999</v>
      </c>
      <c r="V42" s="13">
        <v>7.1746147200000096E-2</v>
      </c>
      <c r="W42" s="13">
        <v>0.13912498879999999</v>
      </c>
      <c r="X42" s="13">
        <v>0.30821103360000002</v>
      </c>
      <c r="Y42" s="13">
        <v>0.19899402560000001</v>
      </c>
      <c r="Z42" s="13">
        <v>0.174035467</v>
      </c>
      <c r="AA42" s="13">
        <v>0.18231014609999999</v>
      </c>
      <c r="AB42" s="13">
        <v>0.38656067350000001</v>
      </c>
      <c r="AC42" s="13">
        <v>0.25177925750000002</v>
      </c>
      <c r="AD42" s="13">
        <v>0.18168481249999999</v>
      </c>
      <c r="AE42" s="13">
        <v>0.20521837100000001</v>
      </c>
      <c r="AF42" s="13">
        <v>0.36542519499999998</v>
      </c>
      <c r="AG42" s="13">
        <v>0.27871269599999998</v>
      </c>
      <c r="AH42" s="13">
        <v>0.20461339179999999</v>
      </c>
      <c r="AI42" s="13">
        <v>0.1765535342</v>
      </c>
      <c r="AJ42" s="13">
        <v>0.35324934740000002</v>
      </c>
      <c r="AK42" s="13">
        <v>0.1780501816</v>
      </c>
      <c r="AL42" s="13">
        <v>0.14208124350000001</v>
      </c>
      <c r="AM42" s="13">
        <v>0.16444622840000001</v>
      </c>
      <c r="AN42" s="13">
        <v>0.27466488639999997</v>
      </c>
      <c r="AO42" s="13">
        <v>0.1766099974</v>
      </c>
      <c r="AP42" s="13">
        <v>0.12014102</v>
      </c>
      <c r="AQ42" s="13">
        <v>0.13454749999999999</v>
      </c>
      <c r="AR42" s="13">
        <v>0.16890379</v>
      </c>
      <c r="AS42" s="13">
        <v>6.4164089999999993E-2</v>
      </c>
      <c r="AT42" s="13">
        <v>9.7204859999999907E-2</v>
      </c>
      <c r="AU42" s="13">
        <v>0.10005120000000001</v>
      </c>
      <c r="AV42" s="13">
        <v>0.16556093820000001</v>
      </c>
      <c r="AW42" s="13">
        <v>0.22099339000000001</v>
      </c>
      <c r="AX42" s="13">
        <v>8.3810484000000005E-2</v>
      </c>
      <c r="AY42" s="13">
        <v>0.20877466</v>
      </c>
      <c r="AZ42" s="13">
        <v>0.19561043</v>
      </c>
      <c r="BA42" s="13">
        <v>9.8559740000000007E-2</v>
      </c>
      <c r="BB42" s="13">
        <v>9.8755217099999903E-2</v>
      </c>
      <c r="BC42" s="13">
        <v>0.22639464240000001</v>
      </c>
      <c r="BD42" s="13">
        <v>0.186331899</v>
      </c>
      <c r="BE42" s="13">
        <v>0.1149729372</v>
      </c>
      <c r="BF42" s="13">
        <v>0.111340408</v>
      </c>
      <c r="BG42" s="13">
        <v>0.20741368439999999</v>
      </c>
      <c r="BH42" s="13">
        <v>0.1212169376</v>
      </c>
      <c r="BI42" s="13">
        <v>0.1143876098</v>
      </c>
      <c r="BJ42" s="13">
        <v>0.101620491186</v>
      </c>
      <c r="BK42" s="13">
        <v>0.16731333841900001</v>
      </c>
      <c r="BL42" s="13">
        <v>0.12933976779799999</v>
      </c>
      <c r="BM42" s="13">
        <v>0.13498312920899999</v>
      </c>
      <c r="BN42" s="13">
        <v>9.6506424800000004E-2</v>
      </c>
      <c r="BO42" s="13">
        <v>0.1128721392</v>
      </c>
      <c r="BP42" s="13">
        <v>0.41966681839999997</v>
      </c>
      <c r="BQ42" s="13">
        <v>0.59413340960000005</v>
      </c>
      <c r="BR42" s="13">
        <v>0.117011170397</v>
      </c>
      <c r="BS42" s="13">
        <v>0.44288626863800001</v>
      </c>
      <c r="BT42" s="13">
        <v>0.6821655727</v>
      </c>
      <c r="BU42" s="13">
        <v>0.74032301150000002</v>
      </c>
      <c r="BV42" s="13">
        <v>0.50270199610400002</v>
      </c>
      <c r="BW42" s="13">
        <v>0.14094766623800001</v>
      </c>
      <c r="BX42" s="13">
        <v>0.51425030538100003</v>
      </c>
      <c r="BY42" s="13">
        <v>0.30450797499100002</v>
      </c>
      <c r="BZ42" s="13">
        <v>0.30590594886</v>
      </c>
      <c r="CA42" s="13">
        <v>0.33735159399999998</v>
      </c>
      <c r="CB42" s="13">
        <v>0.5869346741</v>
      </c>
      <c r="CC42" s="13">
        <v>0.50686948216399996</v>
      </c>
      <c r="CD42" s="13">
        <v>1.7489437697999901E-2</v>
      </c>
      <c r="CE42" s="13">
        <v>3.2280692393999999E-2</v>
      </c>
      <c r="CF42" s="13">
        <v>0.40732666193200001</v>
      </c>
      <c r="CG42" s="13">
        <v>0.38421662255</v>
      </c>
      <c r="CH42" s="13">
        <v>0.58736496132899996</v>
      </c>
      <c r="CI42" s="13">
        <v>0.76153451977300002</v>
      </c>
      <c r="CJ42" s="13">
        <v>0.558270596304</v>
      </c>
      <c r="CK42" s="13">
        <v>3.802717152E-2</v>
      </c>
      <c r="CL42" s="13">
        <v>0.38173617950400002</v>
      </c>
      <c r="CM42" s="13">
        <v>0.70849577279999998</v>
      </c>
      <c r="CN42" s="13">
        <v>0.47025294179999999</v>
      </c>
      <c r="CO42" s="13">
        <v>0.55575216182499998</v>
      </c>
      <c r="CP42" s="13">
        <v>0.63434342287800005</v>
      </c>
      <c r="CQ42" s="13">
        <v>0.67077403737999997</v>
      </c>
      <c r="CR42" s="13">
        <v>0.98170205229999996</v>
      </c>
      <c r="CS42" s="13">
        <v>1.3121769253</v>
      </c>
      <c r="CT42" s="13">
        <v>0.65863225820000004</v>
      </c>
      <c r="CU42" s="13">
        <v>0.17136258426000001</v>
      </c>
      <c r="CV42" s="13">
        <v>1.26089931923</v>
      </c>
      <c r="CW42" s="13">
        <v>1.1353983301099999</v>
      </c>
      <c r="CX42" s="13">
        <v>1.0173497521970001</v>
      </c>
      <c r="CY42" s="13">
        <v>0.17862231623899999</v>
      </c>
      <c r="CZ42" s="13">
        <v>0.355212466329</v>
      </c>
      <c r="DA42" s="13">
        <v>3.5140407447999997E-2</v>
      </c>
      <c r="DB42" s="13">
        <v>3.00473523E-2</v>
      </c>
      <c r="DC42" s="13">
        <v>1.0172811828999999</v>
      </c>
      <c r="DD42" s="13">
        <v>0.6357496211</v>
      </c>
      <c r="DE42" s="13">
        <v>0.40076816300000001</v>
      </c>
      <c r="DF42" s="13">
        <v>3.9666933189999899E-2</v>
      </c>
      <c r="DG42" s="13">
        <v>0.50692639176999998</v>
      </c>
      <c r="DH42" s="13">
        <v>0.30032242682999999</v>
      </c>
      <c r="DI42" s="13">
        <v>0.318505742905</v>
      </c>
      <c r="DJ42" s="13">
        <v>0.28689175727999999</v>
      </c>
      <c r="DK42" s="13">
        <v>0.57913437023000003</v>
      </c>
      <c r="DL42" s="13">
        <v>1.3112380718700001</v>
      </c>
      <c r="DM42" s="13">
        <v>0.52940713477000001</v>
      </c>
      <c r="DN42" s="13">
        <v>0.45173506559999999</v>
      </c>
      <c r="DO42" s="13">
        <v>0.46173994293999998</v>
      </c>
      <c r="DP42" s="13">
        <v>0.77204650959999999</v>
      </c>
      <c r="DQ42" s="13">
        <v>0.29686181890000002</v>
      </c>
      <c r="DR42" s="13">
        <v>0.35970980740397002</v>
      </c>
      <c r="DS42" s="13">
        <v>0.60837760934032503</v>
      </c>
      <c r="DT42" s="13">
        <v>0.60968951311165798</v>
      </c>
      <c r="DU42" s="13">
        <v>0.37242020861302999</v>
      </c>
      <c r="DV42" s="13">
        <v>0.50646712842856501</v>
      </c>
    </row>
    <row r="43" spans="1:126" ht="15" customHeight="1" outlineLevel="1" x14ac:dyDescent="0.25">
      <c r="A43" s="62" t="s">
        <v>8</v>
      </c>
      <c r="B43" s="13">
        <v>4.6506905105919998</v>
      </c>
      <c r="C43" s="13">
        <v>4.5721150112639997</v>
      </c>
      <c r="D43" s="13">
        <v>6.1975421523199996</v>
      </c>
      <c r="E43" s="13">
        <v>3.931642347136</v>
      </c>
      <c r="F43" s="13">
        <v>6.706058311744</v>
      </c>
      <c r="G43" s="13">
        <v>5.613905438912</v>
      </c>
      <c r="H43" s="13">
        <v>6.1905692883840002</v>
      </c>
      <c r="I43" s="13">
        <v>4.8918473735039996</v>
      </c>
      <c r="J43" s="13">
        <v>5.8378092042879999</v>
      </c>
      <c r="K43" s="13">
        <v>5.8810290248320003</v>
      </c>
      <c r="L43" s="13">
        <v>6.5660244575359998</v>
      </c>
      <c r="M43" s="13">
        <v>5.9180058528639998</v>
      </c>
      <c r="N43" s="13">
        <v>4.8248057678079999</v>
      </c>
      <c r="O43" s="13">
        <v>5.2565162171199997</v>
      </c>
      <c r="P43" s="13">
        <v>6.2805231286399996</v>
      </c>
      <c r="Q43" s="13">
        <v>5.7332110320640002</v>
      </c>
      <c r="R43" s="13">
        <v>6.986806945344</v>
      </c>
      <c r="S43" s="13">
        <v>5.8969206315519997</v>
      </c>
      <c r="T43" s="13">
        <v>6.3999838455680003</v>
      </c>
      <c r="U43" s="13">
        <v>6.8603117264640003</v>
      </c>
      <c r="V43" s="13">
        <v>5.9903075880319996</v>
      </c>
      <c r="W43" s="13">
        <v>6.123386141888</v>
      </c>
      <c r="X43" s="13">
        <v>6.6091714814079996</v>
      </c>
      <c r="Y43" s="13">
        <v>6.0157901139199996</v>
      </c>
      <c r="Z43" s="13">
        <v>5.3735749083503999</v>
      </c>
      <c r="AA43" s="13">
        <v>5.5638161147953999</v>
      </c>
      <c r="AB43" s="13">
        <v>5.7973277961905998</v>
      </c>
      <c r="AC43" s="13">
        <v>5.3233945554637998</v>
      </c>
      <c r="AD43" s="13">
        <v>4.8207638307074001</v>
      </c>
      <c r="AE43" s="13">
        <v>5.5922600472535997</v>
      </c>
      <c r="AF43" s="13">
        <v>5.3402050890641997</v>
      </c>
      <c r="AG43" s="13">
        <v>5.4202866291397998</v>
      </c>
      <c r="AH43" s="13">
        <v>4.8052139355144003</v>
      </c>
      <c r="AI43" s="13">
        <v>4.7198609552399997</v>
      </c>
      <c r="AJ43" s="13">
        <v>5.1523163565613999</v>
      </c>
      <c r="AK43" s="13">
        <v>5.6735839675266</v>
      </c>
      <c r="AL43" s="13">
        <v>4.8412061818968004</v>
      </c>
      <c r="AM43" s="13">
        <v>4.5860655626386002</v>
      </c>
      <c r="AN43" s="13">
        <v>4.7842721785332003</v>
      </c>
      <c r="AO43" s="13">
        <v>5.0760661993141998</v>
      </c>
      <c r="AP43" s="13">
        <v>4.5420723697199996</v>
      </c>
      <c r="AQ43" s="13">
        <v>4.5599291940800004</v>
      </c>
      <c r="AR43" s="13">
        <v>3.19308991672</v>
      </c>
      <c r="AS43" s="13">
        <v>4.9876327711600004</v>
      </c>
      <c r="AT43" s="13">
        <v>4.2838822900800002</v>
      </c>
      <c r="AU43" s="13">
        <v>4.5521337921220004</v>
      </c>
      <c r="AV43" s="13">
        <v>4.1553873555132004</v>
      </c>
      <c r="AW43" s="13">
        <v>4.5370189191800003</v>
      </c>
      <c r="AX43" s="13">
        <v>5.2298733912620001</v>
      </c>
      <c r="AY43" s="13">
        <v>4.7512961430759999</v>
      </c>
      <c r="AZ43" s="13">
        <v>6.4730027532000003</v>
      </c>
      <c r="BA43" s="13">
        <v>6.2029217839999999</v>
      </c>
      <c r="BB43" s="13">
        <v>5.1402049277339996</v>
      </c>
      <c r="BC43" s="13">
        <v>5.4473672869187997</v>
      </c>
      <c r="BD43" s="13">
        <v>6.0989323927283996</v>
      </c>
      <c r="BE43" s="13">
        <v>6.5550003271012001</v>
      </c>
      <c r="BF43" s="13">
        <v>8.0337987600009999</v>
      </c>
      <c r="BG43" s="13">
        <v>6.6697277848232002</v>
      </c>
      <c r="BH43" s="13">
        <v>7.3763033489728</v>
      </c>
      <c r="BI43" s="13">
        <v>6.3532133798126003</v>
      </c>
      <c r="BJ43" s="13">
        <v>6.44277231211613</v>
      </c>
      <c r="BK43" s="13">
        <v>4.7252964439529297</v>
      </c>
      <c r="BL43" s="13">
        <v>5.2100110706142697</v>
      </c>
      <c r="BM43" s="13">
        <v>5.0472931201497699</v>
      </c>
      <c r="BN43" s="13">
        <v>5.5642959120400004</v>
      </c>
      <c r="BO43" s="13">
        <v>4.3285972774379999</v>
      </c>
      <c r="BP43" s="13">
        <v>4.8848379488816001</v>
      </c>
      <c r="BQ43" s="13">
        <v>4.8933282236136</v>
      </c>
      <c r="BR43" s="13">
        <v>5.6539958162587496</v>
      </c>
      <c r="BS43" s="13">
        <v>3.8849210198778201</v>
      </c>
      <c r="BT43" s="13">
        <v>5.2063779916958</v>
      </c>
      <c r="BU43" s="13">
        <v>5.8234681430600004</v>
      </c>
      <c r="BV43" s="13">
        <v>5.4060304830991104</v>
      </c>
      <c r="BW43" s="13">
        <v>5.6832357462527403</v>
      </c>
      <c r="BX43" s="13">
        <v>5.8894638211500903</v>
      </c>
      <c r="BY43" s="13">
        <v>6.3611693572474497</v>
      </c>
      <c r="BZ43" s="13">
        <v>4.8368736108849504</v>
      </c>
      <c r="CA43" s="13">
        <v>6.2483504294795997</v>
      </c>
      <c r="CB43" s="13">
        <v>5.9957429866421901</v>
      </c>
      <c r="CC43" s="13">
        <v>7.2280406295381399</v>
      </c>
      <c r="CD43" s="13">
        <v>3.9204084731359998</v>
      </c>
      <c r="CE43" s="13">
        <v>5.4207434069001001</v>
      </c>
      <c r="CF43" s="13">
        <v>4.5279861503539998</v>
      </c>
      <c r="CG43" s="13">
        <v>6.2160182456530002</v>
      </c>
      <c r="CH43" s="13">
        <v>5.150179341246</v>
      </c>
      <c r="CI43" s="13">
        <v>6.01433352669744</v>
      </c>
      <c r="CJ43" s="13">
        <v>4.4047727953724403</v>
      </c>
      <c r="CK43" s="13">
        <v>5.2500302235114402</v>
      </c>
      <c r="CL43" s="13">
        <v>5.5782095460804397</v>
      </c>
      <c r="CM43" s="13">
        <v>3.5079177685659801</v>
      </c>
      <c r="CN43" s="13">
        <v>3.3496690333659802</v>
      </c>
      <c r="CO43" s="13">
        <v>6.3198911908409796</v>
      </c>
      <c r="CP43" s="13">
        <v>5.1430881270624802</v>
      </c>
      <c r="CQ43" s="13">
        <v>4.1017777790040002</v>
      </c>
      <c r="CR43" s="13">
        <v>3.965113419918</v>
      </c>
      <c r="CS43" s="13">
        <v>6.0432330153459999</v>
      </c>
      <c r="CT43" s="13">
        <v>5.0417502362000004</v>
      </c>
      <c r="CU43" s="13">
        <v>5.7289608264399998</v>
      </c>
      <c r="CV43" s="13">
        <v>5.0365302451699998</v>
      </c>
      <c r="CW43" s="13">
        <v>6.2379917308400001</v>
      </c>
      <c r="CX43" s="13">
        <v>5.1307961898030001</v>
      </c>
      <c r="CY43" s="13">
        <v>4.2679683504693999</v>
      </c>
      <c r="CZ43" s="13">
        <v>4.3376191411710003</v>
      </c>
      <c r="DA43" s="13">
        <v>8.2607844730520004</v>
      </c>
      <c r="DB43" s="13">
        <v>6.9662643624719998</v>
      </c>
      <c r="DC43" s="13">
        <v>3.94836388515</v>
      </c>
      <c r="DD43" s="13">
        <v>4.6703999465899999</v>
      </c>
      <c r="DE43" s="13">
        <v>6.8989431324000003</v>
      </c>
      <c r="DF43" s="13">
        <v>6.8453830087925001</v>
      </c>
      <c r="DG43" s="13">
        <v>3.09882085473</v>
      </c>
      <c r="DH43" s="13">
        <v>4.7657325940549997</v>
      </c>
      <c r="DI43" s="13">
        <v>5.8738795099949996</v>
      </c>
      <c r="DJ43" s="13">
        <v>6.3903120158200002</v>
      </c>
      <c r="DK43" s="13">
        <v>3.2034056972517502</v>
      </c>
      <c r="DL43" s="13">
        <v>3.8138581751537499</v>
      </c>
      <c r="DM43" s="13">
        <v>6.4984139690737504</v>
      </c>
      <c r="DN43" s="13">
        <v>4.9819613605237496</v>
      </c>
      <c r="DO43" s="13">
        <v>4.9620309927199999</v>
      </c>
      <c r="DP43" s="13">
        <v>4.89567155738</v>
      </c>
      <c r="DQ43" s="13">
        <v>6.6098338841400004</v>
      </c>
      <c r="DR43" s="13">
        <v>6.4519865913468104</v>
      </c>
      <c r="DS43" s="13">
        <v>3.4683638492364701</v>
      </c>
      <c r="DT43" s="13">
        <v>4.7292213384692099</v>
      </c>
      <c r="DU43" s="13">
        <v>7.3709196565850803</v>
      </c>
      <c r="DV43" s="13">
        <v>4.9974114547007504</v>
      </c>
    </row>
    <row r="44" spans="1:126" ht="15" customHeight="1" outlineLevel="1" x14ac:dyDescent="0.25">
      <c r="A44" s="62" t="s">
        <v>2</v>
      </c>
      <c r="B44" s="13">
        <v>0.315920398208</v>
      </c>
      <c r="C44" s="13">
        <v>0.324904790336</v>
      </c>
      <c r="D44" s="13">
        <v>0.39220256768</v>
      </c>
      <c r="E44" s="13">
        <v>0.26784801126399999</v>
      </c>
      <c r="F44" s="13">
        <v>0.44086143385600002</v>
      </c>
      <c r="G44" s="13">
        <v>0.37963794188799999</v>
      </c>
      <c r="H44" s="13">
        <v>0.40138002521600002</v>
      </c>
      <c r="I44" s="13">
        <v>0.33278651507200002</v>
      </c>
      <c r="J44" s="13">
        <v>0.383623477888</v>
      </c>
      <c r="K44" s="13">
        <v>0.39868790796800002</v>
      </c>
      <c r="L44" s="13">
        <v>0.42144876006400001</v>
      </c>
      <c r="M44" s="13">
        <v>0.37835998873600002</v>
      </c>
      <c r="N44" s="13">
        <v>0.32980813939199999</v>
      </c>
      <c r="O44" s="13">
        <v>0.357869582656</v>
      </c>
      <c r="P44" s="13">
        <v>0.39567696736000002</v>
      </c>
      <c r="Q44" s="13">
        <v>0.36176790553600002</v>
      </c>
      <c r="R44" s="13">
        <v>0.45755732825599998</v>
      </c>
      <c r="S44" s="13">
        <v>0.39024693324800003</v>
      </c>
      <c r="T44" s="13">
        <v>0.406586285632</v>
      </c>
      <c r="U44" s="13">
        <v>0.44599442713600002</v>
      </c>
      <c r="V44" s="13">
        <v>0.40713991276799999</v>
      </c>
      <c r="W44" s="13">
        <v>0.415598173312</v>
      </c>
      <c r="X44" s="13">
        <v>0.43195500979200002</v>
      </c>
      <c r="Y44" s="13">
        <v>0.39816991808000002</v>
      </c>
      <c r="Z44" s="13">
        <v>0.38480589664960002</v>
      </c>
      <c r="AA44" s="13">
        <v>0.38589784675459998</v>
      </c>
      <c r="AB44" s="13">
        <v>0.38908526330940002</v>
      </c>
      <c r="AC44" s="13">
        <v>0.36286703478620003</v>
      </c>
      <c r="AD44" s="13">
        <v>0.34843369419260001</v>
      </c>
      <c r="AE44" s="13">
        <v>0.39444360439640003</v>
      </c>
      <c r="AF44" s="13">
        <v>0.36305600858580001</v>
      </c>
      <c r="AG44" s="13">
        <v>0.37710864851620002</v>
      </c>
      <c r="AH44" s="13">
        <v>0.35635342648559998</v>
      </c>
      <c r="AI44" s="13">
        <v>0.35536091945999998</v>
      </c>
      <c r="AJ44" s="13">
        <v>0.35774537563859998</v>
      </c>
      <c r="AK44" s="13">
        <v>0.39996312605340001</v>
      </c>
      <c r="AL44" s="13">
        <v>0.3681871108632</v>
      </c>
      <c r="AM44" s="13">
        <v>0.34403848246140001</v>
      </c>
      <c r="AN44" s="13">
        <v>0.34086109642680001</v>
      </c>
      <c r="AO44" s="13">
        <v>0.36550549946580002</v>
      </c>
      <c r="AP44" s="13">
        <v>0.33944380528000001</v>
      </c>
      <c r="AQ44" s="13">
        <v>0.33938512591999997</v>
      </c>
      <c r="AR44" s="13">
        <v>0.23216046328000001</v>
      </c>
      <c r="AS44" s="13">
        <v>0.35215914384000002</v>
      </c>
      <c r="AT44" s="13">
        <v>0.32664381492</v>
      </c>
      <c r="AU44" s="13">
        <v>0.33826752437800001</v>
      </c>
      <c r="AV44" s="13">
        <v>0.27399574578680003</v>
      </c>
      <c r="AW44" s="13">
        <v>0.30838591661999998</v>
      </c>
      <c r="AX44" s="13">
        <v>0.389897076668</v>
      </c>
      <c r="AY44" s="13">
        <v>0.35334119292400001</v>
      </c>
      <c r="AZ44" s="13">
        <v>0.42686395179999997</v>
      </c>
      <c r="BA44" s="13">
        <v>0.390216646</v>
      </c>
      <c r="BB44" s="13">
        <v>0.337245240966</v>
      </c>
      <c r="BC44" s="13">
        <v>0.38984916338120001</v>
      </c>
      <c r="BD44" s="13">
        <v>0.3645079443716</v>
      </c>
      <c r="BE44" s="13">
        <v>0.41477805669880002</v>
      </c>
      <c r="BF44" s="13">
        <v>0.50587436829900001</v>
      </c>
      <c r="BG44" s="13">
        <v>0.41491874957679997</v>
      </c>
      <c r="BH44" s="13">
        <v>0.4920376780272</v>
      </c>
      <c r="BI44" s="13">
        <v>0.40549761188740002</v>
      </c>
      <c r="BJ44" s="13">
        <v>0.38269811894986799</v>
      </c>
      <c r="BK44" s="13">
        <v>0.34560935719406799</v>
      </c>
      <c r="BL44" s="13">
        <v>0.30979863623473403</v>
      </c>
      <c r="BM44" s="13">
        <v>0.38398688587223401</v>
      </c>
      <c r="BN44" s="13">
        <v>0.35909636255999999</v>
      </c>
      <c r="BO44" s="13">
        <v>0.326726102962</v>
      </c>
      <c r="BP44" s="13">
        <v>0.27021859431840001</v>
      </c>
      <c r="BQ44" s="13">
        <v>0.36928900858640001</v>
      </c>
      <c r="BR44" s="13">
        <v>0.36670590487225202</v>
      </c>
      <c r="BS44" s="13">
        <v>0.29385982546018202</v>
      </c>
      <c r="BT44" s="13">
        <v>0.31091722253420001</v>
      </c>
      <c r="BU44" s="13">
        <v>0.42168018746000002</v>
      </c>
      <c r="BV44" s="13">
        <v>0.342966647045991</v>
      </c>
      <c r="BW44" s="13">
        <v>0.35485013519744402</v>
      </c>
      <c r="BX44" s="13">
        <v>0.35185145812790802</v>
      </c>
      <c r="BY44" s="13">
        <v>0.41052422436654801</v>
      </c>
      <c r="BZ44" s="13">
        <v>0.37527088922105201</v>
      </c>
      <c r="CA44" s="13">
        <v>0.39655803216039998</v>
      </c>
      <c r="CB44" s="13">
        <v>0.35129431541081402</v>
      </c>
      <c r="CC44" s="13">
        <v>0.46095852026086198</v>
      </c>
      <c r="CD44" s="13">
        <v>0.29924093010000002</v>
      </c>
      <c r="CE44" s="13">
        <v>0.37665155690000002</v>
      </c>
      <c r="CF44" s="13">
        <v>0.34205567440000001</v>
      </c>
      <c r="CG44" s="13">
        <v>0.27076548825000002</v>
      </c>
      <c r="CH44" s="13">
        <v>0.20907259809000001</v>
      </c>
      <c r="CI44" s="13">
        <v>0.43953364830000002</v>
      </c>
      <c r="CJ44" s="13">
        <v>0.45066763589999997</v>
      </c>
      <c r="CK44" s="13">
        <v>0.346093602</v>
      </c>
      <c r="CL44" s="13">
        <v>0.22083929792400001</v>
      </c>
      <c r="CM44" s="13">
        <v>0.37408726209999998</v>
      </c>
      <c r="CN44" s="13">
        <v>0.42092496499999998</v>
      </c>
      <c r="CO44" s="13">
        <v>0.27537840619999998</v>
      </c>
      <c r="CP44" s="13">
        <v>0.25111910869999998</v>
      </c>
      <c r="CQ44" s="13">
        <v>0.36658338289999998</v>
      </c>
      <c r="CR44" s="13">
        <v>0.45114975429999998</v>
      </c>
      <c r="CS44" s="13">
        <v>0.34776501609999999</v>
      </c>
      <c r="CT44" s="13">
        <v>0.26984874869999997</v>
      </c>
      <c r="CU44" s="13">
        <v>0.4623296388</v>
      </c>
      <c r="CV44" s="13">
        <v>0.45739471440000001</v>
      </c>
      <c r="CW44" s="13">
        <v>0.2744693473</v>
      </c>
      <c r="CX44" s="13">
        <v>0.19971420398</v>
      </c>
      <c r="CY44" s="13">
        <v>0.29966305259999998</v>
      </c>
      <c r="CZ44" s="13">
        <v>0.30128900479999998</v>
      </c>
      <c r="DA44" s="13">
        <v>0.2016487626</v>
      </c>
      <c r="DB44" s="13">
        <v>0.16253609329999999</v>
      </c>
      <c r="DC44" s="13">
        <v>0.30035785459999997</v>
      </c>
      <c r="DD44" s="13">
        <v>0.34209811299999998</v>
      </c>
      <c r="DE44" s="13">
        <v>0.18832379499999999</v>
      </c>
      <c r="DF44" s="13">
        <v>0.19947771340000001</v>
      </c>
      <c r="DG44" s="13">
        <v>0.32237956680000002</v>
      </c>
      <c r="DH44" s="13">
        <v>0.35523557719999999</v>
      </c>
      <c r="DI44" s="13">
        <v>0.2052710724</v>
      </c>
      <c r="DJ44" s="13">
        <v>0.19980027710000001</v>
      </c>
      <c r="DK44" s="13">
        <v>0.32856091850000002</v>
      </c>
      <c r="DL44" s="13">
        <v>0.29922667219999999</v>
      </c>
      <c r="DM44" s="13">
        <v>0.16747567228999999</v>
      </c>
      <c r="DN44" s="13">
        <v>0.16811361912</v>
      </c>
      <c r="DO44" s="13">
        <v>0.33476800740000001</v>
      </c>
      <c r="DP44" s="13">
        <v>0.14003722499999999</v>
      </c>
      <c r="DQ44" s="13">
        <v>0.1033630895</v>
      </c>
      <c r="DR44" s="13">
        <v>0.16788581866417099</v>
      </c>
      <c r="DS44" s="13">
        <v>0.16875474952685299</v>
      </c>
      <c r="DT44" s="13">
        <v>0.28180118306034002</v>
      </c>
      <c r="DU44" s="13">
        <v>0.19385254395523699</v>
      </c>
      <c r="DV44" s="13">
        <v>0.14971189900634299</v>
      </c>
    </row>
    <row r="45" spans="1:126" outlineLevel="1" x14ac:dyDescent="0.25">
      <c r="A45" s="62" t="s">
        <v>1</v>
      </c>
      <c r="B45" s="13">
        <v>0.1318858624</v>
      </c>
      <c r="C45" s="13">
        <v>1.0539880159999999</v>
      </c>
      <c r="D45" s="13">
        <v>0.27867978240000002</v>
      </c>
      <c r="E45" s="13">
        <v>0.11539627199999999</v>
      </c>
      <c r="F45" s="13">
        <v>0.1247937056</v>
      </c>
      <c r="G45" s="13">
        <v>1.8394376608</v>
      </c>
      <c r="H45" s="13">
        <v>1.7413690944</v>
      </c>
      <c r="I45" s="13">
        <v>0.13182753920000001</v>
      </c>
      <c r="J45" s="13">
        <v>1.1065455296</v>
      </c>
      <c r="K45" s="13">
        <v>0.63283886079999996</v>
      </c>
      <c r="L45" s="13">
        <v>0.33250151680000001</v>
      </c>
      <c r="M45" s="13">
        <v>0.57418499840000004</v>
      </c>
      <c r="N45" s="13">
        <v>0.23054577600000001</v>
      </c>
      <c r="O45" s="13">
        <v>0.54386739839999998</v>
      </c>
      <c r="P45" s="13">
        <v>0.49799120320000001</v>
      </c>
      <c r="Q45" s="13">
        <v>0.25936160000000003</v>
      </c>
      <c r="R45" s="13">
        <v>0.20443634560000001</v>
      </c>
      <c r="S45" s="13">
        <v>0.39954923520000002</v>
      </c>
      <c r="T45" s="13">
        <v>0.38460130879999999</v>
      </c>
      <c r="U45" s="13">
        <v>0.25043272</v>
      </c>
      <c r="V45" s="13">
        <v>0.22439179840000001</v>
      </c>
      <c r="W45" s="13">
        <v>0.42810258559999997</v>
      </c>
      <c r="X45" s="13">
        <v>0.41973064640000002</v>
      </c>
      <c r="Y45" s="13">
        <v>0.2038724224</v>
      </c>
      <c r="Z45" s="13">
        <v>0.16640150749999999</v>
      </c>
      <c r="AA45" s="13">
        <v>0.36805930419999999</v>
      </c>
      <c r="AB45" s="13">
        <v>0.52523530870000001</v>
      </c>
      <c r="AC45" s="13">
        <v>0.1989670449</v>
      </c>
      <c r="AD45" s="13">
        <v>0.17839003219999999</v>
      </c>
      <c r="AE45" s="13">
        <v>0.41751108549999999</v>
      </c>
      <c r="AF45" s="13">
        <v>0.3732999058</v>
      </c>
      <c r="AG45" s="13">
        <v>0.23323868079999999</v>
      </c>
      <c r="AH45" s="13">
        <v>0.2069566941</v>
      </c>
      <c r="AI45" s="13">
        <v>0.36992215179999999</v>
      </c>
      <c r="AJ45" s="13">
        <v>0.43006809639999999</v>
      </c>
      <c r="AK45" s="13">
        <v>0.2448709983</v>
      </c>
      <c r="AL45" s="13">
        <v>0.20110924620000001</v>
      </c>
      <c r="AM45" s="13">
        <v>0.44513119680000002</v>
      </c>
      <c r="AN45" s="13">
        <v>0.4358056971</v>
      </c>
      <c r="AO45" s="13">
        <v>0.2271465251</v>
      </c>
      <c r="AP45" s="13">
        <v>0.18891068</v>
      </c>
      <c r="AQ45" s="13">
        <v>0.40707286999999998</v>
      </c>
      <c r="AR45" s="13">
        <v>0.35942541</v>
      </c>
      <c r="AS45" s="13">
        <v>0.21207065999999999</v>
      </c>
      <c r="AT45" s="13">
        <v>0.19012124</v>
      </c>
      <c r="AU45" s="13">
        <v>0.36426615000000001</v>
      </c>
      <c r="AV45" s="13">
        <v>0.341972006</v>
      </c>
      <c r="AW45" s="13">
        <v>0.18422978209999999</v>
      </c>
      <c r="AX45" s="13">
        <v>8.3753017200000099E-2</v>
      </c>
      <c r="AY45" s="13">
        <v>0.23902146460000001</v>
      </c>
      <c r="AZ45" s="13">
        <v>0.30291485000000001</v>
      </c>
      <c r="BA45" s="13">
        <v>9.5180030000000096E-2</v>
      </c>
      <c r="BB45" s="13">
        <v>8.6687029199999904E-2</v>
      </c>
      <c r="BC45" s="13">
        <v>0.28693322659999998</v>
      </c>
      <c r="BD45" s="13">
        <v>0.14523050039999999</v>
      </c>
      <c r="BE45" s="13">
        <v>8.60314261999999E-2</v>
      </c>
      <c r="BF45" s="13">
        <v>0.1173610011</v>
      </c>
      <c r="BG45" s="13">
        <v>0.36704652679999999</v>
      </c>
      <c r="BH45" s="13">
        <v>0.22448631020000001</v>
      </c>
      <c r="BI45" s="13">
        <v>0.1149265346</v>
      </c>
      <c r="BJ45" s="13">
        <v>0.104828508471</v>
      </c>
      <c r="BK45" s="13">
        <v>0.31177991873900002</v>
      </c>
      <c r="BL45" s="13">
        <v>0.30016502413899998</v>
      </c>
      <c r="BM45" s="13">
        <v>0.15028309806199999</v>
      </c>
      <c r="BN45" s="13">
        <v>9.32676756999999E-2</v>
      </c>
      <c r="BO45" s="13">
        <v>0.46894021899999999</v>
      </c>
      <c r="BP45" s="13">
        <v>0.25311040610000002</v>
      </c>
      <c r="BQ45" s="13">
        <v>6.4929841299999902E-2</v>
      </c>
      <c r="BR45" s="13">
        <v>5.9007420194999903E-2</v>
      </c>
      <c r="BS45" s="13">
        <v>0.29138253832700001</v>
      </c>
      <c r="BT45" s="13">
        <v>0.26966979270000002</v>
      </c>
      <c r="BU45" s="13">
        <v>6.5703655599999897E-2</v>
      </c>
      <c r="BV45" s="13">
        <v>4.5452431437999999E-2</v>
      </c>
      <c r="BW45" s="13">
        <v>0.36391693049000001</v>
      </c>
      <c r="BX45" s="13">
        <v>0.100547671524</v>
      </c>
      <c r="BY45" s="13">
        <v>3.9958331800000101E-2</v>
      </c>
      <c r="BZ45" s="13">
        <v>9.4844953541999996E-2</v>
      </c>
      <c r="CA45" s="13">
        <v>0.13823421229999999</v>
      </c>
      <c r="CB45" s="13">
        <v>0.103960468721</v>
      </c>
      <c r="CC45" s="13">
        <v>2.6229244790000099E-2</v>
      </c>
      <c r="CD45" s="13">
        <v>0.184673266887</v>
      </c>
      <c r="CE45" s="13">
        <v>0.38714447969999999</v>
      </c>
      <c r="CF45" s="13">
        <v>0.19800682389999999</v>
      </c>
      <c r="CG45" s="13">
        <v>8.5613905599999998E-2</v>
      </c>
      <c r="CH45" s="13">
        <v>7.1721897940000098E-2</v>
      </c>
      <c r="CI45" s="13">
        <v>0.20060224439999999</v>
      </c>
      <c r="CJ45" s="13">
        <v>0.17766394114199999</v>
      </c>
      <c r="CK45" s="13">
        <v>8.1363818600000096E-2</v>
      </c>
      <c r="CL45" s="13">
        <v>0.300014841812</v>
      </c>
      <c r="CM45" s="13">
        <v>0.15647545900000001</v>
      </c>
      <c r="CN45" s="13">
        <v>0.18394826589999999</v>
      </c>
      <c r="CO45" s="13">
        <v>8.4647368299999998E-2</v>
      </c>
      <c r="CP45" s="13">
        <v>0.10175844739999999</v>
      </c>
      <c r="CQ45" s="13">
        <v>0.1590360096</v>
      </c>
      <c r="CR45" s="13">
        <v>0.14010331870000001</v>
      </c>
      <c r="CS45" s="13">
        <v>7.3443224500000098E-2</v>
      </c>
      <c r="CT45" s="13">
        <v>2.3391750100000101E-2</v>
      </c>
      <c r="CU45" s="13">
        <v>0.12557956479999999</v>
      </c>
      <c r="CV45" s="13">
        <v>0.12767137919999999</v>
      </c>
      <c r="CW45" s="13">
        <v>5.5342079100000101E-2</v>
      </c>
      <c r="CX45" s="13">
        <v>4.8076932839999899E-2</v>
      </c>
      <c r="CY45" s="13">
        <v>0.12560335859999999</v>
      </c>
      <c r="CZ45" s="13">
        <v>0.1192936084</v>
      </c>
      <c r="DA45" s="13">
        <v>5.3209138599999997E-2</v>
      </c>
      <c r="DB45" s="13">
        <v>4.8303019400000001E-2</v>
      </c>
      <c r="DC45" s="13">
        <v>0.15123696049999999</v>
      </c>
      <c r="DD45" s="13">
        <v>0.13143620010000001</v>
      </c>
      <c r="DE45" s="13">
        <v>5.9476331099999898E-2</v>
      </c>
      <c r="DF45" s="13">
        <v>4.1818215399999997E-2</v>
      </c>
      <c r="DG45" s="13">
        <v>0.12545389239999999</v>
      </c>
      <c r="DH45" s="13">
        <v>0.119980662</v>
      </c>
      <c r="DI45" s="13">
        <v>5.6163178999999903E-2</v>
      </c>
      <c r="DJ45" s="13">
        <v>5.8093834599999901E-2</v>
      </c>
      <c r="DK45" s="13">
        <v>9.3805367000000098E-2</v>
      </c>
      <c r="DL45" s="13">
        <v>0.11417828770000001</v>
      </c>
      <c r="DM45" s="13">
        <v>3.0182491999999998E-2</v>
      </c>
      <c r="DN45" s="13">
        <v>7.3362548700000002E-2</v>
      </c>
      <c r="DO45" s="13">
        <v>9.9136266799999997E-2</v>
      </c>
      <c r="DP45" s="13">
        <v>9.50790091E-2</v>
      </c>
      <c r="DQ45" s="13">
        <v>2.6042463500000099E-2</v>
      </c>
      <c r="DR45" s="13">
        <v>1.42213067529027E-2</v>
      </c>
      <c r="DS45" s="13">
        <v>8.6802282206442496E-2</v>
      </c>
      <c r="DT45" s="13">
        <v>9.3460883289698607E-2</v>
      </c>
      <c r="DU45" s="13">
        <v>4.5446332253605601E-2</v>
      </c>
      <c r="DV45" s="13">
        <v>3.7213942466598003E-2</v>
      </c>
    </row>
    <row r="46" spans="1:126" ht="14.25" customHeight="1" outlineLevel="1" x14ac:dyDescent="0.25">
      <c r="A46" s="62" t="s">
        <v>15</v>
      </c>
      <c r="B46" s="13">
        <v>0.02</v>
      </c>
      <c r="C46" s="13">
        <v>0.02</v>
      </c>
      <c r="D46" s="13">
        <v>0.02</v>
      </c>
      <c r="E46" s="13">
        <v>0.02</v>
      </c>
      <c r="F46" s="13">
        <v>0.02</v>
      </c>
      <c r="G46" s="13">
        <v>0.02</v>
      </c>
      <c r="H46" s="13">
        <v>0.02</v>
      </c>
      <c r="I46" s="13">
        <v>0.02</v>
      </c>
      <c r="J46" s="13">
        <v>0.02</v>
      </c>
      <c r="K46" s="13">
        <v>0.02</v>
      </c>
      <c r="L46" s="13">
        <v>0.02</v>
      </c>
      <c r="M46" s="13">
        <v>0.02</v>
      </c>
      <c r="N46" s="13">
        <v>0.02</v>
      </c>
      <c r="O46" s="13">
        <v>0.02</v>
      </c>
      <c r="P46" s="13">
        <v>0.02</v>
      </c>
      <c r="Q46" s="13">
        <v>0.02</v>
      </c>
      <c r="R46" s="13">
        <v>0.02</v>
      </c>
      <c r="S46" s="13">
        <v>0.02</v>
      </c>
      <c r="T46" s="13">
        <v>0.02</v>
      </c>
      <c r="U46" s="13">
        <v>0.02</v>
      </c>
      <c r="V46" s="13">
        <v>0.02</v>
      </c>
      <c r="W46" s="13">
        <v>0.02</v>
      </c>
      <c r="X46" s="13">
        <v>0.02</v>
      </c>
      <c r="Y46" s="13">
        <v>0.02</v>
      </c>
      <c r="Z46" s="13">
        <v>0.02</v>
      </c>
      <c r="AA46" s="13">
        <v>0.02</v>
      </c>
      <c r="AB46" s="13">
        <v>0.02</v>
      </c>
      <c r="AC46" s="13">
        <v>0.02</v>
      </c>
      <c r="AD46" s="13">
        <v>0.02</v>
      </c>
      <c r="AE46" s="13">
        <v>0.02</v>
      </c>
      <c r="AF46" s="13">
        <v>0.02</v>
      </c>
      <c r="AG46" s="13">
        <v>0.02</v>
      </c>
      <c r="AH46" s="13">
        <v>0.02</v>
      </c>
      <c r="AI46" s="13">
        <v>0.02</v>
      </c>
      <c r="AJ46" s="13">
        <v>0.02</v>
      </c>
      <c r="AK46" s="13">
        <v>0.02</v>
      </c>
      <c r="AL46" s="13">
        <v>0.02</v>
      </c>
      <c r="AM46" s="13">
        <v>0.02</v>
      </c>
      <c r="AN46" s="13">
        <v>0.02</v>
      </c>
      <c r="AO46" s="13">
        <v>0.02</v>
      </c>
      <c r="AP46" s="13">
        <v>0.02</v>
      </c>
      <c r="AQ46" s="13">
        <v>0.02</v>
      </c>
      <c r="AR46" s="13">
        <v>0.02</v>
      </c>
      <c r="AS46" s="13">
        <v>0.02</v>
      </c>
      <c r="AT46" s="13">
        <v>0.02</v>
      </c>
      <c r="AU46" s="13">
        <v>0.02</v>
      </c>
      <c r="AV46" s="13">
        <v>0.02</v>
      </c>
      <c r="AW46" s="13">
        <v>0.02</v>
      </c>
      <c r="AX46" s="13">
        <v>0.02</v>
      </c>
      <c r="AY46" s="13">
        <v>0.02</v>
      </c>
      <c r="AZ46" s="13">
        <v>0.02</v>
      </c>
      <c r="BA46" s="13">
        <v>0.02</v>
      </c>
      <c r="BB46" s="13">
        <v>0.02</v>
      </c>
      <c r="BC46" s="13">
        <v>0.02</v>
      </c>
      <c r="BD46" s="13">
        <v>0.02</v>
      </c>
      <c r="BE46" s="13">
        <v>0.02</v>
      </c>
      <c r="BF46" s="13">
        <v>0.02</v>
      </c>
      <c r="BG46" s="13">
        <v>0.02</v>
      </c>
      <c r="BH46" s="13">
        <v>0.02</v>
      </c>
      <c r="BI46" s="13">
        <v>0.02</v>
      </c>
      <c r="BJ46" s="13">
        <v>0.02</v>
      </c>
      <c r="BK46" s="13">
        <v>0.02</v>
      </c>
      <c r="BL46" s="13">
        <v>0.02</v>
      </c>
      <c r="BM46" s="13">
        <v>0.02</v>
      </c>
      <c r="BN46" s="13">
        <v>0.02</v>
      </c>
      <c r="BO46" s="13">
        <v>0.02</v>
      </c>
      <c r="BP46" s="13">
        <v>0.02</v>
      </c>
      <c r="BQ46" s="13">
        <v>0.02</v>
      </c>
      <c r="BR46" s="13">
        <v>0.02</v>
      </c>
      <c r="BS46" s="13">
        <v>0.02</v>
      </c>
      <c r="BT46" s="13">
        <v>0.02</v>
      </c>
      <c r="BU46" s="13">
        <v>0.02</v>
      </c>
      <c r="BV46" s="13">
        <v>0.02</v>
      </c>
      <c r="BW46" s="13">
        <v>0.02</v>
      </c>
      <c r="BX46" s="13">
        <v>0.02</v>
      </c>
      <c r="BY46" s="13">
        <v>0.02</v>
      </c>
      <c r="BZ46" s="13">
        <v>0.02</v>
      </c>
      <c r="CA46" s="13">
        <v>0.02</v>
      </c>
      <c r="CB46" s="13">
        <v>0.02</v>
      </c>
      <c r="CC46" s="13">
        <v>0.02</v>
      </c>
      <c r="CD46" s="13">
        <v>0</v>
      </c>
      <c r="CE46" s="13">
        <v>0</v>
      </c>
      <c r="CF46" s="13">
        <v>3.6878342999999698E-3</v>
      </c>
      <c r="CG46" s="13">
        <v>1.51827820999999E-2</v>
      </c>
      <c r="CH46" s="13">
        <v>1.53274666879999E-2</v>
      </c>
      <c r="CI46" s="13">
        <v>7.2635943999999099E-3</v>
      </c>
      <c r="CJ46" s="13">
        <v>1.27812423E-2</v>
      </c>
      <c r="CK46" s="13">
        <v>1.1359876800000101E-2</v>
      </c>
      <c r="CL46" s="13">
        <v>1.3566951000000001E-2</v>
      </c>
      <c r="CM46" s="13">
        <v>5.6156375000000498E-3</v>
      </c>
      <c r="CN46" s="13">
        <v>7.4522930000000499E-3</v>
      </c>
      <c r="CO46" s="13">
        <v>1.2048094999999899E-2</v>
      </c>
      <c r="CP46" s="13">
        <v>2.8289560000000998E-3</v>
      </c>
      <c r="CQ46" s="13">
        <v>8.9866221999999104E-3</v>
      </c>
      <c r="CR46" s="13">
        <v>0</v>
      </c>
      <c r="CS46" s="13">
        <v>9.3440166000000602E-3</v>
      </c>
      <c r="CT46" s="13">
        <v>5.96693500000001E-3</v>
      </c>
      <c r="CU46" s="13">
        <v>5.9378279999999801E-3</v>
      </c>
      <c r="CV46" s="13">
        <v>0</v>
      </c>
      <c r="CW46" s="13">
        <v>0</v>
      </c>
      <c r="CX46" s="13">
        <v>7.41679299999909E-4</v>
      </c>
      <c r="CY46" s="13">
        <v>3.4388334999999599E-3</v>
      </c>
      <c r="CZ46" s="13">
        <v>7.2270517999999404E-3</v>
      </c>
      <c r="DA46" s="13">
        <v>3.2940914999999302E-3</v>
      </c>
      <c r="DB46" s="13">
        <v>3.4015480000000298E-3</v>
      </c>
      <c r="DC46" s="13">
        <v>3.9529841999999E-3</v>
      </c>
      <c r="DD46" s="13">
        <v>2.9504218000000501E-3</v>
      </c>
      <c r="DE46" s="13">
        <v>1.11515239999993E-3</v>
      </c>
      <c r="DF46" s="13">
        <v>1.9797755999999599E-3</v>
      </c>
      <c r="DG46" s="13">
        <v>0</v>
      </c>
      <c r="DH46" s="13">
        <v>0</v>
      </c>
      <c r="DI46" s="13">
        <v>0</v>
      </c>
      <c r="DJ46" s="13">
        <v>0</v>
      </c>
      <c r="DK46" s="13">
        <v>0</v>
      </c>
      <c r="DL46" s="13">
        <v>0</v>
      </c>
      <c r="DM46" s="13">
        <v>0</v>
      </c>
      <c r="DN46" s="13">
        <v>0</v>
      </c>
      <c r="DO46" s="13">
        <v>0</v>
      </c>
      <c r="DP46" s="13">
        <v>0</v>
      </c>
      <c r="DQ46" s="13">
        <v>0</v>
      </c>
      <c r="DR46" s="13">
        <v>0</v>
      </c>
      <c r="DS46" s="13">
        <v>0</v>
      </c>
      <c r="DT46" s="13">
        <v>0</v>
      </c>
      <c r="DU46" s="13">
        <v>0</v>
      </c>
      <c r="DV46" s="13">
        <v>0</v>
      </c>
    </row>
    <row r="47" spans="1:126" ht="14.25" customHeight="1" x14ac:dyDescent="0.25">
      <c r="A47" s="7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  <c r="BC47" s="12"/>
      <c r="BD47" s="12"/>
    </row>
    <row r="48" spans="1:126" x14ac:dyDescent="0.25">
      <c r="A48" s="8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15"/>
      <c r="AZ48" s="15"/>
      <c r="BA48" s="15"/>
      <c r="BB48" s="15"/>
      <c r="BC48" s="15"/>
      <c r="BD48" s="15"/>
      <c r="BE48" s="12"/>
      <c r="BF48" s="12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12"/>
      <c r="CF48" s="12"/>
      <c r="CG48" s="12"/>
      <c r="CH48" s="12"/>
      <c r="CI48" s="12"/>
      <c r="CJ48" s="12"/>
      <c r="CK48" s="12"/>
      <c r="CL48" s="12"/>
      <c r="CM48" s="12"/>
    </row>
    <row r="49" spans="1:79" x14ac:dyDescent="0.25">
      <c r="A49" s="147" t="s">
        <v>97</v>
      </c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16"/>
      <c r="AZ49" s="16"/>
      <c r="BA49" s="16"/>
      <c r="BB49" s="16"/>
      <c r="BC49" s="16"/>
      <c r="BD49" s="16"/>
    </row>
    <row r="50" spans="1:79" x14ac:dyDescent="0.25">
      <c r="A50" s="9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6"/>
      <c r="AY50" s="16"/>
      <c r="AZ50" s="16"/>
      <c r="BA50" s="16"/>
      <c r="BB50" s="16"/>
      <c r="BC50" s="16"/>
      <c r="BD50" s="16"/>
    </row>
    <row r="51" spans="1:79" x14ac:dyDescent="0.25">
      <c r="A51" s="7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12"/>
      <c r="BF51" s="12"/>
      <c r="BG51" s="12"/>
      <c r="BH51" s="12"/>
      <c r="BI51" s="12"/>
      <c r="BJ51" s="12"/>
      <c r="BK51" s="12"/>
      <c r="BL51" s="12"/>
      <c r="BM51" s="12"/>
      <c r="BN51" s="12"/>
      <c r="BO51" s="12"/>
      <c r="BP51" s="12"/>
      <c r="BQ51" s="12"/>
      <c r="BR51" s="12"/>
      <c r="BS51" s="12"/>
      <c r="BT51" s="12"/>
      <c r="BU51" s="12"/>
      <c r="BV51" s="12"/>
      <c r="BW51" s="12"/>
      <c r="BX51" s="12"/>
      <c r="BY51" s="12"/>
      <c r="BZ51" s="12"/>
      <c r="CA51" s="12"/>
    </row>
    <row r="52" spans="1:79" x14ac:dyDescent="0.25">
      <c r="A52" s="7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  <c r="BC52" s="12"/>
      <c r="BD52" s="12"/>
      <c r="BE52" s="12"/>
      <c r="BF52" s="12"/>
      <c r="BG52" s="12"/>
      <c r="BH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T52" s="12"/>
      <c r="BU52" s="12"/>
      <c r="BV52" s="12"/>
      <c r="BW52" s="12"/>
      <c r="BX52" s="12"/>
      <c r="BY52" s="12"/>
      <c r="BZ52" s="12"/>
      <c r="CA52" s="12"/>
    </row>
    <row r="53" spans="1:79" x14ac:dyDescent="0.25">
      <c r="A53" s="7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2"/>
      <c r="BD53" s="12"/>
    </row>
    <row r="54" spans="1:79" x14ac:dyDescent="0.25">
      <c r="A54" s="7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  <c r="BC54" s="12"/>
      <c r="BD54" s="12"/>
    </row>
    <row r="55" spans="1:79" x14ac:dyDescent="0.25">
      <c r="A55" s="7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  <c r="AZ55" s="12"/>
      <c r="BA55" s="12"/>
      <c r="BB55" s="12"/>
      <c r="BC55" s="12"/>
      <c r="BD55" s="12"/>
    </row>
    <row r="56" spans="1:79" x14ac:dyDescent="0.25">
      <c r="A56" s="7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  <c r="BC56" s="12"/>
      <c r="BD56" s="12"/>
    </row>
    <row r="57" spans="1:79" x14ac:dyDescent="0.25">
      <c r="A57" s="7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  <c r="BC57" s="12"/>
      <c r="BD57" s="12"/>
    </row>
    <row r="58" spans="1:79" x14ac:dyDescent="0.25">
      <c r="A58" s="7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2"/>
      <c r="AZ58" s="12"/>
      <c r="BA58" s="12"/>
      <c r="BB58" s="12"/>
      <c r="BC58" s="12"/>
      <c r="BD58" s="12"/>
    </row>
    <row r="59" spans="1:79" x14ac:dyDescent="0.25">
      <c r="A59" s="7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2"/>
      <c r="AZ59" s="12"/>
      <c r="BA59" s="12"/>
      <c r="BB59" s="12"/>
      <c r="BC59" s="12"/>
      <c r="BD59" s="12"/>
    </row>
    <row r="60" spans="1:79" s="13" customFormat="1" x14ac:dyDescent="0.25">
      <c r="A60" s="7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  <c r="AZ60" s="12"/>
      <c r="BA60" s="12"/>
      <c r="BB60" s="12"/>
      <c r="BC60" s="12"/>
      <c r="BD60" s="12"/>
    </row>
    <row r="61" spans="1:79" s="13" customFormat="1" x14ac:dyDescent="0.25">
      <c r="A61" s="7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V61" s="12"/>
      <c r="AW61" s="12"/>
      <c r="AX61" s="12"/>
      <c r="AY61" s="12"/>
      <c r="AZ61" s="12"/>
      <c r="BA61" s="12"/>
      <c r="BB61" s="12"/>
      <c r="BC61" s="12"/>
      <c r="BD61" s="12"/>
    </row>
    <row r="62" spans="1:79" s="13" customFormat="1" x14ac:dyDescent="0.25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  <c r="BD62" s="11"/>
    </row>
    <row r="63" spans="1:79" s="13" customFormat="1" x14ac:dyDescent="0.25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  <c r="BD63" s="11"/>
    </row>
    <row r="64" spans="1:79" s="13" customFormat="1" x14ac:dyDescent="0.25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  <c r="BD64" s="11"/>
    </row>
    <row r="65" spans="1:56" s="13" customFormat="1" x14ac:dyDescent="0.25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  <c r="BD65" s="11"/>
    </row>
    <row r="66" spans="1:56" s="13" customFormat="1" x14ac:dyDescent="0.25">
      <c r="A66" s="10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  <c r="BD66" s="11"/>
    </row>
    <row r="67" spans="1:56" s="13" customFormat="1" x14ac:dyDescent="0.25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  <c r="BD67" s="11"/>
    </row>
    <row r="68" spans="1:56" s="13" customFormat="1" x14ac:dyDescent="0.25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  <c r="BD68" s="11"/>
    </row>
    <row r="69" spans="1:56" s="13" customFormat="1" x14ac:dyDescent="0.25">
      <c r="A69" s="10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  <c r="BD69" s="11"/>
    </row>
    <row r="70" spans="1:56" s="13" customFormat="1" x14ac:dyDescent="0.25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  <c r="BD70" s="11"/>
    </row>
    <row r="71" spans="1:56" s="13" customFormat="1" x14ac:dyDescent="0.25">
      <c r="A71" s="10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  <c r="BD71" s="11"/>
    </row>
    <row r="72" spans="1:56" s="13" customFormat="1" x14ac:dyDescent="0.25">
      <c r="A72" s="10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  <c r="BD72" s="11"/>
    </row>
    <row r="73" spans="1:56" s="13" customFormat="1" x14ac:dyDescent="0.25">
      <c r="A73" s="10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  <c r="BD73" s="11"/>
    </row>
    <row r="74" spans="1:56" s="13" customFormat="1" x14ac:dyDescent="0.25">
      <c r="A74" s="10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  <c r="BD74" s="11"/>
    </row>
    <row r="75" spans="1:56" s="13" customFormat="1" x14ac:dyDescent="0.25">
      <c r="A75" s="10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  <c r="BD75" s="11"/>
    </row>
    <row r="76" spans="1:56" s="13" customFormat="1" x14ac:dyDescent="0.25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  <c r="BD76" s="11"/>
    </row>
    <row r="77" spans="1:56" s="13" customFormat="1" x14ac:dyDescent="0.25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  <c r="BD77" s="11"/>
    </row>
    <row r="78" spans="1:56" s="13" customFormat="1" x14ac:dyDescent="0.25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  <c r="BD78" s="11"/>
    </row>
    <row r="79" spans="1:56" s="13" customFormat="1" x14ac:dyDescent="0.25">
      <c r="A79" s="10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  <c r="BD79" s="11"/>
    </row>
    <row r="80" spans="1:56" s="13" customFormat="1" x14ac:dyDescent="0.25">
      <c r="A80" s="10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  <c r="BD80" s="11"/>
    </row>
    <row r="81" spans="1:56" s="13" customFormat="1" x14ac:dyDescent="0.25">
      <c r="A81" s="10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  <c r="BD81" s="11"/>
    </row>
    <row r="82" spans="1:56" s="13" customFormat="1" x14ac:dyDescent="0.25">
      <c r="A82" s="10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  <c r="BD82" s="11"/>
    </row>
  </sheetData>
  <hyperlinks>
    <hyperlink ref="A49" location="Contents!A1" display="Return to contents"/>
  </hyperlink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EM84"/>
  <sheetViews>
    <sheetView zoomScale="90" zoomScaleNormal="90" workbookViewId="0">
      <pane xSplit="1" ySplit="9" topLeftCell="DJ10" activePane="bottomRight" state="frozen"/>
      <selection activeCell="A7" sqref="A7"/>
      <selection pane="topRight" activeCell="A7" sqref="A7"/>
      <selection pane="bottomLeft" activeCell="A7" sqref="A7"/>
      <selection pane="bottomRight" activeCell="EM9" sqref="EM9"/>
    </sheetView>
  </sheetViews>
  <sheetFormatPr defaultColWidth="8.625" defaultRowHeight="15" outlineLevelRow="2" x14ac:dyDescent="0.25"/>
  <cols>
    <col min="1" max="1" width="64.625" style="3" bestFit="1" customWidth="1"/>
    <col min="2" max="5" width="6.375" style="3" bestFit="1" customWidth="1"/>
    <col min="6" max="97" width="6.125" style="3" bestFit="1" customWidth="1"/>
    <col min="98" max="112" width="6.125" style="13" bestFit="1" customWidth="1"/>
    <col min="113" max="113" width="7.875" style="13" customWidth="1"/>
    <col min="114" max="124" width="6.125" style="13" bestFit="1" customWidth="1"/>
    <col min="125" max="133" width="7" style="13" bestFit="1" customWidth="1"/>
    <col min="134" max="134" width="7" style="13" customWidth="1"/>
    <col min="135" max="135" width="7" style="2" customWidth="1"/>
    <col min="136" max="136" width="7" style="13" customWidth="1"/>
    <col min="137" max="137" width="7" style="2" customWidth="1"/>
    <col min="138" max="138" width="7" style="13" bestFit="1" customWidth="1"/>
    <col min="139" max="139" width="7" style="2" customWidth="1"/>
    <col min="140" max="140" width="7" style="13" bestFit="1" customWidth="1"/>
    <col min="141" max="16384" width="8.625" style="2"/>
  </cols>
  <sheetData>
    <row r="1" spans="1:143" x14ac:dyDescent="0.25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F1" s="2"/>
      <c r="EH1" s="2"/>
      <c r="EJ1" s="2"/>
    </row>
    <row r="2" spans="1:143" x14ac:dyDescent="0.25"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F2" s="2"/>
      <c r="EH2" s="2"/>
      <c r="EJ2" s="2"/>
    </row>
    <row r="3" spans="1:143" x14ac:dyDescent="0.25"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F3" s="2"/>
      <c r="EH3" s="2"/>
      <c r="EJ3" s="2"/>
    </row>
    <row r="4" spans="1:143" x14ac:dyDescent="0.25"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F4" s="2"/>
      <c r="EH4" s="2"/>
      <c r="EJ4" s="2"/>
    </row>
    <row r="5" spans="1:143" x14ac:dyDescent="0.25"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F5" s="2"/>
      <c r="EH5" s="2"/>
      <c r="EJ5" s="2"/>
    </row>
    <row r="6" spans="1:143" x14ac:dyDescent="0.25"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F6" s="2"/>
      <c r="EH6" s="2"/>
      <c r="EJ6" s="2"/>
    </row>
    <row r="7" spans="1:143" ht="21" x14ac:dyDescent="0.35">
      <c r="A7" s="60" t="s">
        <v>90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F7" s="2"/>
      <c r="EH7" s="2"/>
      <c r="EJ7" s="2"/>
    </row>
    <row r="8" spans="1:143" x14ac:dyDescent="0.25">
      <c r="A8" s="39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F8" s="2"/>
      <c r="EH8" s="2"/>
      <c r="EJ8" s="2"/>
    </row>
    <row r="9" spans="1:143" ht="14.25" customHeight="1" x14ac:dyDescent="0.25">
      <c r="A9" s="41" t="s">
        <v>0</v>
      </c>
      <c r="B9" s="17">
        <v>1878</v>
      </c>
      <c r="C9" s="17">
        <f>B9+1</f>
        <v>1879</v>
      </c>
      <c r="D9" s="17">
        <f t="shared" ref="D9:BO9" si="0">C9+1</f>
        <v>1880</v>
      </c>
      <c r="E9" s="17">
        <f t="shared" si="0"/>
        <v>1881</v>
      </c>
      <c r="F9" s="17">
        <f t="shared" si="0"/>
        <v>1882</v>
      </c>
      <c r="G9" s="17">
        <f t="shared" si="0"/>
        <v>1883</v>
      </c>
      <c r="H9" s="17">
        <f t="shared" si="0"/>
        <v>1884</v>
      </c>
      <c r="I9" s="17">
        <f t="shared" si="0"/>
        <v>1885</v>
      </c>
      <c r="J9" s="17">
        <f t="shared" si="0"/>
        <v>1886</v>
      </c>
      <c r="K9" s="17">
        <f t="shared" si="0"/>
        <v>1887</v>
      </c>
      <c r="L9" s="17">
        <f t="shared" si="0"/>
        <v>1888</v>
      </c>
      <c r="M9" s="17">
        <f t="shared" si="0"/>
        <v>1889</v>
      </c>
      <c r="N9" s="17">
        <f t="shared" si="0"/>
        <v>1890</v>
      </c>
      <c r="O9" s="17">
        <f t="shared" si="0"/>
        <v>1891</v>
      </c>
      <c r="P9" s="17">
        <f t="shared" si="0"/>
        <v>1892</v>
      </c>
      <c r="Q9" s="17">
        <f t="shared" si="0"/>
        <v>1893</v>
      </c>
      <c r="R9" s="17">
        <f t="shared" si="0"/>
        <v>1894</v>
      </c>
      <c r="S9" s="17">
        <f t="shared" si="0"/>
        <v>1895</v>
      </c>
      <c r="T9" s="17">
        <f t="shared" si="0"/>
        <v>1896</v>
      </c>
      <c r="U9" s="17">
        <f t="shared" si="0"/>
        <v>1897</v>
      </c>
      <c r="V9" s="17">
        <f t="shared" si="0"/>
        <v>1898</v>
      </c>
      <c r="W9" s="17">
        <f t="shared" si="0"/>
        <v>1899</v>
      </c>
      <c r="X9" s="17">
        <f t="shared" si="0"/>
        <v>1900</v>
      </c>
      <c r="Y9" s="17">
        <f t="shared" si="0"/>
        <v>1901</v>
      </c>
      <c r="Z9" s="17">
        <f t="shared" si="0"/>
        <v>1902</v>
      </c>
      <c r="AA9" s="17">
        <f t="shared" si="0"/>
        <v>1903</v>
      </c>
      <c r="AB9" s="17">
        <f t="shared" si="0"/>
        <v>1904</v>
      </c>
      <c r="AC9" s="17">
        <f t="shared" si="0"/>
        <v>1905</v>
      </c>
      <c r="AD9" s="17">
        <f t="shared" si="0"/>
        <v>1906</v>
      </c>
      <c r="AE9" s="17">
        <f t="shared" si="0"/>
        <v>1907</v>
      </c>
      <c r="AF9" s="17">
        <f t="shared" si="0"/>
        <v>1908</v>
      </c>
      <c r="AG9" s="17">
        <f t="shared" si="0"/>
        <v>1909</v>
      </c>
      <c r="AH9" s="17">
        <f t="shared" si="0"/>
        <v>1910</v>
      </c>
      <c r="AI9" s="17">
        <f t="shared" si="0"/>
        <v>1911</v>
      </c>
      <c r="AJ9" s="17">
        <f t="shared" si="0"/>
        <v>1912</v>
      </c>
      <c r="AK9" s="17">
        <f t="shared" si="0"/>
        <v>1913</v>
      </c>
      <c r="AL9" s="17">
        <f t="shared" si="0"/>
        <v>1914</v>
      </c>
      <c r="AM9" s="17">
        <f t="shared" si="0"/>
        <v>1915</v>
      </c>
      <c r="AN9" s="17">
        <f t="shared" si="0"/>
        <v>1916</v>
      </c>
      <c r="AO9" s="17">
        <f t="shared" si="0"/>
        <v>1917</v>
      </c>
      <c r="AP9" s="17">
        <f t="shared" si="0"/>
        <v>1918</v>
      </c>
      <c r="AQ9" s="17">
        <f t="shared" si="0"/>
        <v>1919</v>
      </c>
      <c r="AR9" s="17">
        <f t="shared" si="0"/>
        <v>1920</v>
      </c>
      <c r="AS9" s="17">
        <f t="shared" si="0"/>
        <v>1921</v>
      </c>
      <c r="AT9" s="17">
        <f t="shared" si="0"/>
        <v>1922</v>
      </c>
      <c r="AU9" s="17">
        <f t="shared" si="0"/>
        <v>1923</v>
      </c>
      <c r="AV9" s="17">
        <f t="shared" si="0"/>
        <v>1924</v>
      </c>
      <c r="AW9" s="17">
        <f t="shared" si="0"/>
        <v>1925</v>
      </c>
      <c r="AX9" s="17">
        <f t="shared" si="0"/>
        <v>1926</v>
      </c>
      <c r="AY9" s="17">
        <f t="shared" si="0"/>
        <v>1927</v>
      </c>
      <c r="AZ9" s="17">
        <f t="shared" si="0"/>
        <v>1928</v>
      </c>
      <c r="BA9" s="17">
        <f t="shared" si="0"/>
        <v>1929</v>
      </c>
      <c r="BB9" s="17">
        <f t="shared" si="0"/>
        <v>1930</v>
      </c>
      <c r="BC9" s="17">
        <f t="shared" si="0"/>
        <v>1931</v>
      </c>
      <c r="BD9" s="17">
        <f t="shared" si="0"/>
        <v>1932</v>
      </c>
      <c r="BE9" s="17">
        <f t="shared" si="0"/>
        <v>1933</v>
      </c>
      <c r="BF9" s="17">
        <f t="shared" si="0"/>
        <v>1934</v>
      </c>
      <c r="BG9" s="17">
        <f t="shared" si="0"/>
        <v>1935</v>
      </c>
      <c r="BH9" s="17">
        <f t="shared" si="0"/>
        <v>1936</v>
      </c>
      <c r="BI9" s="17">
        <f t="shared" si="0"/>
        <v>1937</v>
      </c>
      <c r="BJ9" s="17">
        <f t="shared" si="0"/>
        <v>1938</v>
      </c>
      <c r="BK9" s="17">
        <f t="shared" si="0"/>
        <v>1939</v>
      </c>
      <c r="BL9" s="17">
        <f t="shared" si="0"/>
        <v>1940</v>
      </c>
      <c r="BM9" s="17">
        <f t="shared" si="0"/>
        <v>1941</v>
      </c>
      <c r="BN9" s="17">
        <f t="shared" si="0"/>
        <v>1942</v>
      </c>
      <c r="BO9" s="17">
        <f t="shared" si="0"/>
        <v>1943</v>
      </c>
      <c r="BP9" s="17">
        <f t="shared" ref="BP9:EA9" si="1">BO9+1</f>
        <v>1944</v>
      </c>
      <c r="BQ9" s="17">
        <f t="shared" si="1"/>
        <v>1945</v>
      </c>
      <c r="BR9" s="17">
        <f t="shared" si="1"/>
        <v>1946</v>
      </c>
      <c r="BS9" s="17">
        <f t="shared" si="1"/>
        <v>1947</v>
      </c>
      <c r="BT9" s="17">
        <f t="shared" si="1"/>
        <v>1948</v>
      </c>
      <c r="BU9" s="17">
        <f t="shared" si="1"/>
        <v>1949</v>
      </c>
      <c r="BV9" s="17">
        <f t="shared" si="1"/>
        <v>1950</v>
      </c>
      <c r="BW9" s="17">
        <f t="shared" si="1"/>
        <v>1951</v>
      </c>
      <c r="BX9" s="17">
        <f t="shared" si="1"/>
        <v>1952</v>
      </c>
      <c r="BY9" s="17">
        <f t="shared" si="1"/>
        <v>1953</v>
      </c>
      <c r="BZ9" s="17">
        <f t="shared" si="1"/>
        <v>1954</v>
      </c>
      <c r="CA9" s="17">
        <f t="shared" si="1"/>
        <v>1955</v>
      </c>
      <c r="CB9" s="17">
        <f t="shared" si="1"/>
        <v>1956</v>
      </c>
      <c r="CC9" s="17">
        <f t="shared" si="1"/>
        <v>1957</v>
      </c>
      <c r="CD9" s="17">
        <f t="shared" si="1"/>
        <v>1958</v>
      </c>
      <c r="CE9" s="17">
        <f t="shared" si="1"/>
        <v>1959</v>
      </c>
      <c r="CF9" s="17">
        <f t="shared" si="1"/>
        <v>1960</v>
      </c>
      <c r="CG9" s="17">
        <f t="shared" si="1"/>
        <v>1961</v>
      </c>
      <c r="CH9" s="17">
        <f t="shared" si="1"/>
        <v>1962</v>
      </c>
      <c r="CI9" s="17">
        <f t="shared" si="1"/>
        <v>1963</v>
      </c>
      <c r="CJ9" s="17">
        <f t="shared" si="1"/>
        <v>1964</v>
      </c>
      <c r="CK9" s="17">
        <f t="shared" si="1"/>
        <v>1965</v>
      </c>
      <c r="CL9" s="17">
        <f t="shared" si="1"/>
        <v>1966</v>
      </c>
      <c r="CM9" s="17">
        <f t="shared" si="1"/>
        <v>1967</v>
      </c>
      <c r="CN9" s="17">
        <f t="shared" si="1"/>
        <v>1968</v>
      </c>
      <c r="CO9" s="17">
        <f t="shared" si="1"/>
        <v>1969</v>
      </c>
      <c r="CP9" s="17">
        <f t="shared" si="1"/>
        <v>1970</v>
      </c>
      <c r="CQ9" s="17">
        <f t="shared" si="1"/>
        <v>1971</v>
      </c>
      <c r="CR9" s="17">
        <f t="shared" si="1"/>
        <v>1972</v>
      </c>
      <c r="CS9" s="17">
        <f t="shared" si="1"/>
        <v>1973</v>
      </c>
      <c r="CT9" s="17">
        <f t="shared" si="1"/>
        <v>1974</v>
      </c>
      <c r="CU9" s="17">
        <f t="shared" si="1"/>
        <v>1975</v>
      </c>
      <c r="CV9" s="17">
        <f t="shared" si="1"/>
        <v>1976</v>
      </c>
      <c r="CW9" s="17">
        <f t="shared" si="1"/>
        <v>1977</v>
      </c>
      <c r="CX9" s="17">
        <f t="shared" si="1"/>
        <v>1978</v>
      </c>
      <c r="CY9" s="17">
        <f t="shared" si="1"/>
        <v>1979</v>
      </c>
      <c r="CZ9" s="17">
        <f t="shared" si="1"/>
        <v>1980</v>
      </c>
      <c r="DA9" s="17">
        <f t="shared" si="1"/>
        <v>1981</v>
      </c>
      <c r="DB9" s="17">
        <f t="shared" si="1"/>
        <v>1982</v>
      </c>
      <c r="DC9" s="17">
        <f t="shared" si="1"/>
        <v>1983</v>
      </c>
      <c r="DD9" s="17">
        <f t="shared" si="1"/>
        <v>1984</v>
      </c>
      <c r="DE9" s="17">
        <f t="shared" si="1"/>
        <v>1985</v>
      </c>
      <c r="DF9" s="17">
        <f t="shared" si="1"/>
        <v>1986</v>
      </c>
      <c r="DG9" s="17">
        <f t="shared" si="1"/>
        <v>1987</v>
      </c>
      <c r="DH9" s="17">
        <f t="shared" si="1"/>
        <v>1988</v>
      </c>
      <c r="DI9" s="17">
        <f t="shared" si="1"/>
        <v>1989</v>
      </c>
      <c r="DJ9" s="17">
        <f t="shared" si="1"/>
        <v>1990</v>
      </c>
      <c r="DK9" s="17">
        <f t="shared" si="1"/>
        <v>1991</v>
      </c>
      <c r="DL9" s="17">
        <f t="shared" si="1"/>
        <v>1992</v>
      </c>
      <c r="DM9" s="17">
        <f t="shared" si="1"/>
        <v>1993</v>
      </c>
      <c r="DN9" s="17">
        <f t="shared" si="1"/>
        <v>1994</v>
      </c>
      <c r="DO9" s="17">
        <f t="shared" si="1"/>
        <v>1995</v>
      </c>
      <c r="DP9" s="17">
        <f t="shared" si="1"/>
        <v>1996</v>
      </c>
      <c r="DQ9" s="17">
        <f t="shared" si="1"/>
        <v>1997</v>
      </c>
      <c r="DR9" s="17">
        <f t="shared" si="1"/>
        <v>1998</v>
      </c>
      <c r="DS9" s="17">
        <f t="shared" si="1"/>
        <v>1999</v>
      </c>
      <c r="DT9" s="17">
        <f t="shared" si="1"/>
        <v>2000</v>
      </c>
      <c r="DU9" s="17">
        <f t="shared" si="1"/>
        <v>2001</v>
      </c>
      <c r="DV9" s="17">
        <f t="shared" si="1"/>
        <v>2002</v>
      </c>
      <c r="DW9" s="17">
        <f t="shared" si="1"/>
        <v>2003</v>
      </c>
      <c r="DX9" s="17">
        <f t="shared" si="1"/>
        <v>2004</v>
      </c>
      <c r="DY9" s="17">
        <f t="shared" si="1"/>
        <v>2005</v>
      </c>
      <c r="DZ9" s="17">
        <f t="shared" si="1"/>
        <v>2006</v>
      </c>
      <c r="EA9" s="17">
        <f t="shared" si="1"/>
        <v>2007</v>
      </c>
      <c r="EB9" s="17">
        <f t="shared" ref="EB9:EM9" si="2">EA9+1</f>
        <v>2008</v>
      </c>
      <c r="EC9" s="17">
        <f t="shared" si="2"/>
        <v>2009</v>
      </c>
      <c r="ED9" s="17">
        <f t="shared" si="2"/>
        <v>2010</v>
      </c>
      <c r="EE9" s="17">
        <f t="shared" si="2"/>
        <v>2011</v>
      </c>
      <c r="EF9" s="17">
        <f t="shared" si="2"/>
        <v>2012</v>
      </c>
      <c r="EG9" s="17">
        <f t="shared" si="2"/>
        <v>2013</v>
      </c>
      <c r="EH9" s="17">
        <f t="shared" si="2"/>
        <v>2014</v>
      </c>
      <c r="EI9" s="17">
        <f t="shared" si="2"/>
        <v>2015</v>
      </c>
      <c r="EJ9" s="17">
        <f t="shared" si="2"/>
        <v>2016</v>
      </c>
      <c r="EK9" s="17">
        <f t="shared" si="2"/>
        <v>2017</v>
      </c>
      <c r="EL9" s="17">
        <f t="shared" si="2"/>
        <v>2018</v>
      </c>
      <c r="EM9" s="17">
        <f t="shared" si="2"/>
        <v>2019</v>
      </c>
    </row>
    <row r="10" spans="1:143" ht="14.25" customHeight="1" x14ac:dyDescent="0.25">
      <c r="A10" s="25" t="s">
        <v>20</v>
      </c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/>
      <c r="BF10" s="17"/>
      <c r="BG10" s="17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S10" s="17"/>
      <c r="BT10" s="17"/>
      <c r="BU10" s="17"/>
      <c r="BV10" s="17"/>
      <c r="BW10" s="17"/>
      <c r="BX10" s="17"/>
      <c r="BY10" s="17"/>
      <c r="BZ10" s="17"/>
      <c r="CA10" s="17"/>
      <c r="CB10" s="17"/>
      <c r="CC10" s="17"/>
      <c r="CD10" s="17"/>
      <c r="CE10" s="17"/>
      <c r="CF10" s="17"/>
      <c r="CG10" s="17"/>
      <c r="CH10" s="17"/>
      <c r="CI10" s="17"/>
      <c r="CJ10" s="17"/>
      <c r="CK10" s="17"/>
      <c r="CL10" s="17"/>
      <c r="CM10" s="17"/>
      <c r="CN10" s="17"/>
      <c r="CO10" s="17"/>
      <c r="CP10" s="17"/>
      <c r="CQ10" s="17"/>
      <c r="CR10" s="17"/>
      <c r="CS10" s="17"/>
      <c r="CT10" s="17"/>
      <c r="CU10" s="17"/>
      <c r="CV10" s="17"/>
      <c r="CW10" s="17"/>
      <c r="CX10" s="17"/>
      <c r="CY10" s="17"/>
      <c r="CZ10" s="17"/>
      <c r="DA10" s="17"/>
      <c r="DB10" s="17"/>
      <c r="DC10" s="17"/>
      <c r="DD10" s="17"/>
      <c r="DE10" s="17"/>
      <c r="DF10" s="17"/>
      <c r="DG10" s="17"/>
      <c r="DH10" s="17"/>
      <c r="DI10" s="36">
        <f>DI12+DI17-DI22-DI27</f>
        <v>51.512727933749339</v>
      </c>
      <c r="DJ10" s="36">
        <f t="shared" ref="DJ10:ED10" si="3">DJ12+DJ17-DJ22-DJ27</f>
        <v>52.216108256436478</v>
      </c>
      <c r="DK10" s="36">
        <f t="shared" si="3"/>
        <v>46.705989188378233</v>
      </c>
      <c r="DL10" s="36">
        <f t="shared" si="3"/>
        <v>50.807000845490279</v>
      </c>
      <c r="DM10" s="36">
        <f t="shared" si="3"/>
        <v>60.07875731081451</v>
      </c>
      <c r="DN10" s="36">
        <f t="shared" si="3"/>
        <v>54.824512305309113</v>
      </c>
      <c r="DO10" s="36">
        <f t="shared" si="3"/>
        <v>49.550928356462329</v>
      </c>
      <c r="DP10" s="36">
        <f t="shared" si="3"/>
        <v>39.490825359884084</v>
      </c>
      <c r="DQ10" s="36">
        <f t="shared" si="3"/>
        <v>49.304912884827722</v>
      </c>
      <c r="DR10" s="36">
        <f t="shared" si="3"/>
        <v>48.725537643136924</v>
      </c>
      <c r="DS10" s="36">
        <f t="shared" si="3"/>
        <v>48.159841509450722</v>
      </c>
      <c r="DT10" s="36">
        <f t="shared" si="3"/>
        <v>47.315256999319999</v>
      </c>
      <c r="DU10" s="36">
        <f t="shared" si="3"/>
        <v>59.500476589720009</v>
      </c>
      <c r="DV10" s="36">
        <f t="shared" si="3"/>
        <v>48.831795075120006</v>
      </c>
      <c r="DW10" s="36">
        <f t="shared" si="3"/>
        <v>81.950359183690026</v>
      </c>
      <c r="DX10" s="36">
        <f t="shared" si="3"/>
        <v>94.384887623062554</v>
      </c>
      <c r="DY10" s="36">
        <f t="shared" si="3"/>
        <v>96.77309869134001</v>
      </c>
      <c r="DZ10" s="36">
        <f t="shared" si="3"/>
        <v>85.413519267890123</v>
      </c>
      <c r="EA10" s="36">
        <f t="shared" si="3"/>
        <v>74.059481398002077</v>
      </c>
      <c r="EB10" s="36">
        <f t="shared" si="3"/>
        <v>84.259856706789421</v>
      </c>
      <c r="EC10" s="36">
        <f t="shared" si="3"/>
        <v>62.942681420299337</v>
      </c>
      <c r="ED10" s="36">
        <f t="shared" si="3"/>
        <v>58.400835726923106</v>
      </c>
      <c r="EE10" s="36">
        <f>EE12+EE17-EE22-EE27</f>
        <v>60.671044734688984</v>
      </c>
      <c r="EF10" s="36">
        <f t="shared" ref="EF10:EG10" si="4">EF12+EF17-EF22-EF27</f>
        <v>69.424923456871909</v>
      </c>
      <c r="EG10" s="36">
        <f t="shared" si="4"/>
        <v>64.95137090306001</v>
      </c>
      <c r="EH10" s="36">
        <f t="shared" ref="EH10:EI10" si="5">EH12+EH17-EH22-EH27</f>
        <v>61.335729299064397</v>
      </c>
      <c r="EI10" s="36">
        <f t="shared" si="5"/>
        <v>59.846700508960019</v>
      </c>
      <c r="EJ10" s="36">
        <f t="shared" ref="EJ10:EK10" si="6">EJ12+EJ17-EJ22-EJ27</f>
        <v>50.466311631427494</v>
      </c>
      <c r="EK10" s="36">
        <f t="shared" si="6"/>
        <v>50.984501852811803</v>
      </c>
      <c r="EL10" s="36">
        <f t="shared" ref="EL10:EM10" si="7">EL12+EL17-EL22-EL27</f>
        <v>50.617045627396507</v>
      </c>
      <c r="EM10" s="36">
        <f t="shared" si="7"/>
        <v>57.648423014087818</v>
      </c>
    </row>
    <row r="11" spans="1:143" ht="14.25" customHeight="1" outlineLevel="1" x14ac:dyDescent="0.25">
      <c r="A11" s="23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/>
      <c r="DM11" s="5"/>
      <c r="DN11" s="5"/>
      <c r="DO11" s="5"/>
      <c r="DP11" s="5"/>
      <c r="DQ11" s="5"/>
      <c r="DR11" s="5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</row>
    <row r="12" spans="1:143" ht="14.25" customHeight="1" outlineLevel="1" x14ac:dyDescent="0.25">
      <c r="A12" s="61" t="s">
        <v>4</v>
      </c>
      <c r="B12" s="5">
        <v>4.3168329797543281</v>
      </c>
      <c r="C12" s="5">
        <v>6.1530080406484897</v>
      </c>
      <c r="D12" s="5">
        <v>7.9813519813519811</v>
      </c>
      <c r="E12" s="5">
        <v>8.9749875592572224</v>
      </c>
      <c r="F12" s="5">
        <v>10.066315706765145</v>
      </c>
      <c r="G12" s="5">
        <v>11.223697650663944</v>
      </c>
      <c r="H12" s="5">
        <f t="shared" ref="H12:AM12" si="8">SUM(H13:H15)</f>
        <v>12.780757507071291</v>
      </c>
      <c r="I12" s="5">
        <f t="shared" si="8"/>
        <v>13.885402711180088</v>
      </c>
      <c r="J12" s="5">
        <f t="shared" si="8"/>
        <v>14.699151600211698</v>
      </c>
      <c r="K12" s="5">
        <f t="shared" si="8"/>
        <v>15.49340996966342</v>
      </c>
      <c r="L12" s="5">
        <f t="shared" si="8"/>
        <v>17.139376072670828</v>
      </c>
      <c r="M12" s="5">
        <f t="shared" si="8"/>
        <v>16.284341955065159</v>
      </c>
      <c r="N12" s="5">
        <f t="shared" si="8"/>
        <v>17.356842032709118</v>
      </c>
      <c r="O12" s="5">
        <f t="shared" si="8"/>
        <v>18.619100079907721</v>
      </c>
      <c r="P12" s="5">
        <f t="shared" si="8"/>
        <v>18.854779277711486</v>
      </c>
      <c r="Q12" s="5">
        <f t="shared" si="8"/>
        <v>19.066406120361385</v>
      </c>
      <c r="R12" s="5">
        <f t="shared" si="8"/>
        <v>20.01497627796239</v>
      </c>
      <c r="S12" s="5">
        <f t="shared" si="8"/>
        <v>20.622383399260638</v>
      </c>
      <c r="T12" s="5">
        <f t="shared" si="8"/>
        <v>22.178047426534661</v>
      </c>
      <c r="U12" s="5">
        <f t="shared" si="8"/>
        <v>23.82893506911002</v>
      </c>
      <c r="V12" s="5">
        <f t="shared" si="8"/>
        <v>25.33673232721436</v>
      </c>
      <c r="W12" s="5">
        <f t="shared" si="8"/>
        <v>27.334450587684426</v>
      </c>
      <c r="X12" s="5">
        <f t="shared" si="8"/>
        <v>30.766281562902595</v>
      </c>
      <c r="Y12" s="5">
        <f t="shared" si="8"/>
        <v>34.849399539977007</v>
      </c>
      <c r="Z12" s="5">
        <f t="shared" si="8"/>
        <v>38.349244495716192</v>
      </c>
      <c r="AA12" s="5">
        <f t="shared" si="8"/>
        <v>39.827043417872929</v>
      </c>
      <c r="AB12" s="5">
        <f t="shared" si="8"/>
        <v>42.944281412529563</v>
      </c>
      <c r="AC12" s="5">
        <f t="shared" si="8"/>
        <v>44.213166598360459</v>
      </c>
      <c r="AD12" s="5">
        <f t="shared" si="8"/>
        <v>48.467274006070603</v>
      </c>
      <c r="AE12" s="5">
        <f t="shared" si="8"/>
        <v>51.729571489080961</v>
      </c>
      <c r="AF12" s="5">
        <f t="shared" si="8"/>
        <v>52.674442933398133</v>
      </c>
      <c r="AG12" s="5">
        <f t="shared" si="8"/>
        <v>54.365853064601012</v>
      </c>
      <c r="AH12" s="5">
        <f t="shared" si="8"/>
        <v>62.971289904455382</v>
      </c>
      <c r="AI12" s="5">
        <f t="shared" si="8"/>
        <v>58.72024003549916</v>
      </c>
      <c r="AJ12" s="5">
        <f t="shared" si="8"/>
        <v>61.014497329199123</v>
      </c>
      <c r="AK12" s="5">
        <f t="shared" si="8"/>
        <v>52.876442558346277</v>
      </c>
      <c r="AL12" s="5">
        <f t="shared" si="8"/>
        <v>64.804711624627885</v>
      </c>
      <c r="AM12" s="5">
        <f t="shared" si="8"/>
        <v>62.558347181555284</v>
      </c>
      <c r="AN12" s="5">
        <f t="shared" ref="AN12:BS12" si="9">SUM(AN13:AN15)</f>
        <v>63.088569229543154</v>
      </c>
      <c r="AO12" s="5">
        <f t="shared" si="9"/>
        <v>57.132743658787732</v>
      </c>
      <c r="AP12" s="5">
        <f t="shared" si="9"/>
        <v>55.109270959351029</v>
      </c>
      <c r="AQ12" s="5">
        <f t="shared" si="9"/>
        <v>49.422875880118795</v>
      </c>
      <c r="AR12" s="5">
        <f t="shared" si="9"/>
        <v>48.972297672542574</v>
      </c>
      <c r="AS12" s="5">
        <f t="shared" si="9"/>
        <v>47.838205952554233</v>
      </c>
      <c r="AT12" s="5">
        <f t="shared" si="9"/>
        <v>49.885868161661207</v>
      </c>
      <c r="AU12" s="5">
        <f t="shared" si="9"/>
        <v>52.186758004885306</v>
      </c>
      <c r="AV12" s="5">
        <f t="shared" si="9"/>
        <v>56.229092912977386</v>
      </c>
      <c r="AW12" s="5">
        <f t="shared" si="9"/>
        <v>56.595167095327263</v>
      </c>
      <c r="AX12" s="5">
        <f t="shared" si="9"/>
        <v>60.972510521003613</v>
      </c>
      <c r="AY12" s="5">
        <f t="shared" si="9"/>
        <v>64.833507378757773</v>
      </c>
      <c r="AZ12" s="5">
        <f t="shared" si="9"/>
        <v>67.008951275354619</v>
      </c>
      <c r="BA12" s="5">
        <f t="shared" si="9"/>
        <v>69.407986774431507</v>
      </c>
      <c r="BB12" s="5">
        <f t="shared" si="9"/>
        <v>69.739578044174991</v>
      </c>
      <c r="BC12" s="5">
        <f t="shared" si="9"/>
        <v>57.337375852600132</v>
      </c>
      <c r="BD12" s="5">
        <f t="shared" si="9"/>
        <v>49.680261456056598</v>
      </c>
      <c r="BE12" s="5">
        <f t="shared" si="9"/>
        <v>48.373000293269754</v>
      </c>
      <c r="BF12" s="5">
        <f t="shared" si="9"/>
        <v>53.669512807601478</v>
      </c>
      <c r="BG12" s="5">
        <f t="shared" si="9"/>
        <v>54.904024163684056</v>
      </c>
      <c r="BH12" s="5">
        <f t="shared" si="9"/>
        <v>55.691757275524168</v>
      </c>
      <c r="BI12" s="5">
        <f t="shared" si="9"/>
        <v>59.908811289923328</v>
      </c>
      <c r="BJ12" s="5">
        <f t="shared" si="9"/>
        <v>58.63266910826669</v>
      </c>
      <c r="BK12" s="5">
        <f t="shared" si="9"/>
        <v>61.943966346681847</v>
      </c>
      <c r="BL12" s="5">
        <f t="shared" si="9"/>
        <v>66.803858793384464</v>
      </c>
      <c r="BM12" s="5">
        <f t="shared" si="9"/>
        <v>69.973763503930201</v>
      </c>
      <c r="BN12" s="5">
        <f t="shared" si="9"/>
        <v>69.827548219882715</v>
      </c>
      <c r="BO12" s="5">
        <f t="shared" si="9"/>
        <v>72.91714633807004</v>
      </c>
      <c r="BP12" s="5">
        <f t="shared" si="9"/>
        <v>72.312670474288211</v>
      </c>
      <c r="BQ12" s="5">
        <f t="shared" si="9"/>
        <v>71.655500105058763</v>
      </c>
      <c r="BR12" s="5">
        <f t="shared" si="9"/>
        <v>70.537587878883855</v>
      </c>
      <c r="BS12" s="5">
        <f t="shared" si="9"/>
        <v>69.053643494051087</v>
      </c>
      <c r="BT12" s="5">
        <f t="shared" ref="BT12:CY12" si="10">SUM(BT13:BT15)</f>
        <v>69.727622983771454</v>
      </c>
      <c r="BU12" s="5">
        <f t="shared" si="10"/>
        <v>70.556943324664957</v>
      </c>
      <c r="BV12" s="5">
        <f t="shared" si="10"/>
        <v>67.264736146239017</v>
      </c>
      <c r="BW12" s="5">
        <f t="shared" si="10"/>
        <v>59.674948058614135</v>
      </c>
      <c r="BX12" s="5">
        <f t="shared" si="10"/>
        <v>68.928735596332018</v>
      </c>
      <c r="BY12" s="5">
        <f t="shared" si="10"/>
        <v>63.067568232230975</v>
      </c>
      <c r="BZ12" s="5">
        <f t="shared" si="10"/>
        <v>65.236487599057895</v>
      </c>
      <c r="CA12" s="5">
        <f t="shared" si="10"/>
        <v>64.149542679314365</v>
      </c>
      <c r="CB12" s="5">
        <f t="shared" si="10"/>
        <v>65.768079574497364</v>
      </c>
      <c r="CC12" s="5">
        <f t="shared" si="10"/>
        <v>65.899342601845689</v>
      </c>
      <c r="CD12" s="5">
        <f t="shared" si="10"/>
        <v>68.41001322803946</v>
      </c>
      <c r="CE12" s="5">
        <f t="shared" si="10"/>
        <v>70.536245653748011</v>
      </c>
      <c r="CF12" s="5">
        <f t="shared" si="10"/>
        <v>74.865183414394991</v>
      </c>
      <c r="CG12" s="5">
        <f t="shared" si="10"/>
        <v>72.502821063739532</v>
      </c>
      <c r="CH12" s="5">
        <f t="shared" si="10"/>
        <v>63.508125268574886</v>
      </c>
      <c r="CI12" s="5">
        <f t="shared" si="10"/>
        <v>67.442201509518156</v>
      </c>
      <c r="CJ12" s="5">
        <f t="shared" si="10"/>
        <v>70.735632967658248</v>
      </c>
      <c r="CK12" s="5">
        <f t="shared" si="10"/>
        <v>65.583253991349949</v>
      </c>
      <c r="CL12" s="5">
        <f t="shared" si="10"/>
        <v>63.77720651827633</v>
      </c>
      <c r="CM12" s="5">
        <f t="shared" si="10"/>
        <v>58.194815948939947</v>
      </c>
      <c r="CN12" s="5">
        <f t="shared" si="10"/>
        <v>54.752554845368358</v>
      </c>
      <c r="CO12" s="5">
        <f t="shared" si="10"/>
        <v>56.258864931849878</v>
      </c>
      <c r="CP12" s="5">
        <f t="shared" si="10"/>
        <v>56.286344971060423</v>
      </c>
      <c r="CQ12" s="5">
        <f t="shared" si="10"/>
        <v>50.064732686804618</v>
      </c>
      <c r="CR12" s="5">
        <f t="shared" si="10"/>
        <v>51.349675780617829</v>
      </c>
      <c r="CS12" s="5">
        <f t="shared" si="10"/>
        <v>58.214149511404102</v>
      </c>
      <c r="CT12" s="56">
        <f t="shared" si="10"/>
        <v>60.376676613477528</v>
      </c>
      <c r="CU12" s="56">
        <f t="shared" si="10"/>
        <v>57.325295976873996</v>
      </c>
      <c r="CV12" s="56">
        <f t="shared" si="10"/>
        <v>58.656494786648203</v>
      </c>
      <c r="CW12" s="56">
        <f t="shared" si="10"/>
        <v>55.543812876613153</v>
      </c>
      <c r="CX12" s="56">
        <f t="shared" si="10"/>
        <v>51.221768676734321</v>
      </c>
      <c r="CY12" s="56">
        <f t="shared" si="10"/>
        <v>45.705287501833084</v>
      </c>
      <c r="CZ12" s="56">
        <f t="shared" ref="CZ12:ED12" si="11">SUM(CZ13:CZ15)</f>
        <v>51.415715869914457</v>
      </c>
      <c r="DA12" s="56">
        <f t="shared" si="11"/>
        <v>52.101777167080471</v>
      </c>
      <c r="DB12" s="56">
        <f t="shared" si="11"/>
        <v>52.677026035053238</v>
      </c>
      <c r="DC12" s="56">
        <f t="shared" si="11"/>
        <v>58.415626966195823</v>
      </c>
      <c r="DD12" s="56">
        <f t="shared" si="11"/>
        <v>60.302872903978844</v>
      </c>
      <c r="DE12" s="56">
        <f t="shared" si="11"/>
        <v>57.65271915794122</v>
      </c>
      <c r="DF12" s="56">
        <f t="shared" si="11"/>
        <v>60.114519278168444</v>
      </c>
      <c r="DG12" s="56">
        <f t="shared" si="11"/>
        <v>52.289051262313066</v>
      </c>
      <c r="DH12" s="56">
        <f t="shared" si="11"/>
        <v>58.839022398633901</v>
      </c>
      <c r="DI12" s="56">
        <f t="shared" si="11"/>
        <v>66.730639508439083</v>
      </c>
      <c r="DJ12" s="56">
        <f t="shared" si="11"/>
        <v>62.725447267478174</v>
      </c>
      <c r="DK12" s="56">
        <f t="shared" si="11"/>
        <v>65.804898659830741</v>
      </c>
      <c r="DL12" s="56">
        <f t="shared" si="11"/>
        <v>74.93318164461347</v>
      </c>
      <c r="DM12" s="56">
        <f t="shared" si="11"/>
        <v>84.559536798575806</v>
      </c>
      <c r="DN12" s="56">
        <f t="shared" si="11"/>
        <v>77.644752027660616</v>
      </c>
      <c r="DO12" s="56">
        <f t="shared" si="11"/>
        <v>95.211778233301786</v>
      </c>
      <c r="DP12" s="56">
        <f t="shared" si="11"/>
        <v>97.212809334672158</v>
      </c>
      <c r="DQ12" s="56">
        <f t="shared" si="11"/>
        <v>91.468068519154116</v>
      </c>
      <c r="DR12" s="56">
        <f t="shared" si="11"/>
        <v>79.440229320258993</v>
      </c>
      <c r="DS12" s="56">
        <f t="shared" si="11"/>
        <v>91.706005149999996</v>
      </c>
      <c r="DT12" s="56">
        <f t="shared" si="11"/>
        <v>91.350403729999996</v>
      </c>
      <c r="DU12" s="56">
        <f t="shared" si="11"/>
        <v>103.78887908</v>
      </c>
      <c r="DV12" s="56">
        <f t="shared" si="11"/>
        <v>119.32217732000001</v>
      </c>
      <c r="DW12" s="56">
        <f t="shared" si="11"/>
        <v>135.48612198000001</v>
      </c>
      <c r="DX12" s="56">
        <f t="shared" si="11"/>
        <v>136.98135985661054</v>
      </c>
      <c r="DY12" s="56">
        <f t="shared" si="11"/>
        <v>139.43115345000001</v>
      </c>
      <c r="DZ12" s="56">
        <f t="shared" si="11"/>
        <v>150.03479112760755</v>
      </c>
      <c r="EA12" s="56">
        <f t="shared" si="11"/>
        <v>124.82161316380849</v>
      </c>
      <c r="EB12" s="56">
        <f t="shared" si="11"/>
        <v>125.04830396179484</v>
      </c>
      <c r="EC12" s="56">
        <f t="shared" si="11"/>
        <v>116.3309745098</v>
      </c>
      <c r="ED12" s="56">
        <f t="shared" si="11"/>
        <v>138.8813888265</v>
      </c>
      <c r="EE12" s="56">
        <f>SUM(EE13:EE15)</f>
        <v>128.18101914399998</v>
      </c>
      <c r="EF12" s="56">
        <f t="shared" ref="EF12:EG12" si="12">SUM(EF13:EF15)</f>
        <v>127.18578253</v>
      </c>
      <c r="EG12" s="56">
        <f t="shared" si="12"/>
        <v>120.699721235</v>
      </c>
      <c r="EH12" s="56">
        <f t="shared" ref="EH12:EI12" si="13">SUM(EH13:EH15)</f>
        <v>103.30917099</v>
      </c>
      <c r="EI12" s="56">
        <f t="shared" si="13"/>
        <v>85.342334900000012</v>
      </c>
      <c r="EJ12" s="56">
        <f t="shared" ref="EJ12:EK12" si="14">SUM(EJ13:EJ15)</f>
        <v>71.572029720000003</v>
      </c>
      <c r="EK12" s="56">
        <f t="shared" si="14"/>
        <v>72.453658575000006</v>
      </c>
      <c r="EL12" s="56">
        <f t="shared" ref="EL12:EM12" si="15">SUM(EL13:EL15)</f>
        <v>80.542778564000002</v>
      </c>
      <c r="EM12" s="56">
        <f t="shared" si="15"/>
        <v>75.920188194000005</v>
      </c>
    </row>
    <row r="13" spans="1:143" outlineLevel="2" x14ac:dyDescent="0.25">
      <c r="A13" s="29" t="s">
        <v>5</v>
      </c>
      <c r="B13" s="12"/>
      <c r="C13" s="12"/>
      <c r="D13" s="12"/>
      <c r="E13" s="12"/>
      <c r="F13" s="12"/>
      <c r="G13" s="12"/>
      <c r="H13" s="13">
        <v>6.7565091912917996</v>
      </c>
      <c r="I13" s="13">
        <v>8.2166698036263259</v>
      </c>
      <c r="J13" s="13">
        <v>9.0951753560449209</v>
      </c>
      <c r="K13" s="13">
        <v>10.112428634167765</v>
      </c>
      <c r="L13" s="13">
        <v>11.460097873141351</v>
      </c>
      <c r="M13" s="13">
        <v>10.693738628521237</v>
      </c>
      <c r="N13" s="13">
        <v>10.317679904636426</v>
      </c>
      <c r="O13" s="13">
        <v>12.361565970261623</v>
      </c>
      <c r="P13" s="13">
        <v>12.966810966810966</v>
      </c>
      <c r="Q13" s="13">
        <v>12.140441683919946</v>
      </c>
      <c r="R13" s="13">
        <v>13.341677646025472</v>
      </c>
      <c r="S13" s="13">
        <v>13.706035510383337</v>
      </c>
      <c r="T13" s="13">
        <v>15.096210552732291</v>
      </c>
      <c r="U13" s="13">
        <v>16.091473743647658</v>
      </c>
      <c r="V13" s="13">
        <v>17.162870945479643</v>
      </c>
      <c r="W13" s="13">
        <v>18.74245561202083</v>
      </c>
      <c r="X13" s="13">
        <v>21.477978543195935</v>
      </c>
      <c r="Y13" s="13">
        <v>24.35764477068825</v>
      </c>
      <c r="Z13" s="13">
        <v>26.97490432273041</v>
      </c>
      <c r="AA13" s="13">
        <v>28.045862350210175</v>
      </c>
      <c r="AB13" s="13">
        <v>29.913357174226739</v>
      </c>
      <c r="AC13" s="13">
        <v>30.760085325302718</v>
      </c>
      <c r="AD13" s="13">
        <v>34.340203274985882</v>
      </c>
      <c r="AE13" s="13">
        <v>37.74433778781605</v>
      </c>
      <c r="AF13" s="13">
        <v>38.413702239789195</v>
      </c>
      <c r="AG13" s="13">
        <v>40.071773636991026</v>
      </c>
      <c r="AH13" s="13">
        <v>47.672720998807954</v>
      </c>
      <c r="AI13" s="13">
        <v>43.294905577514271</v>
      </c>
      <c r="AJ13" s="13">
        <v>45.183386661647532</v>
      </c>
      <c r="AK13" s="13">
        <v>36.981460568417091</v>
      </c>
      <c r="AL13" s="13">
        <v>47.564527260179432</v>
      </c>
      <c r="AM13" s="13">
        <v>44.762406675450151</v>
      </c>
      <c r="AN13" s="13">
        <v>45.325741890959286</v>
      </c>
      <c r="AO13" s="13">
        <v>39.777119016249451</v>
      </c>
      <c r="AP13" s="13">
        <v>35.771315640880857</v>
      </c>
      <c r="AQ13" s="13">
        <v>30.633352155091284</v>
      </c>
      <c r="AR13" s="13">
        <v>29.435723696593261</v>
      </c>
      <c r="AS13" s="13">
        <v>28.489522554739946</v>
      </c>
      <c r="AT13" s="13">
        <v>30.86702428006776</v>
      </c>
      <c r="AU13" s="13">
        <v>29.823451910408433</v>
      </c>
      <c r="AV13" s="13">
        <v>34.582000125478388</v>
      </c>
      <c r="AW13" s="13">
        <v>33.298544450718367</v>
      </c>
      <c r="AX13" s="13">
        <v>38.132442436790264</v>
      </c>
      <c r="AY13" s="13">
        <v>41.133007089528832</v>
      </c>
      <c r="AZ13" s="13">
        <v>42.988110922893533</v>
      </c>
      <c r="BA13" s="13">
        <v>43.575600727774642</v>
      </c>
      <c r="BB13" s="13">
        <v>44.07635359809273</v>
      </c>
      <c r="BC13" s="13">
        <v>31.190601668862538</v>
      </c>
      <c r="BD13" s="13">
        <v>29.585576259489304</v>
      </c>
      <c r="BE13" s="13">
        <v>26.895852939331199</v>
      </c>
      <c r="BF13" s="13">
        <v>26.508814856640942</v>
      </c>
      <c r="BG13" s="13">
        <v>26.302434280695149</v>
      </c>
      <c r="BH13" s="13">
        <v>27.374333396072526</v>
      </c>
      <c r="BI13" s="13">
        <v>30.916274546709328</v>
      </c>
      <c r="BJ13" s="13">
        <v>31.167011732229124</v>
      </c>
      <c r="BK13" s="13">
        <v>33.294811468724511</v>
      </c>
      <c r="BL13" s="13">
        <v>36.480456741326307</v>
      </c>
      <c r="BM13" s="13">
        <v>37.596775205470855</v>
      </c>
      <c r="BN13" s="13">
        <v>37.441997615910658</v>
      </c>
      <c r="BO13" s="13">
        <v>36.300834431269216</v>
      </c>
      <c r="BP13" s="13">
        <v>34.042976347324171</v>
      </c>
      <c r="BQ13" s="13">
        <v>30.747913921826964</v>
      </c>
      <c r="BR13" s="13">
        <v>30.541501976284586</v>
      </c>
      <c r="BS13" s="13">
        <v>29.830792396009787</v>
      </c>
      <c r="BT13" s="13">
        <v>30.363667733232951</v>
      </c>
      <c r="BU13" s="13">
        <v>29.855009724574941</v>
      </c>
      <c r="BV13" s="13">
        <v>29.354633289415897</v>
      </c>
      <c r="BW13" s="13">
        <v>21.607660455486542</v>
      </c>
      <c r="BX13" s="13">
        <v>27.465148378191856</v>
      </c>
      <c r="BY13" s="13">
        <v>24.675607001693958</v>
      </c>
      <c r="BZ13" s="13">
        <v>25.943189660580966</v>
      </c>
      <c r="CA13" s="13">
        <v>24.978166760775455</v>
      </c>
      <c r="CB13" s="13">
        <v>25.532216575694836</v>
      </c>
      <c r="CC13" s="13">
        <v>26.521205847292805</v>
      </c>
      <c r="CD13" s="13">
        <v>26.73056653491436</v>
      </c>
      <c r="CE13" s="13">
        <v>26.802277432712216</v>
      </c>
      <c r="CF13" s="13">
        <v>25.502384089340612</v>
      </c>
      <c r="CG13" s="13">
        <v>24.112930547713155</v>
      </c>
      <c r="CH13" s="13">
        <v>22.345504736809083</v>
      </c>
      <c r="CI13" s="13">
        <v>21.071303093042225</v>
      </c>
      <c r="CJ13" s="13">
        <v>21.731946797164188</v>
      </c>
      <c r="CK13" s="13">
        <v>21.140943597465338</v>
      </c>
      <c r="CL13" s="13">
        <v>20.159263441872138</v>
      </c>
      <c r="CM13" s="13">
        <v>18.651389673128804</v>
      </c>
      <c r="CN13" s="13">
        <v>18.228715728715727</v>
      </c>
      <c r="CO13" s="13">
        <v>15.303030303030303</v>
      </c>
      <c r="CP13" s="13">
        <v>14.113934374803939</v>
      </c>
      <c r="CQ13" s="13">
        <v>12.217736369910282</v>
      </c>
      <c r="CR13" s="13">
        <v>11.982903569860092</v>
      </c>
      <c r="CS13" s="13">
        <v>13.24129493694711</v>
      </c>
      <c r="CT13" s="57">
        <v>13.244714222975093</v>
      </c>
      <c r="CU13" s="57">
        <v>14.34889265324048</v>
      </c>
      <c r="CV13" s="57">
        <v>13.975061170713344</v>
      </c>
      <c r="CW13" s="57">
        <v>12.197126544952631</v>
      </c>
      <c r="CX13" s="57">
        <v>11.411412259238347</v>
      </c>
      <c r="CY13" s="57">
        <v>12.038145429449777</v>
      </c>
      <c r="CZ13" s="57">
        <v>15.104241169458561</v>
      </c>
      <c r="DA13" s="57">
        <v>14.907992973210364</v>
      </c>
      <c r="DB13" s="57">
        <v>13.419662463140725</v>
      </c>
      <c r="DC13" s="57">
        <v>15.570362005144613</v>
      </c>
      <c r="DD13" s="57">
        <v>18.271033314511577</v>
      </c>
      <c r="DE13" s="57">
        <v>20.029550159984943</v>
      </c>
      <c r="DF13" s="57">
        <v>18.478951000690131</v>
      </c>
      <c r="DG13" s="57">
        <v>14.21848924022837</v>
      </c>
      <c r="DH13" s="57">
        <v>18.849676893155156</v>
      </c>
      <c r="DI13" s="57">
        <v>24.2535612546504</v>
      </c>
      <c r="DJ13" s="57">
        <v>20.797195558065098</v>
      </c>
      <c r="DK13" s="57">
        <v>23.182131877784101</v>
      </c>
      <c r="DL13" s="57">
        <v>29.5234958278437</v>
      </c>
      <c r="DM13" s="57">
        <v>38.306606437041197</v>
      </c>
      <c r="DN13" s="57">
        <v>39.694052324487103</v>
      </c>
      <c r="DO13" s="57">
        <v>54.039858539168002</v>
      </c>
      <c r="DP13" s="57">
        <v>59.173245480167601</v>
      </c>
      <c r="DQ13" s="57">
        <v>43.613400692353302</v>
      </c>
      <c r="DR13" s="57">
        <v>36.385873307541097</v>
      </c>
      <c r="DS13" s="57">
        <v>50.801203839999999</v>
      </c>
      <c r="DT13" s="57">
        <v>53.073443099999999</v>
      </c>
      <c r="DU13" s="57">
        <v>59.75331061</v>
      </c>
      <c r="DV13" s="57">
        <v>71.414716920000004</v>
      </c>
      <c r="DW13" s="57">
        <v>73.725279999999998</v>
      </c>
      <c r="DX13" s="57">
        <v>79.511971740868304</v>
      </c>
      <c r="DY13" s="57">
        <v>79.963949560000003</v>
      </c>
      <c r="DZ13" s="57">
        <v>86.586013712774303</v>
      </c>
      <c r="EA13" s="57">
        <v>63.572212525013299</v>
      </c>
      <c r="EB13" s="57">
        <v>73.236614555898498</v>
      </c>
      <c r="EC13" s="57">
        <v>65.099723269999998</v>
      </c>
      <c r="ED13" s="57">
        <v>81.233092909999996</v>
      </c>
      <c r="EE13" s="57">
        <v>73.411126449999998</v>
      </c>
      <c r="EF13" s="57">
        <v>71.768672589999994</v>
      </c>
      <c r="EG13" s="57">
        <v>71.881380570000005</v>
      </c>
      <c r="EH13" s="57">
        <v>61.08999781</v>
      </c>
      <c r="EI13" s="57">
        <v>44.439562780000003</v>
      </c>
      <c r="EJ13" s="57">
        <v>38.360750029999998</v>
      </c>
      <c r="EK13" s="57">
        <v>37.829947660000002</v>
      </c>
      <c r="EL13" s="57">
        <v>40.38345039</v>
      </c>
      <c r="EM13" s="57">
        <v>39.354256659999997</v>
      </c>
    </row>
    <row r="14" spans="1:143" outlineLevel="2" x14ac:dyDescent="0.25">
      <c r="A14" s="29" t="s">
        <v>6</v>
      </c>
      <c r="B14" s="12"/>
      <c r="C14" s="12"/>
      <c r="D14" s="12"/>
      <c r="E14" s="12"/>
      <c r="F14" s="12"/>
      <c r="G14" s="12"/>
      <c r="H14" s="13">
        <v>5.7730195126337556</v>
      </c>
      <c r="I14" s="13">
        <v>5.4181953061775019</v>
      </c>
      <c r="J14" s="13">
        <v>5.4243098642208434</v>
      </c>
      <c r="K14" s="13">
        <v>5.0971585289092705</v>
      </c>
      <c r="L14" s="13">
        <v>5.4234106645085873</v>
      </c>
      <c r="M14" s="13">
        <v>5.2865974282888226</v>
      </c>
      <c r="N14" s="13">
        <v>6.76811887420196</v>
      </c>
      <c r="O14" s="13">
        <v>5.9130698678176419</v>
      </c>
      <c r="P14" s="13">
        <v>5.4591313730779607</v>
      </c>
      <c r="Q14" s="13">
        <v>6.5604262206636097</v>
      </c>
      <c r="R14" s="13">
        <v>6.2401762431436021</v>
      </c>
      <c r="S14" s="13">
        <v>6.519782393669634</v>
      </c>
      <c r="T14" s="13">
        <v>6.6304513982555529</v>
      </c>
      <c r="U14" s="13">
        <v>7.2230689686179304</v>
      </c>
      <c r="V14" s="13">
        <v>7.6469966729610643</v>
      </c>
      <c r="W14" s="13">
        <v>8.0485567844618284</v>
      </c>
      <c r="X14" s="13">
        <v>8.6244267601834359</v>
      </c>
      <c r="Y14" s="13">
        <v>9.6977789767107279</v>
      </c>
      <c r="Z14" s="13">
        <v>10.356015646074994</v>
      </c>
      <c r="AA14" s="13">
        <v>10.57366693642658</v>
      </c>
      <c r="AB14" s="13">
        <v>11.61141084434853</v>
      </c>
      <c r="AC14" s="13">
        <v>11.877371639241076</v>
      </c>
      <c r="AD14" s="13">
        <v>12.470214009531517</v>
      </c>
      <c r="AE14" s="13">
        <v>12.285046308785182</v>
      </c>
      <c r="AF14" s="13">
        <v>12.713155291790306</v>
      </c>
      <c r="AG14" s="13">
        <v>12.904594910529628</v>
      </c>
      <c r="AH14" s="13">
        <v>13.728711446812337</v>
      </c>
      <c r="AI14" s="13">
        <v>13.830163654347631</v>
      </c>
      <c r="AJ14" s="13">
        <v>12.534754068878698</v>
      </c>
      <c r="AK14" s="13">
        <v>14.326814135419477</v>
      </c>
      <c r="AL14" s="13">
        <v>15.836952612175164</v>
      </c>
      <c r="AM14" s="13">
        <v>16.559549500944161</v>
      </c>
      <c r="AN14" s="13">
        <v>14.935504900638431</v>
      </c>
      <c r="AO14" s="13">
        <v>14.3707850013488</v>
      </c>
      <c r="AP14" s="13">
        <v>16.120380361478283</v>
      </c>
      <c r="AQ14" s="13">
        <v>15.630608758205197</v>
      </c>
      <c r="AR14" s="13">
        <v>16.346416689146661</v>
      </c>
      <c r="AS14" s="13">
        <v>15.99125528279831</v>
      </c>
      <c r="AT14" s="13">
        <v>16.224530168150345</v>
      </c>
      <c r="AU14" s="13">
        <v>19.651245391601474</v>
      </c>
      <c r="AV14" s="13">
        <v>19.162867547882385</v>
      </c>
      <c r="AW14" s="13">
        <v>20.81761981836166</v>
      </c>
      <c r="AX14" s="13">
        <v>20.689708659293228</v>
      </c>
      <c r="AY14" s="13">
        <v>21.800017983994245</v>
      </c>
      <c r="AZ14" s="13">
        <v>22.229475766567756</v>
      </c>
      <c r="BA14" s="13">
        <v>23.97369840841651</v>
      </c>
      <c r="BB14" s="13">
        <v>23.906865389803077</v>
      </c>
      <c r="BC14" s="13">
        <v>24.455557054221742</v>
      </c>
      <c r="BD14" s="13">
        <v>18.418689866019243</v>
      </c>
      <c r="BE14" s="13">
        <v>19.648457872493481</v>
      </c>
      <c r="BF14" s="13">
        <v>25.215425771063753</v>
      </c>
      <c r="BG14" s="13">
        <v>26.742042082546533</v>
      </c>
      <c r="BH14" s="13">
        <v>26.268456074094058</v>
      </c>
      <c r="BI14" s="13">
        <v>27.096416689146661</v>
      </c>
      <c r="BJ14" s="13">
        <v>25.408349069328299</v>
      </c>
      <c r="BK14" s="13">
        <v>26.494402481791205</v>
      </c>
      <c r="BL14" s="13">
        <v>28.158281629349879</v>
      </c>
      <c r="BM14" s="13">
        <v>30.287024548152143</v>
      </c>
      <c r="BN14" s="13">
        <v>28.077443575218055</v>
      </c>
      <c r="BO14" s="13">
        <v>34.357971405449149</v>
      </c>
      <c r="BP14" s="13">
        <v>35.19564337739412</v>
      </c>
      <c r="BQ14" s="13">
        <v>37.076454455534574</v>
      </c>
      <c r="BR14" s="13">
        <v>35.835896052513263</v>
      </c>
      <c r="BS14" s="13">
        <v>34.372381080838053</v>
      </c>
      <c r="BT14" s="13">
        <v>34.444856577645893</v>
      </c>
      <c r="BU14" s="13">
        <v>36.040576387015555</v>
      </c>
      <c r="BV14" s="13">
        <v>33.53925006743998</v>
      </c>
      <c r="BW14" s="13">
        <v>33.586503012319035</v>
      </c>
      <c r="BX14" s="13">
        <v>37.878001079039656</v>
      </c>
      <c r="BY14" s="13">
        <v>35.254473518568474</v>
      </c>
      <c r="BZ14" s="13">
        <v>36.337627011959356</v>
      </c>
      <c r="CA14" s="13">
        <v>36.319508137757396</v>
      </c>
      <c r="CB14" s="13">
        <v>37.029516230554805</v>
      </c>
      <c r="CC14" s="13">
        <v>36.601901807391421</v>
      </c>
      <c r="CD14" s="13">
        <v>38.891061954860177</v>
      </c>
      <c r="CE14" s="13">
        <v>41.075667655786347</v>
      </c>
      <c r="CF14" s="13">
        <v>46.862399964032015</v>
      </c>
      <c r="CG14" s="13">
        <v>45.945171297545187</v>
      </c>
      <c r="CH14" s="13">
        <v>38.848799568384138</v>
      </c>
      <c r="CI14" s="13">
        <v>43.851744447441774</v>
      </c>
      <c r="CJ14" s="13">
        <v>46.555188382339715</v>
      </c>
      <c r="CK14" s="13">
        <v>41.97862152684111</v>
      </c>
      <c r="CL14" s="13">
        <v>41.036642388274437</v>
      </c>
      <c r="CM14" s="13">
        <v>36.942833378293322</v>
      </c>
      <c r="CN14" s="13">
        <v>33.883463717291612</v>
      </c>
      <c r="CO14" s="13">
        <v>38.32573509576477</v>
      </c>
      <c r="CP14" s="13">
        <v>39.251775919431708</v>
      </c>
      <c r="CQ14" s="13">
        <v>35.365075083175974</v>
      </c>
      <c r="CR14" s="13">
        <v>37.030617750202317</v>
      </c>
      <c r="CS14" s="13">
        <v>42.748628720438809</v>
      </c>
      <c r="CT14" s="57">
        <v>44.926153223630969</v>
      </c>
      <c r="CU14" s="57">
        <v>40.880541318226776</v>
      </c>
      <c r="CV14" s="57">
        <v>42.072408056829424</v>
      </c>
      <c r="CW14" s="57">
        <v>40.831894613793722</v>
      </c>
      <c r="CX14" s="57">
        <v>37.492019602553725</v>
      </c>
      <c r="CY14" s="57">
        <v>30.45677097383329</v>
      </c>
      <c r="CZ14" s="57">
        <v>33.116985882564521</v>
      </c>
      <c r="DA14" s="57">
        <v>33.938269939753617</v>
      </c>
      <c r="DB14" s="57">
        <v>35.849631328117972</v>
      </c>
      <c r="DC14" s="57">
        <v>39.389870515241434</v>
      </c>
      <c r="DD14" s="57">
        <v>38.42084794532866</v>
      </c>
      <c r="DE14" s="57">
        <v>33.846304289182626</v>
      </c>
      <c r="DF14" s="57">
        <v>37.913047387824832</v>
      </c>
      <c r="DG14" s="57">
        <v>34.471720169049547</v>
      </c>
      <c r="DH14" s="57">
        <v>37.162238108083805</v>
      </c>
      <c r="DI14" s="57">
        <v>40.030392950274297</v>
      </c>
      <c r="DJ14" s="57">
        <v>39.481566405898697</v>
      </c>
      <c r="DK14" s="57">
        <v>40.004248718640397</v>
      </c>
      <c r="DL14" s="57">
        <v>42.650008991997097</v>
      </c>
      <c r="DM14" s="57">
        <v>43.4326274615592</v>
      </c>
      <c r="DN14" s="57">
        <v>34.087020052153598</v>
      </c>
      <c r="DO14" s="57">
        <v>37.275833714024699</v>
      </c>
      <c r="DP14" s="57">
        <v>33.6078346276839</v>
      </c>
      <c r="DQ14" s="57">
        <v>44.4924185675182</v>
      </c>
      <c r="DR14" s="57">
        <v>39.795278284671497</v>
      </c>
      <c r="DS14" s="57">
        <v>37.581942750000003</v>
      </c>
      <c r="DT14" s="57">
        <v>34.943141750000002</v>
      </c>
      <c r="DU14" s="57">
        <v>40.853406550000003</v>
      </c>
      <c r="DV14" s="57">
        <v>44.385082939999997</v>
      </c>
      <c r="DW14" s="57">
        <v>57.7663631</v>
      </c>
      <c r="DX14" s="57">
        <v>53.6060484969735</v>
      </c>
      <c r="DY14" s="57">
        <v>55.54133504</v>
      </c>
      <c r="DZ14" s="57">
        <v>59.436256914124797</v>
      </c>
      <c r="EA14" s="57">
        <v>57.125682938216499</v>
      </c>
      <c r="EB14" s="57">
        <v>48.010860448163498</v>
      </c>
      <c r="EC14" s="57">
        <v>47.263228937400001</v>
      </c>
      <c r="ED14" s="57">
        <v>53.137036766500003</v>
      </c>
      <c r="EE14" s="57">
        <v>49.869100953999997</v>
      </c>
      <c r="EF14" s="57">
        <v>50.414546289999997</v>
      </c>
      <c r="EG14" s="57">
        <v>44.376395715000001</v>
      </c>
      <c r="EH14" s="57">
        <v>37.384856239999998</v>
      </c>
      <c r="EI14" s="57">
        <v>35.958649370000003</v>
      </c>
      <c r="EJ14" s="57">
        <v>28.43061664</v>
      </c>
      <c r="EK14" s="57">
        <v>29.203272295000001</v>
      </c>
      <c r="EL14" s="57">
        <v>34.632223433999997</v>
      </c>
      <c r="EM14" s="57">
        <v>31.372331914</v>
      </c>
    </row>
    <row r="15" spans="1:143" outlineLevel="2" x14ac:dyDescent="0.25">
      <c r="A15" s="29" t="s">
        <v>7</v>
      </c>
      <c r="B15" s="12"/>
      <c r="C15" s="12"/>
      <c r="D15" s="12"/>
      <c r="E15" s="12"/>
      <c r="F15" s="12"/>
      <c r="G15" s="12"/>
      <c r="H15" s="13">
        <v>0.25122880314573603</v>
      </c>
      <c r="I15" s="13">
        <v>0.25053760137625952</v>
      </c>
      <c r="J15" s="13">
        <v>0.17966637994593265</v>
      </c>
      <c r="K15" s="13">
        <v>0.28382280658638487</v>
      </c>
      <c r="L15" s="13">
        <v>0.25586753502088966</v>
      </c>
      <c r="M15" s="13">
        <v>0.30400589825509955</v>
      </c>
      <c r="N15" s="13">
        <v>0.27104325387072992</v>
      </c>
      <c r="O15" s="13">
        <v>0.34446424182845908</v>
      </c>
      <c r="P15" s="13">
        <v>0.42883693782256083</v>
      </c>
      <c r="Q15" s="13">
        <v>0.36553821577783241</v>
      </c>
      <c r="R15" s="13">
        <v>0.43312238879331533</v>
      </c>
      <c r="S15" s="13">
        <v>0.39656549520766771</v>
      </c>
      <c r="T15" s="13">
        <v>0.45138547554681741</v>
      </c>
      <c r="U15" s="13">
        <v>0.51439235684443352</v>
      </c>
      <c r="V15" s="13">
        <v>0.52686470877365443</v>
      </c>
      <c r="W15" s="13">
        <v>0.5434381912017695</v>
      </c>
      <c r="X15" s="13">
        <v>0.66387625952322438</v>
      </c>
      <c r="Y15" s="13">
        <v>0.79397579257802897</v>
      </c>
      <c r="Z15" s="13">
        <v>1.0183245269107888</v>
      </c>
      <c r="AA15" s="13">
        <v>1.2075141312361759</v>
      </c>
      <c r="AB15" s="13">
        <v>1.4195133939542885</v>
      </c>
      <c r="AC15" s="13">
        <v>1.5757096338166625</v>
      </c>
      <c r="AD15" s="13">
        <v>1.6568567215532071</v>
      </c>
      <c r="AE15" s="13">
        <v>1.7001873924797248</v>
      </c>
      <c r="AF15" s="13">
        <v>1.5475854018186286</v>
      </c>
      <c r="AG15" s="13">
        <v>1.3894845170803638</v>
      </c>
      <c r="AH15" s="13">
        <v>1.5698574588350946</v>
      </c>
      <c r="AI15" s="13">
        <v>1.5951708036372574</v>
      </c>
      <c r="AJ15" s="13">
        <v>3.2963565986728924</v>
      </c>
      <c r="AK15" s="13">
        <v>1.5681678545097075</v>
      </c>
      <c r="AL15" s="13">
        <v>1.4032317522732858</v>
      </c>
      <c r="AM15" s="13">
        <v>1.2363910051609732</v>
      </c>
      <c r="AN15" s="13">
        <v>2.8273224379454414</v>
      </c>
      <c r="AO15" s="13">
        <v>2.9848396411894815</v>
      </c>
      <c r="AP15" s="13">
        <v>3.2175749569918901</v>
      </c>
      <c r="AQ15" s="13">
        <v>3.1589149668223149</v>
      </c>
      <c r="AR15" s="13">
        <v>3.1901572868026542</v>
      </c>
      <c r="AS15" s="13">
        <v>3.3574281150159746</v>
      </c>
      <c r="AT15" s="13">
        <v>2.7943137134431062</v>
      </c>
      <c r="AU15" s="13">
        <v>2.7120607028753994</v>
      </c>
      <c r="AV15" s="13">
        <v>2.4842252396166136</v>
      </c>
      <c r="AW15" s="13">
        <v>2.479002826247235</v>
      </c>
      <c r="AX15" s="13">
        <v>2.1503594249201279</v>
      </c>
      <c r="AY15" s="13">
        <v>1.9004823052347013</v>
      </c>
      <c r="AZ15" s="13">
        <v>1.7913645858933398</v>
      </c>
      <c r="BA15" s="13">
        <v>1.8586876382403539</v>
      </c>
      <c r="BB15" s="13">
        <v>1.756359056279184</v>
      </c>
      <c r="BC15" s="13">
        <v>1.6912171295158516</v>
      </c>
      <c r="BD15" s="13">
        <v>1.6759953305480462</v>
      </c>
      <c r="BE15" s="13">
        <v>1.8286894814450725</v>
      </c>
      <c r="BF15" s="13">
        <v>1.9452721798967805</v>
      </c>
      <c r="BG15" s="13">
        <v>1.8595478004423691</v>
      </c>
      <c r="BH15" s="13">
        <v>2.0489678053575817</v>
      </c>
      <c r="BI15" s="13">
        <v>1.8961200540673384</v>
      </c>
      <c r="BJ15" s="13">
        <v>2.057308306709265</v>
      </c>
      <c r="BK15" s="13">
        <v>2.1547523961661343</v>
      </c>
      <c r="BL15" s="13">
        <v>2.1651204227082821</v>
      </c>
      <c r="BM15" s="13">
        <v>2.0899637503072008</v>
      </c>
      <c r="BN15" s="13">
        <v>4.3081070287539935</v>
      </c>
      <c r="BO15" s="13">
        <v>2.2583405013516833</v>
      </c>
      <c r="BP15" s="13">
        <v>3.0740507495699188</v>
      </c>
      <c r="BQ15" s="13">
        <v>3.831131727697223</v>
      </c>
      <c r="BR15" s="13">
        <v>4.1601898500860166</v>
      </c>
      <c r="BS15" s="13">
        <v>4.8504700172032438</v>
      </c>
      <c r="BT15" s="13">
        <v>4.9190986728926029</v>
      </c>
      <c r="BU15" s="13">
        <v>4.6613572130744654</v>
      </c>
      <c r="BV15" s="13">
        <v>4.3708527893831413</v>
      </c>
      <c r="BW15" s="13">
        <v>4.4807845908085522</v>
      </c>
      <c r="BX15" s="13">
        <v>3.5855861391005162</v>
      </c>
      <c r="BY15" s="13">
        <v>3.1374877119685425</v>
      </c>
      <c r="BZ15" s="13">
        <v>2.955670926517572</v>
      </c>
      <c r="CA15" s="13">
        <v>2.8518677807815189</v>
      </c>
      <c r="CB15" s="13">
        <v>3.2063467682477267</v>
      </c>
      <c r="CC15" s="13">
        <v>2.7762349471614649</v>
      </c>
      <c r="CD15" s="13">
        <v>2.7883847382649298</v>
      </c>
      <c r="CE15" s="13">
        <v>2.6583005652494469</v>
      </c>
      <c r="CF15" s="13">
        <v>2.5003993610223643</v>
      </c>
      <c r="CG15" s="13">
        <v>2.4447192184811994</v>
      </c>
      <c r="CH15" s="13">
        <v>2.3138209633816662</v>
      </c>
      <c r="CI15" s="13">
        <v>2.5191539690341607</v>
      </c>
      <c r="CJ15" s="13">
        <v>2.4484977881543375</v>
      </c>
      <c r="CK15" s="13">
        <v>2.4636888670434995</v>
      </c>
      <c r="CL15" s="13">
        <v>2.5813006881297618</v>
      </c>
      <c r="CM15" s="13">
        <v>2.6005928975178176</v>
      </c>
      <c r="CN15" s="13">
        <v>2.6403753993610222</v>
      </c>
      <c r="CO15" s="13">
        <v>2.6300995330548047</v>
      </c>
      <c r="CP15" s="13">
        <v>2.9206346768247728</v>
      </c>
      <c r="CQ15" s="13">
        <v>2.4819212337183583</v>
      </c>
      <c r="CR15" s="13">
        <v>2.3361544605554192</v>
      </c>
      <c r="CS15" s="13">
        <v>2.2242258540181861</v>
      </c>
      <c r="CT15" s="57">
        <v>2.2058091668714672</v>
      </c>
      <c r="CU15" s="57">
        <v>2.0958620054067341</v>
      </c>
      <c r="CV15" s="57">
        <v>2.6090255591054312</v>
      </c>
      <c r="CW15" s="57">
        <v>2.5147917178667978</v>
      </c>
      <c r="CX15" s="57">
        <v>2.3183368149422461</v>
      </c>
      <c r="CY15" s="57">
        <v>3.2103710985500125</v>
      </c>
      <c r="CZ15" s="57">
        <v>3.194488817891374</v>
      </c>
      <c r="DA15" s="57">
        <v>3.2555142541164908</v>
      </c>
      <c r="DB15" s="57">
        <v>3.4077322437945443</v>
      </c>
      <c r="DC15" s="57">
        <v>3.4553944458097812</v>
      </c>
      <c r="DD15" s="57">
        <v>3.610991644138609</v>
      </c>
      <c r="DE15" s="57">
        <v>3.7768647087736547</v>
      </c>
      <c r="DF15" s="57">
        <v>3.7225208896534774</v>
      </c>
      <c r="DG15" s="57">
        <v>3.5988418530351436</v>
      </c>
      <c r="DH15" s="57">
        <v>2.8271073973949372</v>
      </c>
      <c r="DI15" s="57">
        <v>2.4466853035143799</v>
      </c>
      <c r="DJ15" s="57">
        <v>2.4466853035143799</v>
      </c>
      <c r="DK15" s="57">
        <v>2.6185180634062402</v>
      </c>
      <c r="DL15" s="57">
        <v>2.75967682477267</v>
      </c>
      <c r="DM15" s="57">
        <v>2.8203028999754198</v>
      </c>
      <c r="DN15" s="57">
        <v>3.8636796510199098</v>
      </c>
      <c r="DO15" s="57">
        <v>3.8960859801090799</v>
      </c>
      <c r="DP15" s="57">
        <v>4.4317292268206598</v>
      </c>
      <c r="DQ15" s="57">
        <v>3.3622492592826099</v>
      </c>
      <c r="DR15" s="57">
        <v>3.2590777280464001</v>
      </c>
      <c r="DS15" s="57">
        <v>3.3228585599999998</v>
      </c>
      <c r="DT15" s="57">
        <v>3.3338188799999999</v>
      </c>
      <c r="DU15" s="57">
        <v>3.18216192</v>
      </c>
      <c r="DV15" s="57">
        <v>3.52237746</v>
      </c>
      <c r="DW15" s="57">
        <v>3.99447888</v>
      </c>
      <c r="DX15" s="57">
        <v>3.8633396187687499</v>
      </c>
      <c r="DY15" s="57">
        <v>3.9258688500000001</v>
      </c>
      <c r="DZ15" s="57">
        <v>4.0125205007084404</v>
      </c>
      <c r="EA15" s="57">
        <v>4.1237177005786902</v>
      </c>
      <c r="EB15" s="57">
        <v>3.80082895773285</v>
      </c>
      <c r="EC15" s="57">
        <v>3.9680223024000001</v>
      </c>
      <c r="ED15" s="57">
        <v>4.5112591499999999</v>
      </c>
      <c r="EE15" s="57">
        <v>4.9007917399999998</v>
      </c>
      <c r="EF15" s="57">
        <v>5.0025636499999999</v>
      </c>
      <c r="EG15" s="57">
        <v>4.4419449499999999</v>
      </c>
      <c r="EH15" s="57">
        <v>4.8343169399999999</v>
      </c>
      <c r="EI15" s="57">
        <v>4.94412275</v>
      </c>
      <c r="EJ15" s="57">
        <v>4.7806630500000002</v>
      </c>
      <c r="EK15" s="57">
        <v>5.4204386199999997</v>
      </c>
      <c r="EL15" s="57">
        <v>5.5271047400000004</v>
      </c>
      <c r="EM15" s="57">
        <v>5.1935996199999996</v>
      </c>
    </row>
    <row r="16" spans="1:143" outlineLevel="1" x14ac:dyDescent="0.25">
      <c r="A16" s="19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57"/>
      <c r="CU16" s="57"/>
      <c r="CV16" s="57"/>
      <c r="CW16" s="57"/>
      <c r="CX16" s="57"/>
      <c r="CY16" s="57"/>
      <c r="CZ16" s="57"/>
      <c r="DA16" s="57"/>
      <c r="DB16" s="57"/>
      <c r="DC16" s="57"/>
      <c r="DD16" s="57"/>
      <c r="DE16" s="57"/>
      <c r="DF16" s="57"/>
      <c r="DG16" s="57"/>
      <c r="DH16" s="57"/>
      <c r="DI16" s="57"/>
      <c r="DJ16" s="57"/>
      <c r="DK16" s="57"/>
      <c r="DL16" s="57"/>
      <c r="DM16" s="57"/>
      <c r="DN16" s="57"/>
      <c r="DO16" s="57"/>
      <c r="DP16" s="57"/>
      <c r="DQ16" s="57"/>
      <c r="DR16" s="57"/>
      <c r="DS16" s="57"/>
      <c r="DT16" s="57"/>
      <c r="DU16" s="57"/>
      <c r="DV16" s="57"/>
      <c r="DW16" s="57"/>
      <c r="DX16" s="57"/>
      <c r="DY16" s="57"/>
      <c r="DZ16" s="57"/>
      <c r="EA16" s="57"/>
      <c r="EB16" s="57"/>
      <c r="EC16" s="57"/>
      <c r="ED16" s="57"/>
      <c r="EE16" s="57"/>
      <c r="EF16" s="57"/>
      <c r="EG16" s="57"/>
      <c r="EH16" s="57"/>
      <c r="EI16" s="57"/>
      <c r="EJ16" s="57"/>
      <c r="EK16" s="57"/>
      <c r="EL16" s="57"/>
      <c r="EM16" s="57"/>
    </row>
    <row r="17" spans="1:143" outlineLevel="1" x14ac:dyDescent="0.25">
      <c r="A17" s="61" t="s">
        <v>9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57"/>
      <c r="CU17" s="57"/>
      <c r="CV17" s="57"/>
      <c r="CW17" s="57"/>
      <c r="CX17" s="57"/>
      <c r="CY17" s="57"/>
      <c r="CZ17" s="57"/>
      <c r="DA17" s="57"/>
      <c r="DB17" s="57"/>
      <c r="DC17" s="57"/>
      <c r="DD17" s="57"/>
      <c r="DE17" s="57"/>
      <c r="DF17" s="57"/>
      <c r="DG17" s="57"/>
      <c r="DH17" s="57"/>
      <c r="DI17" s="56">
        <f t="shared" ref="DI17:ED17" si="16">SUM(DI18:DI20)</f>
        <v>1.9183464483199998E-2</v>
      </c>
      <c r="DJ17" s="56">
        <f t="shared" si="16"/>
        <v>1.8828197216000001E-2</v>
      </c>
      <c r="DK17" s="56">
        <f t="shared" si="16"/>
        <v>1.8475558975999999E-2</v>
      </c>
      <c r="DL17" s="56">
        <f t="shared" si="16"/>
        <v>2.0113196736E-2</v>
      </c>
      <c r="DM17" s="56">
        <f t="shared" si="16"/>
        <v>1.515461488E-2</v>
      </c>
      <c r="DN17" s="56">
        <f t="shared" si="16"/>
        <v>1.3454702508800001E-2</v>
      </c>
      <c r="DO17" s="56">
        <f t="shared" si="16"/>
        <v>3.2340782399999999E-3</v>
      </c>
      <c r="DP17" s="56">
        <f t="shared" si="16"/>
        <v>1.9541121291000003E-3</v>
      </c>
      <c r="DQ17" s="56">
        <f t="shared" si="16"/>
        <v>5.0289925309999995E-4</v>
      </c>
      <c r="DR17" s="56">
        <f t="shared" si="16"/>
        <v>2.0681070671999999E-3</v>
      </c>
      <c r="DS17" s="56">
        <f t="shared" si="16"/>
        <v>5.0870125000000005E-4</v>
      </c>
      <c r="DT17" s="56">
        <f t="shared" si="16"/>
        <v>0.48405702051999999</v>
      </c>
      <c r="DU17" s="56">
        <f t="shared" si="16"/>
        <v>0.90543752971999991</v>
      </c>
      <c r="DV17" s="56">
        <f t="shared" si="16"/>
        <v>2.2833714247199999</v>
      </c>
      <c r="DW17" s="56">
        <f t="shared" si="16"/>
        <v>10.133655738889999</v>
      </c>
      <c r="DX17" s="56">
        <f t="shared" si="16"/>
        <v>20.055882948638402</v>
      </c>
      <c r="DY17" s="56">
        <f t="shared" si="16"/>
        <v>24.749788778759999</v>
      </c>
      <c r="DZ17" s="56">
        <f t="shared" si="16"/>
        <v>28.071493801278798</v>
      </c>
      <c r="EA17" s="56">
        <f t="shared" si="16"/>
        <v>16.85160605515</v>
      </c>
      <c r="EB17" s="56">
        <f t="shared" si="16"/>
        <v>13.847570023303701</v>
      </c>
      <c r="EC17" s="56">
        <f t="shared" si="16"/>
        <v>15.567887455028901</v>
      </c>
      <c r="ED17" s="56">
        <f t="shared" si="16"/>
        <v>5.7443755896230995</v>
      </c>
      <c r="EE17" s="56">
        <f>SUM(EE18:EE20)</f>
        <v>3.8119697398889998</v>
      </c>
      <c r="EF17" s="56">
        <f t="shared" ref="EF17:EG17" si="17">SUM(EF18:EF20)</f>
        <v>4.28950554719E-2</v>
      </c>
      <c r="EG17" s="56">
        <f t="shared" si="17"/>
        <v>13.658699966659999</v>
      </c>
      <c r="EH17" s="56">
        <f t="shared" ref="EH17:EI17" si="18">SUM(EH18:EH20)</f>
        <v>9.3964418861643999</v>
      </c>
      <c r="EI17" s="56">
        <f t="shared" si="18"/>
        <v>9.5341759398600008</v>
      </c>
      <c r="EJ17" s="56">
        <f t="shared" ref="EJ17:EK17" si="19">SUM(EJ18:EJ20)</f>
        <v>10.0701204647275</v>
      </c>
      <c r="EK17" s="56">
        <f t="shared" si="19"/>
        <v>10.3563465034118</v>
      </c>
      <c r="EL17" s="56">
        <f t="shared" ref="EL17:EM17" si="20">SUM(EL18:EL20)</f>
        <v>13.3178826865965</v>
      </c>
      <c r="EM17" s="56">
        <f t="shared" si="20"/>
        <v>24.157394087376623</v>
      </c>
    </row>
    <row r="18" spans="1:143" outlineLevel="2" x14ac:dyDescent="0.25">
      <c r="A18" s="29" t="s">
        <v>5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57"/>
      <c r="CU18" s="57"/>
      <c r="CV18" s="57"/>
      <c r="CW18" s="57"/>
      <c r="CX18" s="57"/>
      <c r="CY18" s="57"/>
      <c r="CZ18" s="57"/>
      <c r="DA18" s="57"/>
      <c r="DB18" s="57"/>
      <c r="DC18" s="57"/>
      <c r="DD18" s="57"/>
      <c r="DE18" s="57"/>
      <c r="DF18" s="57"/>
      <c r="DG18" s="57"/>
      <c r="DH18" s="57"/>
      <c r="DI18" s="57">
        <v>1.7867088963199999E-2</v>
      </c>
      <c r="DJ18" s="57">
        <v>1.8307612256E-2</v>
      </c>
      <c r="DK18" s="57">
        <v>1.8243304576E-2</v>
      </c>
      <c r="DL18" s="57">
        <v>1.8313886176000001E-2</v>
      </c>
      <c r="DM18" s="57">
        <v>1.472489024E-2</v>
      </c>
      <c r="DN18" s="57">
        <v>1.3080433068799999E-2</v>
      </c>
      <c r="DO18" s="57">
        <v>2.7818129579999999E-3</v>
      </c>
      <c r="DP18" s="57">
        <v>1.9535346495E-3</v>
      </c>
      <c r="DQ18" s="57">
        <v>5.0283082249999997E-4</v>
      </c>
      <c r="DR18" s="57">
        <v>8.9111318640000005E-4</v>
      </c>
      <c r="DS18" s="57">
        <v>3.99672E-4</v>
      </c>
      <c r="DT18" s="57">
        <v>0.48368990651999999</v>
      </c>
      <c r="DU18" s="57">
        <v>0.87896894856999996</v>
      </c>
      <c r="DV18" s="57">
        <v>2.2828376676</v>
      </c>
      <c r="DW18" s="57">
        <v>2.7472928510000001</v>
      </c>
      <c r="DX18" s="57">
        <v>1.6104276157866</v>
      </c>
      <c r="DY18" s="57">
        <v>1.8380192098000001</v>
      </c>
      <c r="DZ18" s="57">
        <v>1.6010829164788001</v>
      </c>
      <c r="EA18" s="57">
        <v>3.23723482734</v>
      </c>
      <c r="EB18" s="57">
        <v>2.652994473448</v>
      </c>
      <c r="EC18" s="57">
        <v>1.7623231804171</v>
      </c>
      <c r="ED18" s="57">
        <v>1.5262428372015</v>
      </c>
      <c r="EE18" s="57">
        <v>0.99942378363899997</v>
      </c>
      <c r="EF18" s="57">
        <v>4.2266808856499999E-2</v>
      </c>
      <c r="EG18" s="57">
        <v>1.81694888063</v>
      </c>
      <c r="EH18" s="57">
        <v>0.91100488616440001</v>
      </c>
      <c r="EI18" s="57">
        <v>0.91398941304000003</v>
      </c>
      <c r="EJ18" s="57">
        <v>2.0297920437674999</v>
      </c>
      <c r="EK18" s="57">
        <v>2.070007808258</v>
      </c>
      <c r="EL18" s="57">
        <v>2.1359828898800002</v>
      </c>
      <c r="EM18" s="57">
        <v>3.4059544757782101</v>
      </c>
    </row>
    <row r="19" spans="1:143" outlineLevel="2" x14ac:dyDescent="0.25">
      <c r="A19" s="29" t="s">
        <v>6</v>
      </c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57"/>
      <c r="CU19" s="57"/>
      <c r="CV19" s="57"/>
      <c r="CW19" s="57"/>
      <c r="CX19" s="57"/>
      <c r="CY19" s="57"/>
      <c r="CZ19" s="57"/>
      <c r="DA19" s="57"/>
      <c r="DB19" s="57"/>
      <c r="DC19" s="57"/>
      <c r="DD19" s="57"/>
      <c r="DE19" s="57"/>
      <c r="DF19" s="57"/>
      <c r="DG19" s="57"/>
      <c r="DH19" s="57"/>
      <c r="DI19" s="57">
        <v>1.2550584E-3</v>
      </c>
      <c r="DJ19" s="57">
        <v>4.5859200000000002E-4</v>
      </c>
      <c r="DK19" s="57">
        <v>1.5061600000000001E-4</v>
      </c>
      <c r="DL19" s="57">
        <v>7.4228959999999994E-5</v>
      </c>
      <c r="DM19" s="57">
        <v>7.5308000000000005E-5</v>
      </c>
      <c r="DN19" s="57">
        <v>2.6976000000000002E-4</v>
      </c>
      <c r="DO19" s="57">
        <v>1.5550493200000001E-4</v>
      </c>
      <c r="DP19" s="57">
        <v>0</v>
      </c>
      <c r="DQ19" s="57">
        <v>6.8430600000000004E-8</v>
      </c>
      <c r="DR19" s="57">
        <v>6.5565638880000002E-4</v>
      </c>
      <c r="DS19" s="57">
        <v>1.0902925000000001E-4</v>
      </c>
      <c r="DT19" s="57">
        <v>3.6711399999999998E-4</v>
      </c>
      <c r="DU19" s="57">
        <v>2.646858115E-2</v>
      </c>
      <c r="DV19" s="57">
        <v>5.3375712E-4</v>
      </c>
      <c r="DW19" s="57">
        <v>7.38596417768</v>
      </c>
      <c r="DX19" s="57">
        <v>18.4453996646868</v>
      </c>
      <c r="DY19" s="57">
        <v>22.910359254199999</v>
      </c>
      <c r="DZ19" s="57">
        <v>26.470091626799999</v>
      </c>
      <c r="EA19" s="57">
        <v>13.613086313326001</v>
      </c>
      <c r="EB19" s="57">
        <v>11.194569927143201</v>
      </c>
      <c r="EC19" s="57">
        <v>13.8055642746118</v>
      </c>
      <c r="ED19" s="57">
        <v>4.2165530939723999</v>
      </c>
      <c r="EE19" s="57">
        <v>2.8122397882499999</v>
      </c>
      <c r="EF19" s="57">
        <v>8.7262411999999999E-6</v>
      </c>
      <c r="EG19" s="57">
        <v>9.9032551352400002</v>
      </c>
      <c r="EH19" s="57">
        <v>8.4836051999999995</v>
      </c>
      <c r="EI19" s="57">
        <v>8.6195763028200005</v>
      </c>
      <c r="EJ19" s="57">
        <v>8.03819034096</v>
      </c>
      <c r="EK19" s="57">
        <v>8.2832430298799995</v>
      </c>
      <c r="EL19" s="57">
        <v>11.179347772329001</v>
      </c>
      <c r="EM19" s="57">
        <v>20.747830815003201</v>
      </c>
    </row>
    <row r="20" spans="1:143" outlineLevel="2" x14ac:dyDescent="0.25">
      <c r="A20" s="29" t="s">
        <v>7</v>
      </c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  <c r="CH20" s="12"/>
      <c r="CI20" s="12"/>
      <c r="CJ20" s="12"/>
      <c r="CK20" s="12"/>
      <c r="CL20" s="12"/>
      <c r="CM20" s="12"/>
      <c r="CN20" s="12"/>
      <c r="CO20" s="12"/>
      <c r="CP20" s="12"/>
      <c r="CQ20" s="12"/>
      <c r="CR20" s="12"/>
      <c r="CS20" s="12"/>
      <c r="CT20" s="57"/>
      <c r="CU20" s="57"/>
      <c r="CV20" s="57"/>
      <c r="CW20" s="57"/>
      <c r="CX20" s="57"/>
      <c r="CY20" s="57"/>
      <c r="CZ20" s="57"/>
      <c r="DA20" s="57"/>
      <c r="DB20" s="57"/>
      <c r="DC20" s="57"/>
      <c r="DD20" s="57"/>
      <c r="DE20" s="57"/>
      <c r="DF20" s="57"/>
      <c r="DG20" s="57"/>
      <c r="DH20" s="57"/>
      <c r="DI20" s="57">
        <v>6.1317120000000004E-5</v>
      </c>
      <c r="DJ20" s="57">
        <v>6.1992959999999998E-5</v>
      </c>
      <c r="DK20" s="57">
        <v>8.1638399999999994E-5</v>
      </c>
      <c r="DL20" s="57">
        <v>1.7250816E-3</v>
      </c>
      <c r="DM20" s="57">
        <v>3.5441664000000002E-4</v>
      </c>
      <c r="DN20" s="57">
        <v>1.0450944E-4</v>
      </c>
      <c r="DO20" s="57">
        <v>2.9676034999999998E-4</v>
      </c>
      <c r="DP20" s="57">
        <v>5.7747959999999999E-7</v>
      </c>
      <c r="DQ20" s="57">
        <v>0</v>
      </c>
      <c r="DR20" s="57">
        <v>5.2133749199999996E-4</v>
      </c>
      <c r="DS20" s="57">
        <v>0</v>
      </c>
      <c r="DT20" s="57">
        <v>0</v>
      </c>
      <c r="DU20" s="57">
        <v>0</v>
      </c>
      <c r="DV20" s="57">
        <v>0</v>
      </c>
      <c r="DW20" s="57">
        <v>3.9871021000000001E-4</v>
      </c>
      <c r="DX20" s="57">
        <v>5.5668165000000001E-5</v>
      </c>
      <c r="DY20" s="57">
        <v>1.41031476E-3</v>
      </c>
      <c r="DZ20" s="57">
        <v>3.19258E-4</v>
      </c>
      <c r="EA20" s="57">
        <v>1.2849144840000001E-3</v>
      </c>
      <c r="EB20" s="57">
        <v>5.6227125000000004E-6</v>
      </c>
      <c r="EC20" s="57">
        <v>0</v>
      </c>
      <c r="ED20" s="57">
        <v>1.5796584492E-3</v>
      </c>
      <c r="EE20" s="57">
        <v>3.06168E-4</v>
      </c>
      <c r="EF20" s="57">
        <v>6.1952037420000001E-4</v>
      </c>
      <c r="EG20" s="57">
        <v>1.9384959507899999</v>
      </c>
      <c r="EH20" s="57">
        <v>1.8318E-3</v>
      </c>
      <c r="EI20" s="57">
        <v>6.1022400000000003E-4</v>
      </c>
      <c r="EJ20" s="57">
        <v>2.1380800000000001E-3</v>
      </c>
      <c r="EK20" s="57">
        <v>3.0956652738000001E-3</v>
      </c>
      <c r="EL20" s="57">
        <v>2.5520243874999999E-3</v>
      </c>
      <c r="EM20" s="57">
        <v>3.6087965952124501E-3</v>
      </c>
    </row>
    <row r="21" spans="1:143" outlineLevel="1" x14ac:dyDescent="0.25">
      <c r="A21" s="19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  <c r="CH21" s="12"/>
      <c r="CI21" s="12"/>
      <c r="CJ21" s="12"/>
      <c r="CK21" s="12"/>
      <c r="CL21" s="12"/>
      <c r="CM21" s="12"/>
      <c r="CN21" s="12"/>
      <c r="CO21" s="12"/>
      <c r="CP21" s="12"/>
      <c r="CQ21" s="12"/>
      <c r="CR21" s="12"/>
      <c r="CS21" s="12"/>
      <c r="CT21" s="57"/>
      <c r="CU21" s="57"/>
      <c r="CV21" s="57"/>
      <c r="CW21" s="57"/>
      <c r="CX21" s="57"/>
      <c r="CY21" s="57"/>
      <c r="CZ21" s="57"/>
      <c r="DA21" s="57"/>
      <c r="DB21" s="57"/>
      <c r="DC21" s="57"/>
      <c r="DD21" s="57"/>
      <c r="DE21" s="57"/>
      <c r="DF21" s="57"/>
      <c r="DG21" s="57"/>
      <c r="DH21" s="57"/>
      <c r="DI21" s="57"/>
      <c r="DJ21" s="57"/>
      <c r="DK21" s="57"/>
      <c r="DL21" s="57"/>
      <c r="DM21" s="57"/>
      <c r="DN21" s="57"/>
      <c r="DO21" s="57"/>
      <c r="DP21" s="57"/>
      <c r="DQ21" s="57"/>
      <c r="DR21" s="57"/>
      <c r="DS21" s="57"/>
      <c r="DT21" s="57"/>
      <c r="DU21" s="57"/>
      <c r="DV21" s="57"/>
      <c r="DW21" s="57"/>
      <c r="DX21" s="57"/>
      <c r="DY21" s="57"/>
      <c r="DZ21" s="57"/>
      <c r="EA21" s="57"/>
      <c r="EB21" s="57"/>
      <c r="EC21" s="57"/>
      <c r="ED21" s="57"/>
      <c r="EE21" s="57"/>
      <c r="EF21" s="57"/>
      <c r="EG21" s="57"/>
      <c r="EH21" s="57"/>
      <c r="EI21" s="57"/>
      <c r="EJ21" s="57"/>
      <c r="EK21" s="57"/>
      <c r="EL21" s="57"/>
      <c r="EM21" s="57"/>
    </row>
    <row r="22" spans="1:143" outlineLevel="1" x14ac:dyDescent="0.25">
      <c r="A22" s="61" t="s">
        <v>10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57"/>
      <c r="CU22" s="57"/>
      <c r="CV22" s="57"/>
      <c r="CW22" s="57"/>
      <c r="CX22" s="57"/>
      <c r="CY22" s="57"/>
      <c r="CZ22" s="57"/>
      <c r="DA22" s="57"/>
      <c r="DB22" s="57"/>
      <c r="DC22" s="57"/>
      <c r="DD22" s="57"/>
      <c r="DE22" s="57"/>
      <c r="DF22" s="57"/>
      <c r="DG22" s="57"/>
      <c r="DH22" s="57"/>
      <c r="DI22" s="56">
        <f t="shared" ref="DI22:ED22" si="21">SUM(DI23:DI25)</f>
        <v>15.237095039172949</v>
      </c>
      <c r="DJ22" s="56">
        <f t="shared" si="21"/>
        <v>10.528167208257699</v>
      </c>
      <c r="DK22" s="56">
        <f t="shared" si="21"/>
        <v>19.117385030428501</v>
      </c>
      <c r="DL22" s="56">
        <f t="shared" si="21"/>
        <v>24.1462939958592</v>
      </c>
      <c r="DM22" s="56">
        <f t="shared" si="21"/>
        <v>24.7080761026413</v>
      </c>
      <c r="DN22" s="56">
        <f t="shared" si="21"/>
        <v>32.737875650919101</v>
      </c>
      <c r="DO22" s="56">
        <f t="shared" si="21"/>
        <v>42.707364713416602</v>
      </c>
      <c r="DP22" s="56">
        <f t="shared" si="21"/>
        <v>50.897662504002597</v>
      </c>
      <c r="DQ22" s="56">
        <f t="shared" si="21"/>
        <v>40.202842424090449</v>
      </c>
      <c r="DR22" s="56">
        <f t="shared" si="21"/>
        <v>33.326672475430144</v>
      </c>
      <c r="DS22" s="56">
        <f t="shared" si="21"/>
        <v>50.618046440000001</v>
      </c>
      <c r="DT22" s="56">
        <f t="shared" si="21"/>
        <v>48.484375581199998</v>
      </c>
      <c r="DU22" s="56">
        <f t="shared" si="21"/>
        <v>56.854357039999996</v>
      </c>
      <c r="DV22" s="56">
        <f t="shared" si="21"/>
        <v>61.022006229600002</v>
      </c>
      <c r="DW22" s="56">
        <f t="shared" si="21"/>
        <v>69.462344207200005</v>
      </c>
      <c r="DX22" s="56">
        <f t="shared" si="21"/>
        <v>60.131756943744797</v>
      </c>
      <c r="DY22" s="56">
        <f t="shared" si="21"/>
        <v>73.451484757420005</v>
      </c>
      <c r="DZ22" s="56">
        <f t="shared" si="21"/>
        <v>85.237387596918055</v>
      </c>
      <c r="EA22" s="56">
        <f t="shared" si="21"/>
        <v>63.671627580721697</v>
      </c>
      <c r="EB22" s="56">
        <f t="shared" si="21"/>
        <v>78.50976902886093</v>
      </c>
      <c r="EC22" s="56">
        <f t="shared" si="21"/>
        <v>66.912215411600002</v>
      </c>
      <c r="ED22" s="56">
        <f t="shared" si="21"/>
        <v>75.262835180300002</v>
      </c>
      <c r="EE22" s="56">
        <f>SUM(EE23:EE25)</f>
        <v>67.576131783499989</v>
      </c>
      <c r="EF22" s="56">
        <f t="shared" ref="EF22:EG22" si="22">SUM(EF23:EF25)</f>
        <v>69.505022065199995</v>
      </c>
      <c r="EG22" s="56">
        <f t="shared" si="22"/>
        <v>66.234924264</v>
      </c>
      <c r="EH22" s="56">
        <f t="shared" ref="EH22:EI22" si="23">SUM(EH23:EH25)</f>
        <v>54.8814950732</v>
      </c>
      <c r="EI22" s="56">
        <f t="shared" si="23"/>
        <v>43.047994347699998</v>
      </c>
      <c r="EJ22" s="56">
        <f t="shared" ref="EJ22:EK22" si="24">SUM(EJ23:EJ25)</f>
        <v>37.841288934600001</v>
      </c>
      <c r="EK22" s="56">
        <f t="shared" si="24"/>
        <v>36.690316589400005</v>
      </c>
      <c r="EL22" s="56">
        <f t="shared" ref="EL22:EM22" si="25">SUM(EL23:EL25)</f>
        <v>38.524329582199996</v>
      </c>
      <c r="EM22" s="56">
        <f t="shared" si="25"/>
        <v>43.923908850519425</v>
      </c>
    </row>
    <row r="23" spans="1:143" outlineLevel="2" x14ac:dyDescent="0.25">
      <c r="A23" s="29" t="s">
        <v>5</v>
      </c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12"/>
      <c r="CF23" s="12"/>
      <c r="CG23" s="12"/>
      <c r="CH23" s="12"/>
      <c r="CI23" s="12"/>
      <c r="CJ23" s="12"/>
      <c r="CK23" s="12"/>
      <c r="CL23" s="12"/>
      <c r="CM23" s="12"/>
      <c r="CN23" s="12"/>
      <c r="CO23" s="12"/>
      <c r="CP23" s="12"/>
      <c r="CQ23" s="12"/>
      <c r="CR23" s="12"/>
      <c r="CS23" s="12"/>
      <c r="CT23" s="57"/>
      <c r="CU23" s="57"/>
      <c r="CV23" s="57"/>
      <c r="CW23" s="57"/>
      <c r="CX23" s="57"/>
      <c r="CY23" s="57"/>
      <c r="CZ23" s="57"/>
      <c r="DA23" s="57"/>
      <c r="DB23" s="57"/>
      <c r="DC23" s="57"/>
      <c r="DD23" s="57"/>
      <c r="DE23" s="57"/>
      <c r="DF23" s="57"/>
      <c r="DG23" s="57"/>
      <c r="DH23" s="57"/>
      <c r="DI23" s="57">
        <v>15.2370914423741</v>
      </c>
      <c r="DJ23" s="57">
        <v>10.5264137688188</v>
      </c>
      <c r="DK23" s="57">
        <v>19.117385030428501</v>
      </c>
      <c r="DL23" s="57">
        <v>24.1462939958592</v>
      </c>
      <c r="DM23" s="57">
        <v>24.7080761026413</v>
      </c>
      <c r="DN23" s="57">
        <v>32.737875650919101</v>
      </c>
      <c r="DO23" s="57">
        <v>42.707364713416602</v>
      </c>
      <c r="DP23" s="57">
        <v>50.897662504002597</v>
      </c>
      <c r="DQ23" s="57">
        <v>40.202539960586797</v>
      </c>
      <c r="DR23" s="57">
        <v>33.326597641465199</v>
      </c>
      <c r="DS23" s="57">
        <v>50.618046440000001</v>
      </c>
      <c r="DT23" s="57">
        <v>48.484375581199998</v>
      </c>
      <c r="DU23" s="57">
        <v>56.854357039999996</v>
      </c>
      <c r="DV23" s="57">
        <v>61.022006229600002</v>
      </c>
      <c r="DW23" s="57">
        <v>69.462344207200005</v>
      </c>
      <c r="DX23" s="57">
        <v>60.131756943744797</v>
      </c>
      <c r="DY23" s="57">
        <v>73.4514734129</v>
      </c>
      <c r="DZ23" s="57">
        <v>85.237048699181202</v>
      </c>
      <c r="EA23" s="57">
        <v>63.671627580721697</v>
      </c>
      <c r="EB23" s="57">
        <v>78.509701264998498</v>
      </c>
      <c r="EC23" s="57">
        <v>65.33225109</v>
      </c>
      <c r="ED23" s="57">
        <v>75.262835180300002</v>
      </c>
      <c r="EE23" s="57">
        <v>67.212197632499993</v>
      </c>
      <c r="EF23" s="57">
        <v>69.505022065199995</v>
      </c>
      <c r="EG23" s="57">
        <v>66.234924264</v>
      </c>
      <c r="EH23" s="57">
        <v>54.458334384799997</v>
      </c>
      <c r="EI23" s="57">
        <v>42.118229146499999</v>
      </c>
      <c r="EJ23" s="57">
        <v>37.841288934600001</v>
      </c>
      <c r="EK23" s="57">
        <v>35.763711535200002</v>
      </c>
      <c r="EL23" s="57">
        <v>37.935056887199998</v>
      </c>
      <c r="EM23" s="57">
        <v>43.716737386207299</v>
      </c>
    </row>
    <row r="24" spans="1:143" outlineLevel="2" x14ac:dyDescent="0.25">
      <c r="A24" s="29" t="s">
        <v>6</v>
      </c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12"/>
      <c r="CF24" s="12"/>
      <c r="CG24" s="12"/>
      <c r="CH24" s="12"/>
      <c r="CI24" s="12"/>
      <c r="CJ24" s="12"/>
      <c r="CK24" s="12"/>
      <c r="CL24" s="12"/>
      <c r="CM24" s="12"/>
      <c r="CN24" s="12"/>
      <c r="CO24" s="12"/>
      <c r="CP24" s="12"/>
      <c r="CQ24" s="12"/>
      <c r="CR24" s="12"/>
      <c r="CS24" s="12"/>
      <c r="CT24" s="57"/>
      <c r="CU24" s="57"/>
      <c r="CV24" s="57"/>
      <c r="CW24" s="57"/>
      <c r="CX24" s="57"/>
      <c r="CY24" s="57"/>
      <c r="CZ24" s="57"/>
      <c r="DA24" s="57"/>
      <c r="DB24" s="57"/>
      <c r="DC24" s="57"/>
      <c r="DD24" s="57"/>
      <c r="DE24" s="57"/>
      <c r="DF24" s="57"/>
      <c r="DG24" s="57"/>
      <c r="DH24" s="57"/>
      <c r="DI24" s="57">
        <v>3.59679884902437E-6</v>
      </c>
      <c r="DJ24" s="57">
        <v>1.75343943889938E-3</v>
      </c>
      <c r="DK24" s="57">
        <v>0</v>
      </c>
      <c r="DL24" s="57">
        <v>0</v>
      </c>
      <c r="DM24" s="57">
        <v>0</v>
      </c>
      <c r="DN24" s="57">
        <v>0</v>
      </c>
      <c r="DO24" s="57">
        <v>0</v>
      </c>
      <c r="DP24" s="57">
        <v>0</v>
      </c>
      <c r="DQ24" s="57">
        <v>3.0246350364963501E-4</v>
      </c>
      <c r="DR24" s="57">
        <v>0</v>
      </c>
      <c r="DS24" s="57">
        <v>0</v>
      </c>
      <c r="DT24" s="57">
        <v>0</v>
      </c>
      <c r="DU24" s="57">
        <v>0</v>
      </c>
      <c r="DV24" s="57">
        <v>0</v>
      </c>
      <c r="DW24" s="57">
        <v>0</v>
      </c>
      <c r="DX24" s="57">
        <v>0</v>
      </c>
      <c r="DY24" s="57">
        <v>1.1344519999999999E-5</v>
      </c>
      <c r="DZ24" s="57">
        <v>3.3889773685582002E-4</v>
      </c>
      <c r="EA24" s="57">
        <v>0</v>
      </c>
      <c r="EB24" s="57">
        <v>6.7763862429401597E-5</v>
      </c>
      <c r="EC24" s="57">
        <v>1.5799643216000001</v>
      </c>
      <c r="ED24" s="57">
        <v>0</v>
      </c>
      <c r="EE24" s="57">
        <v>0.36393415099999998</v>
      </c>
      <c r="EF24" s="57">
        <v>0</v>
      </c>
      <c r="EG24" s="57">
        <v>0</v>
      </c>
      <c r="EH24" s="57">
        <v>0.42316068839999998</v>
      </c>
      <c r="EI24" s="57">
        <v>0.92976520119999995</v>
      </c>
      <c r="EJ24" s="57">
        <v>0</v>
      </c>
      <c r="EK24" s="57">
        <v>0.92660505419999994</v>
      </c>
      <c r="EL24" s="57">
        <v>0.58927269500000001</v>
      </c>
      <c r="EM24" s="57">
        <v>0.20717146431212499</v>
      </c>
    </row>
    <row r="25" spans="1:143" outlineLevel="2" x14ac:dyDescent="0.25">
      <c r="A25" s="29" t="s">
        <v>7</v>
      </c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12"/>
      <c r="CF25" s="12"/>
      <c r="CG25" s="12"/>
      <c r="CH25" s="12"/>
      <c r="CI25" s="12"/>
      <c r="CJ25" s="12"/>
      <c r="CK25" s="12"/>
      <c r="CL25" s="12"/>
      <c r="CM25" s="12"/>
      <c r="CN25" s="12"/>
      <c r="CO25" s="12"/>
      <c r="CP25" s="12"/>
      <c r="CQ25" s="12"/>
      <c r="CR25" s="12"/>
      <c r="CS25" s="12"/>
      <c r="CT25" s="57"/>
      <c r="CU25" s="57"/>
      <c r="CV25" s="57"/>
      <c r="CW25" s="57"/>
      <c r="CX25" s="57"/>
      <c r="CY25" s="57"/>
      <c r="CZ25" s="57"/>
      <c r="DA25" s="57"/>
      <c r="DB25" s="57"/>
      <c r="DC25" s="57"/>
      <c r="DD25" s="57"/>
      <c r="DE25" s="57"/>
      <c r="DF25" s="57"/>
      <c r="DG25" s="57"/>
      <c r="DH25" s="57"/>
      <c r="DI25" s="57">
        <v>0</v>
      </c>
      <c r="DJ25" s="57">
        <v>0</v>
      </c>
      <c r="DK25" s="57">
        <v>0</v>
      </c>
      <c r="DL25" s="57">
        <v>0</v>
      </c>
      <c r="DM25" s="57">
        <v>0</v>
      </c>
      <c r="DN25" s="57">
        <v>0</v>
      </c>
      <c r="DO25" s="57">
        <v>0</v>
      </c>
      <c r="DP25" s="57">
        <v>0</v>
      </c>
      <c r="DQ25" s="57">
        <v>0</v>
      </c>
      <c r="DR25" s="57">
        <v>7.4833964944840198E-5</v>
      </c>
      <c r="DS25" s="57">
        <v>0</v>
      </c>
      <c r="DT25" s="57">
        <v>0</v>
      </c>
      <c r="DU25" s="57">
        <v>0</v>
      </c>
      <c r="DV25" s="57">
        <v>0</v>
      </c>
      <c r="DW25" s="57">
        <v>0</v>
      </c>
      <c r="DX25" s="57">
        <v>0</v>
      </c>
      <c r="DY25" s="57">
        <v>0</v>
      </c>
      <c r="DZ25" s="57">
        <v>0</v>
      </c>
      <c r="EA25" s="57">
        <v>0</v>
      </c>
      <c r="EB25" s="57">
        <v>0</v>
      </c>
      <c r="EC25" s="57">
        <v>0</v>
      </c>
      <c r="ED25" s="57">
        <v>0</v>
      </c>
      <c r="EE25" s="57">
        <v>0</v>
      </c>
      <c r="EF25" s="57">
        <v>0</v>
      </c>
      <c r="EG25" s="57">
        <v>0</v>
      </c>
      <c r="EH25" s="57">
        <v>0</v>
      </c>
      <c r="EI25" s="57">
        <v>0</v>
      </c>
      <c r="EJ25" s="57">
        <v>0</v>
      </c>
      <c r="EK25" s="57">
        <v>0</v>
      </c>
      <c r="EL25" s="57">
        <v>0</v>
      </c>
      <c r="EM25" s="57">
        <v>0</v>
      </c>
    </row>
    <row r="26" spans="1:143" outlineLevel="1" x14ac:dyDescent="0.25">
      <c r="A26" s="19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12"/>
      <c r="CF26" s="12"/>
      <c r="CG26" s="12"/>
      <c r="CH26" s="12"/>
      <c r="CI26" s="12"/>
      <c r="CJ26" s="12"/>
      <c r="CK26" s="12"/>
      <c r="CL26" s="12"/>
      <c r="CM26" s="12"/>
      <c r="CN26" s="12"/>
      <c r="CO26" s="12"/>
      <c r="CP26" s="12"/>
      <c r="CQ26" s="12"/>
      <c r="CR26" s="12"/>
      <c r="CS26" s="12"/>
      <c r="CT26" s="57"/>
      <c r="CU26" s="57"/>
      <c r="CV26" s="57"/>
      <c r="CW26" s="57"/>
      <c r="CX26" s="57"/>
      <c r="CY26" s="57"/>
      <c r="CZ26" s="57"/>
      <c r="DA26" s="57"/>
      <c r="DB26" s="57"/>
      <c r="DC26" s="57"/>
      <c r="DD26" s="57"/>
      <c r="DE26" s="57"/>
      <c r="DF26" s="57"/>
      <c r="DG26" s="57"/>
      <c r="DH26" s="57"/>
      <c r="DI26" s="57"/>
      <c r="DJ26" s="57"/>
      <c r="DK26" s="57"/>
      <c r="DL26" s="57"/>
      <c r="DM26" s="57"/>
      <c r="DN26" s="57"/>
      <c r="DO26" s="57"/>
      <c r="DP26" s="57"/>
      <c r="DQ26" s="57"/>
      <c r="DR26" s="57"/>
      <c r="DS26" s="57"/>
      <c r="DT26" s="57"/>
      <c r="DU26" s="57"/>
      <c r="DV26" s="57"/>
      <c r="DW26" s="57"/>
      <c r="DX26" s="57"/>
      <c r="DY26" s="57"/>
      <c r="DZ26" s="57"/>
      <c r="EA26" s="57"/>
      <c r="EB26" s="57"/>
      <c r="EC26" s="57"/>
      <c r="ED26" s="57"/>
      <c r="EE26" s="57"/>
      <c r="EF26" s="57"/>
      <c r="EG26" s="57"/>
      <c r="EH26" s="57"/>
      <c r="EI26" s="57"/>
      <c r="EJ26" s="57"/>
      <c r="EK26" s="57"/>
      <c r="EL26" s="57"/>
      <c r="EM26" s="57"/>
    </row>
    <row r="27" spans="1:143" outlineLevel="1" x14ac:dyDescent="0.25">
      <c r="A27" s="61" t="s">
        <v>16</v>
      </c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12"/>
      <c r="CF27" s="12"/>
      <c r="CG27" s="12"/>
      <c r="CH27" s="12"/>
      <c r="CI27" s="12"/>
      <c r="CJ27" s="12"/>
      <c r="CK27" s="12"/>
      <c r="CL27" s="12"/>
      <c r="CM27" s="12"/>
      <c r="CN27" s="12"/>
      <c r="CO27" s="12"/>
      <c r="CP27" s="12"/>
      <c r="CQ27" s="12"/>
      <c r="CR27" s="12"/>
      <c r="CS27" s="12"/>
      <c r="CT27" s="57"/>
      <c r="CU27" s="57"/>
      <c r="CV27" s="57"/>
      <c r="CW27" s="57"/>
      <c r="CX27" s="57"/>
      <c r="CY27" s="57"/>
      <c r="CZ27" s="57"/>
      <c r="DA27" s="57"/>
      <c r="DB27" s="57"/>
      <c r="DC27" s="57"/>
      <c r="DD27" s="57"/>
      <c r="DE27" s="57"/>
      <c r="DF27" s="57"/>
      <c r="DG27" s="57"/>
      <c r="DH27" s="57"/>
      <c r="DI27" s="36"/>
      <c r="DJ27" s="36"/>
      <c r="DK27" s="36"/>
      <c r="DL27" s="36"/>
      <c r="DM27" s="36">
        <v>-0.212142</v>
      </c>
      <c r="DN27" s="36">
        <v>-9.9041812260587996</v>
      </c>
      <c r="DO27" s="36">
        <v>2.9567192416628498</v>
      </c>
      <c r="DP27" s="36">
        <v>6.8262755829145796</v>
      </c>
      <c r="DQ27" s="36">
        <v>1.9608161094890499</v>
      </c>
      <c r="DR27" s="36">
        <v>-2.6099126912408699</v>
      </c>
      <c r="DS27" s="36">
        <v>-7.0713740982007298</v>
      </c>
      <c r="DT27" s="36">
        <v>-3.9651718300000001</v>
      </c>
      <c r="DU27" s="36">
        <v>-11.66051702</v>
      </c>
      <c r="DV27" s="36">
        <v>11.751747440000001</v>
      </c>
      <c r="DW27" s="36">
        <v>-5.7929256720000097</v>
      </c>
      <c r="DX27" s="36">
        <v>2.5205982384416101</v>
      </c>
      <c r="DY27" s="36">
        <v>-6.0436412199999996</v>
      </c>
      <c r="DZ27" s="36">
        <v>7.4553780640781602</v>
      </c>
      <c r="EA27" s="36">
        <v>3.9421102402347099</v>
      </c>
      <c r="EB27" s="36">
        <v>-23.873751750551801</v>
      </c>
      <c r="EC27" s="36">
        <v>2.04396513292957</v>
      </c>
      <c r="ED27" s="36">
        <v>10.962093508900001</v>
      </c>
      <c r="EE27" s="36">
        <v>3.7458123657000102</v>
      </c>
      <c r="EF27" s="36">
        <v>-11.701267936600001</v>
      </c>
      <c r="EG27" s="36">
        <v>3.1721260346000002</v>
      </c>
      <c r="EH27" s="36">
        <v>-3.5116114961</v>
      </c>
      <c r="EI27" s="36">
        <v>-8.0181840167999994</v>
      </c>
      <c r="EJ27" s="36">
        <v>-6.6654503813000003</v>
      </c>
      <c r="EK27" s="36">
        <v>-4.8648133637999997</v>
      </c>
      <c r="EL27" s="36">
        <v>4.7192860410000002</v>
      </c>
      <c r="EM27" s="36">
        <v>-1.4947495832306099</v>
      </c>
    </row>
    <row r="28" spans="1:143" x14ac:dyDescent="0.25">
      <c r="A28" s="19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12"/>
      <c r="CF28" s="12"/>
      <c r="CG28" s="12"/>
      <c r="CH28" s="12"/>
      <c r="CI28" s="12"/>
      <c r="CJ28" s="12"/>
      <c r="CK28" s="12"/>
      <c r="CL28" s="12"/>
      <c r="CM28" s="12"/>
      <c r="CN28" s="12"/>
      <c r="CO28" s="12"/>
      <c r="CP28" s="12"/>
      <c r="CQ28" s="12"/>
      <c r="CR28" s="12"/>
      <c r="CS28" s="12"/>
      <c r="CT28" s="57"/>
      <c r="CU28" s="57"/>
      <c r="CV28" s="57"/>
      <c r="CW28" s="57"/>
      <c r="CX28" s="57"/>
      <c r="CY28" s="57"/>
      <c r="CZ28" s="57"/>
      <c r="DA28" s="57"/>
      <c r="DB28" s="57"/>
      <c r="DC28" s="57"/>
      <c r="DD28" s="57"/>
      <c r="DE28" s="57"/>
      <c r="DF28" s="57"/>
      <c r="DG28" s="57"/>
      <c r="DH28" s="57"/>
      <c r="DI28" s="57"/>
      <c r="DJ28" s="57"/>
      <c r="DK28" s="57"/>
      <c r="DL28" s="57"/>
      <c r="DM28" s="57"/>
      <c r="DN28" s="57"/>
      <c r="DO28" s="57"/>
      <c r="DP28" s="57"/>
      <c r="DQ28" s="57"/>
      <c r="DR28" s="57"/>
      <c r="DS28" s="57"/>
      <c r="DT28" s="57"/>
      <c r="DU28" s="57"/>
      <c r="DV28" s="57"/>
      <c r="DW28" s="57"/>
      <c r="DX28" s="57"/>
      <c r="DY28" s="57"/>
      <c r="DZ28" s="57"/>
      <c r="EA28" s="57"/>
      <c r="EB28" s="57"/>
      <c r="EC28" s="57"/>
      <c r="ED28" s="57"/>
      <c r="EE28" s="57"/>
      <c r="EF28" s="57"/>
      <c r="EG28" s="57"/>
      <c r="EH28" s="57"/>
      <c r="EI28" s="57"/>
      <c r="EJ28" s="57"/>
      <c r="EK28" s="57"/>
      <c r="EL28" s="57"/>
      <c r="EM28" s="57"/>
    </row>
    <row r="29" spans="1:143" x14ac:dyDescent="0.25">
      <c r="A29" s="25" t="s">
        <v>11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12"/>
      <c r="CF29" s="12"/>
      <c r="CG29" s="12"/>
      <c r="CH29" s="12"/>
      <c r="CI29" s="12"/>
      <c r="CJ29" s="12"/>
      <c r="CK29" s="12"/>
      <c r="CL29" s="12"/>
      <c r="CM29" s="12"/>
      <c r="CN29" s="12"/>
      <c r="CO29" s="12"/>
      <c r="CP29" s="12"/>
      <c r="CQ29" s="12"/>
      <c r="CR29" s="12"/>
      <c r="CS29" s="12"/>
      <c r="CT29" s="57"/>
      <c r="CU29" s="57"/>
      <c r="CV29" s="57"/>
      <c r="CW29" s="57"/>
      <c r="CX29" s="57"/>
      <c r="CY29" s="57"/>
      <c r="CZ29" s="57"/>
      <c r="DA29" s="57"/>
      <c r="DB29" s="57"/>
      <c r="DC29" s="57"/>
      <c r="DD29" s="57"/>
      <c r="DE29" s="57"/>
      <c r="DF29" s="57"/>
      <c r="DG29" s="57"/>
      <c r="DH29" s="57"/>
      <c r="DI29" s="57"/>
      <c r="DJ29" s="36">
        <f>SUM(DJ30,DJ34,DJ38,DJ39)</f>
        <v>20.875883479999999</v>
      </c>
      <c r="DK29" s="36">
        <f t="shared" ref="DK29:ED29" si="26">SUM(DK30,DK34,DK38,DK39)</f>
        <v>18.918360719999999</v>
      </c>
      <c r="DL29" s="36">
        <f t="shared" si="26"/>
        <v>27.14158836</v>
      </c>
      <c r="DM29" s="36">
        <f t="shared" si="26"/>
        <v>22.327917639999999</v>
      </c>
      <c r="DN29" s="36">
        <f t="shared" si="26"/>
        <v>20.558048360000001</v>
      </c>
      <c r="DO29" s="36">
        <f t="shared" si="26"/>
        <v>23.245354120000002</v>
      </c>
      <c r="DP29" s="36">
        <f t="shared" si="26"/>
        <v>23.477911280000001</v>
      </c>
      <c r="DQ29" s="36">
        <f t="shared" si="26"/>
        <v>28.237370800000001</v>
      </c>
      <c r="DR29" s="36">
        <f t="shared" si="26"/>
        <v>24.83643618</v>
      </c>
      <c r="DS29" s="36">
        <f t="shared" si="26"/>
        <v>28.575702500000002</v>
      </c>
      <c r="DT29" s="36">
        <f t="shared" si="26"/>
        <v>25.77564662</v>
      </c>
      <c r="DU29" s="36">
        <f t="shared" si="26"/>
        <v>31.730652504000002</v>
      </c>
      <c r="DV29" s="36">
        <f t="shared" si="26"/>
        <v>31.247810764</v>
      </c>
      <c r="DW29" s="36">
        <f t="shared" si="26"/>
        <v>50.998401316771456</v>
      </c>
      <c r="DX29" s="36">
        <f t="shared" si="26"/>
        <v>61.131436743600005</v>
      </c>
      <c r="DY29" s="36">
        <f t="shared" si="26"/>
        <v>71.959069464281882</v>
      </c>
      <c r="DZ29" s="36">
        <f t="shared" si="26"/>
        <v>68.967434815999994</v>
      </c>
      <c r="EA29" s="36">
        <f t="shared" si="26"/>
        <v>44.103188573057615</v>
      </c>
      <c r="EB29" s="36">
        <f t="shared" si="26"/>
        <v>60.027117019312001</v>
      </c>
      <c r="EC29" s="36">
        <f t="shared" si="26"/>
        <v>44.658728940623597</v>
      </c>
      <c r="ED29" s="36">
        <f t="shared" si="26"/>
        <v>33.071172627398113</v>
      </c>
      <c r="EE29" s="36">
        <f>SUM(EE30,EE34,EE38,EE39)</f>
        <v>35.643842403588764</v>
      </c>
      <c r="EF29" s="36">
        <f t="shared" ref="EF29:EG29" si="27">SUM(EF30,EF34,EF38,EF39)</f>
        <v>48.214976039437289</v>
      </c>
      <c r="EG29" s="36">
        <f t="shared" si="27"/>
        <v>37.279557634565755</v>
      </c>
      <c r="EH29" s="36">
        <f t="shared" ref="EH29:EI29" si="28">SUM(EH30,EH34,EH38,EH39)</f>
        <v>34.488887892323817</v>
      </c>
      <c r="EI29" s="36">
        <f t="shared" si="28"/>
        <v>34.061505850945458</v>
      </c>
      <c r="EJ29" s="36">
        <f t="shared" ref="EJ29:EK29" si="29">SUM(EJ30,EJ34,EJ38,EJ39)</f>
        <v>26.489089081200003</v>
      </c>
      <c r="EK29" s="36">
        <f t="shared" si="29"/>
        <v>28.426938713191316</v>
      </c>
      <c r="EL29" s="36">
        <f t="shared" ref="EL29:EM29" si="30">SUM(EL30,EL34,EL38,EL39)</f>
        <v>29.846061009059834</v>
      </c>
      <c r="EM29" s="36">
        <f t="shared" si="30"/>
        <v>35.673890928309376</v>
      </c>
    </row>
    <row r="30" spans="1:143" outlineLevel="1" x14ac:dyDescent="0.25">
      <c r="A30" s="62" t="s">
        <v>12</v>
      </c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12"/>
      <c r="CF30" s="12"/>
      <c r="CG30" s="12"/>
      <c r="CH30" s="12"/>
      <c r="CI30" s="12"/>
      <c r="CJ30" s="12"/>
      <c r="CK30" s="12"/>
      <c r="CL30" s="12"/>
      <c r="CM30" s="12"/>
      <c r="CN30" s="12"/>
      <c r="CO30" s="12"/>
      <c r="CP30" s="12"/>
      <c r="CQ30" s="12"/>
      <c r="CR30" s="12"/>
      <c r="CS30" s="12"/>
      <c r="CT30" s="57"/>
      <c r="CU30" s="57"/>
      <c r="CV30" s="57"/>
      <c r="CW30" s="57"/>
      <c r="CX30" s="57"/>
      <c r="CY30" s="57"/>
      <c r="CZ30" s="57"/>
      <c r="DA30" s="57"/>
      <c r="DB30" s="57"/>
      <c r="DC30" s="57"/>
      <c r="DD30" s="57"/>
      <c r="DE30" s="57"/>
      <c r="DF30" s="57"/>
      <c r="DG30" s="57"/>
      <c r="DH30" s="57"/>
      <c r="DI30" s="57"/>
      <c r="DJ30" s="57">
        <f t="shared" ref="DJ30:EC30" si="31">SUM(DJ31:DJ33)</f>
        <v>5.2056709999999997</v>
      </c>
      <c r="DK30" s="57">
        <f t="shared" si="31"/>
        <v>2.4238369999999998</v>
      </c>
      <c r="DL30" s="57">
        <f t="shared" si="31"/>
        <v>9.6801250000000003</v>
      </c>
      <c r="DM30" s="57">
        <f t="shared" si="31"/>
        <v>4.7250240000000003</v>
      </c>
      <c r="DN30" s="57">
        <f t="shared" si="31"/>
        <v>4.1204070000000002</v>
      </c>
      <c r="DO30" s="57">
        <f t="shared" si="31"/>
        <v>6.041112</v>
      </c>
      <c r="DP30" s="57">
        <f t="shared" si="31"/>
        <v>6.6192609999999998</v>
      </c>
      <c r="DQ30" s="57">
        <f t="shared" si="31"/>
        <v>12.901075000000001</v>
      </c>
      <c r="DR30" s="57">
        <f t="shared" si="31"/>
        <v>8.2575181000000004</v>
      </c>
      <c r="DS30" s="57">
        <f t="shared" si="31"/>
        <v>12.010649000000001</v>
      </c>
      <c r="DT30" s="57">
        <f t="shared" si="31"/>
        <v>9.6868099999999995</v>
      </c>
      <c r="DU30" s="57">
        <f t="shared" si="31"/>
        <v>14.831340000000001</v>
      </c>
      <c r="DV30" s="57">
        <f t="shared" si="31"/>
        <v>14.867903</v>
      </c>
      <c r="DW30" s="57">
        <f t="shared" si="31"/>
        <v>32.528820000000003</v>
      </c>
      <c r="DX30" s="57">
        <f t="shared" si="31"/>
        <v>42.581940000000003</v>
      </c>
      <c r="DY30" s="57">
        <f t="shared" si="31"/>
        <v>53.942729999999997</v>
      </c>
      <c r="DZ30" s="57">
        <f t="shared" si="31"/>
        <v>50.985939999999999</v>
      </c>
      <c r="EA30" s="57">
        <f t="shared" si="31"/>
        <v>26.067233225700001</v>
      </c>
      <c r="EB30" s="57">
        <f t="shared" si="31"/>
        <v>43.093731109312003</v>
      </c>
      <c r="EC30" s="57">
        <f t="shared" si="31"/>
        <v>27.621332921023601</v>
      </c>
      <c r="ED30" s="57">
        <f t="shared" ref="ED30:EI30" si="32">SUM(ED31:ED33)</f>
        <v>13.8344986606366</v>
      </c>
      <c r="EE30" s="57">
        <f t="shared" si="32"/>
        <v>16.506442913424301</v>
      </c>
      <c r="EF30" s="57">
        <f t="shared" si="32"/>
        <v>29.3233866686254</v>
      </c>
      <c r="EG30" s="57">
        <f t="shared" si="32"/>
        <v>17.5641714563466</v>
      </c>
      <c r="EH30" s="57">
        <f t="shared" si="32"/>
        <v>13.2174390791702</v>
      </c>
      <c r="EI30" s="57">
        <f t="shared" si="32"/>
        <v>11.994559842545099</v>
      </c>
      <c r="EJ30" s="57">
        <f t="shared" ref="EJ30:EK30" si="33">SUM(EJ31:EJ33)</f>
        <v>4.8446130250000001</v>
      </c>
      <c r="EK30" s="57">
        <f t="shared" si="33"/>
        <v>5.6810587555256502</v>
      </c>
      <c r="EL30" s="57">
        <f t="shared" ref="EL30:EM30" si="34">SUM(EL31:EL33)</f>
        <v>10.076766345854301</v>
      </c>
      <c r="EM30" s="57">
        <f t="shared" si="34"/>
        <v>16.3630010103643</v>
      </c>
    </row>
    <row r="31" spans="1:143" outlineLevel="2" x14ac:dyDescent="0.25">
      <c r="A31" s="29" t="s">
        <v>5</v>
      </c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12"/>
      <c r="CF31" s="12"/>
      <c r="CG31" s="12"/>
      <c r="CH31" s="12"/>
      <c r="CI31" s="12"/>
      <c r="CJ31" s="12"/>
      <c r="CK31" s="12"/>
      <c r="CL31" s="12"/>
      <c r="CM31" s="12"/>
      <c r="CN31" s="12"/>
      <c r="CO31" s="12"/>
      <c r="CP31" s="12"/>
      <c r="CQ31" s="12"/>
      <c r="CR31" s="12"/>
      <c r="CS31" s="12"/>
      <c r="CT31" s="57"/>
      <c r="CU31" s="57"/>
      <c r="CV31" s="57"/>
      <c r="CW31" s="57"/>
      <c r="CX31" s="57"/>
      <c r="CY31" s="57"/>
      <c r="CZ31" s="57"/>
      <c r="DA31" s="57"/>
      <c r="DB31" s="57"/>
      <c r="DC31" s="57"/>
      <c r="DD31" s="57"/>
      <c r="DE31" s="57"/>
      <c r="DF31" s="57"/>
      <c r="DG31" s="57"/>
      <c r="DH31" s="57"/>
      <c r="DI31" s="57"/>
      <c r="DJ31" s="57">
        <v>0</v>
      </c>
      <c r="DK31" s="57">
        <v>0</v>
      </c>
      <c r="DL31" s="57">
        <v>0</v>
      </c>
      <c r="DM31" s="57">
        <v>0</v>
      </c>
      <c r="DN31" s="57">
        <v>0</v>
      </c>
      <c r="DO31" s="57">
        <v>0</v>
      </c>
      <c r="DP31" s="57">
        <v>0</v>
      </c>
      <c r="DQ31" s="57">
        <v>0</v>
      </c>
      <c r="DR31" s="57">
        <v>0</v>
      </c>
      <c r="DS31" s="57">
        <v>0</v>
      </c>
      <c r="DT31" s="57">
        <v>0</v>
      </c>
      <c r="DU31" s="57">
        <v>0</v>
      </c>
      <c r="DV31" s="57">
        <v>0</v>
      </c>
      <c r="DW31" s="57">
        <v>0</v>
      </c>
      <c r="DX31" s="57">
        <v>0</v>
      </c>
      <c r="DY31" s="57">
        <v>0</v>
      </c>
      <c r="DZ31" s="57">
        <v>0</v>
      </c>
      <c r="EA31" s="57">
        <v>0</v>
      </c>
      <c r="EB31" s="57">
        <v>0</v>
      </c>
      <c r="EC31" s="57">
        <v>0</v>
      </c>
      <c r="ED31" s="57">
        <v>0</v>
      </c>
      <c r="EE31" s="57">
        <v>0</v>
      </c>
      <c r="EF31" s="57">
        <v>0</v>
      </c>
      <c r="EG31" s="57">
        <v>0</v>
      </c>
      <c r="EH31" s="57">
        <v>0</v>
      </c>
      <c r="EI31" s="57">
        <v>0</v>
      </c>
      <c r="EJ31" s="57">
        <v>0</v>
      </c>
      <c r="EK31" s="57">
        <v>0</v>
      </c>
      <c r="EL31" s="57">
        <v>0</v>
      </c>
      <c r="EM31" s="57">
        <v>0</v>
      </c>
    </row>
    <row r="32" spans="1:143" outlineLevel="2" x14ac:dyDescent="0.25">
      <c r="A32" s="29" t="s">
        <v>6</v>
      </c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12"/>
      <c r="CF32" s="12"/>
      <c r="CG32" s="12"/>
      <c r="CH32" s="12"/>
      <c r="CI32" s="12"/>
      <c r="CJ32" s="12"/>
      <c r="CK32" s="12"/>
      <c r="CL32" s="12"/>
      <c r="CM32" s="12"/>
      <c r="CN32" s="12"/>
      <c r="CO32" s="12"/>
      <c r="CP32" s="12"/>
      <c r="CQ32" s="12"/>
      <c r="CR32" s="12"/>
      <c r="CS32" s="12"/>
      <c r="CT32" s="57"/>
      <c r="CU32" s="57"/>
      <c r="CV32" s="57"/>
      <c r="CW32" s="57"/>
      <c r="CX32" s="57"/>
      <c r="CY32" s="57"/>
      <c r="CZ32" s="57"/>
      <c r="DA32" s="57"/>
      <c r="DB32" s="57"/>
      <c r="DC32" s="57"/>
      <c r="DD32" s="57"/>
      <c r="DE32" s="57"/>
      <c r="DF32" s="57"/>
      <c r="DG32" s="57"/>
      <c r="DH32" s="57"/>
      <c r="DI32" s="57"/>
      <c r="DJ32" s="57">
        <v>5.2056709999999997</v>
      </c>
      <c r="DK32" s="57">
        <v>2.4238369999999998</v>
      </c>
      <c r="DL32" s="57">
        <v>9.6801250000000003</v>
      </c>
      <c r="DM32" s="57">
        <v>4.7250240000000003</v>
      </c>
      <c r="DN32" s="57">
        <v>4.1204070000000002</v>
      </c>
      <c r="DO32" s="57">
        <v>6.041112</v>
      </c>
      <c r="DP32" s="57">
        <v>6.6192609999999998</v>
      </c>
      <c r="DQ32" s="57">
        <v>12.901075000000001</v>
      </c>
      <c r="DR32" s="57">
        <v>8.2575181000000004</v>
      </c>
      <c r="DS32" s="57">
        <v>12.010649000000001</v>
      </c>
      <c r="DT32" s="57">
        <v>9.6868099999999995</v>
      </c>
      <c r="DU32" s="57">
        <v>14.831340000000001</v>
      </c>
      <c r="DV32" s="57">
        <v>14.867903</v>
      </c>
      <c r="DW32" s="57">
        <v>32.528820000000003</v>
      </c>
      <c r="DX32" s="57">
        <v>42.581940000000003</v>
      </c>
      <c r="DY32" s="57">
        <v>53.942729999999997</v>
      </c>
      <c r="DZ32" s="57">
        <v>50.985939999999999</v>
      </c>
      <c r="EA32" s="57">
        <v>26.067233225700001</v>
      </c>
      <c r="EB32" s="57">
        <v>43.093731109312003</v>
      </c>
      <c r="EC32" s="57">
        <v>27.621332921023601</v>
      </c>
      <c r="ED32" s="57">
        <v>13.8344986606366</v>
      </c>
      <c r="EE32" s="57">
        <v>16.506442913424301</v>
      </c>
      <c r="EF32" s="57">
        <v>29.3233866686254</v>
      </c>
      <c r="EG32" s="57">
        <v>17.5641714563466</v>
      </c>
      <c r="EH32" s="57">
        <v>13.2174390791702</v>
      </c>
      <c r="EI32" s="57">
        <v>11.994559842545099</v>
      </c>
      <c r="EJ32" s="57">
        <v>4.8446130250000001</v>
      </c>
      <c r="EK32" s="57">
        <v>5.6810587555256502</v>
      </c>
      <c r="EL32" s="57">
        <v>10.076766345854301</v>
      </c>
      <c r="EM32" s="57">
        <v>16.3630010103643</v>
      </c>
    </row>
    <row r="33" spans="1:143" outlineLevel="2" x14ac:dyDescent="0.25">
      <c r="A33" s="29" t="s">
        <v>7</v>
      </c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12"/>
      <c r="CF33" s="12"/>
      <c r="CG33" s="12"/>
      <c r="CH33" s="12"/>
      <c r="CI33" s="12"/>
      <c r="CJ33" s="12"/>
      <c r="CK33" s="12"/>
      <c r="CL33" s="12"/>
      <c r="CM33" s="12"/>
      <c r="CN33" s="12"/>
      <c r="CO33" s="12"/>
      <c r="CP33" s="12"/>
      <c r="CQ33" s="12"/>
      <c r="CR33" s="12"/>
      <c r="CS33" s="12"/>
      <c r="CT33" s="57"/>
      <c r="CU33" s="57"/>
      <c r="CV33" s="57"/>
      <c r="CW33" s="57"/>
      <c r="CX33" s="57"/>
      <c r="CY33" s="57"/>
      <c r="CZ33" s="57"/>
      <c r="DA33" s="57"/>
      <c r="DB33" s="57"/>
      <c r="DC33" s="57"/>
      <c r="DD33" s="57"/>
      <c r="DE33" s="57"/>
      <c r="DF33" s="57"/>
      <c r="DG33" s="57"/>
      <c r="DH33" s="57"/>
      <c r="DI33" s="57"/>
      <c r="DJ33" s="57">
        <v>0</v>
      </c>
      <c r="DK33" s="57">
        <v>0</v>
      </c>
      <c r="DL33" s="57">
        <v>0</v>
      </c>
      <c r="DM33" s="57">
        <v>0</v>
      </c>
      <c r="DN33" s="57">
        <v>0</v>
      </c>
      <c r="DO33" s="57">
        <v>0</v>
      </c>
      <c r="DP33" s="57">
        <v>0</v>
      </c>
      <c r="DQ33" s="57">
        <v>0</v>
      </c>
      <c r="DR33" s="57">
        <v>0</v>
      </c>
      <c r="DS33" s="57">
        <v>0</v>
      </c>
      <c r="DT33" s="57">
        <v>0</v>
      </c>
      <c r="DU33" s="57">
        <v>0</v>
      </c>
      <c r="DV33" s="57">
        <v>0</v>
      </c>
      <c r="DW33" s="57">
        <v>0</v>
      </c>
      <c r="DX33" s="57">
        <v>0</v>
      </c>
      <c r="DY33" s="57">
        <v>0</v>
      </c>
      <c r="DZ33" s="57">
        <v>0</v>
      </c>
      <c r="EA33" s="57">
        <v>0</v>
      </c>
      <c r="EB33" s="57">
        <v>0</v>
      </c>
      <c r="EC33" s="57">
        <v>0</v>
      </c>
      <c r="ED33" s="57">
        <v>0</v>
      </c>
      <c r="EE33" s="57">
        <v>0</v>
      </c>
      <c r="EF33" s="57">
        <v>0</v>
      </c>
      <c r="EG33" s="57">
        <v>0</v>
      </c>
      <c r="EH33" s="57">
        <v>0</v>
      </c>
      <c r="EI33" s="57">
        <v>0</v>
      </c>
      <c r="EJ33" s="57">
        <v>0</v>
      </c>
      <c r="EK33" s="57">
        <v>0</v>
      </c>
      <c r="EL33" s="57">
        <v>0</v>
      </c>
      <c r="EM33" s="57">
        <v>0</v>
      </c>
    </row>
    <row r="34" spans="1:143" outlineLevel="1" x14ac:dyDescent="0.25">
      <c r="A34" s="62" t="s">
        <v>13</v>
      </c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12"/>
      <c r="CF34" s="12"/>
      <c r="CG34" s="12"/>
      <c r="CH34" s="12"/>
      <c r="CI34" s="12"/>
      <c r="CJ34" s="12"/>
      <c r="CK34" s="12"/>
      <c r="CL34" s="12"/>
      <c r="CM34" s="12"/>
      <c r="CN34" s="12"/>
      <c r="CO34" s="12"/>
      <c r="CP34" s="12"/>
      <c r="CQ34" s="12"/>
      <c r="CR34" s="12"/>
      <c r="CS34" s="12"/>
      <c r="CT34" s="57"/>
      <c r="CU34" s="57"/>
      <c r="CV34" s="57"/>
      <c r="CW34" s="57"/>
      <c r="CX34" s="57"/>
      <c r="CY34" s="57"/>
      <c r="CZ34" s="57"/>
      <c r="DA34" s="57"/>
      <c r="DB34" s="57"/>
      <c r="DC34" s="57"/>
      <c r="DD34" s="57"/>
      <c r="DE34" s="57"/>
      <c r="DF34" s="57"/>
      <c r="DG34" s="57"/>
      <c r="DH34" s="57"/>
      <c r="DI34" s="57"/>
      <c r="DJ34" s="57">
        <f t="shared" ref="DJ34:EC34" si="35">SUM(DJ35:DJ37)</f>
        <v>2.3678759999999999</v>
      </c>
      <c r="DK34" s="57">
        <f t="shared" si="35"/>
        <v>2.8665399999999996</v>
      </c>
      <c r="DL34" s="57">
        <f t="shared" si="35"/>
        <v>2.8743239999999997</v>
      </c>
      <c r="DM34" s="57">
        <f t="shared" si="35"/>
        <v>3.0999119999999998</v>
      </c>
      <c r="DN34" s="57">
        <f t="shared" si="35"/>
        <v>3.2071939999999999</v>
      </c>
      <c r="DO34" s="57">
        <f t="shared" si="35"/>
        <v>3.203163</v>
      </c>
      <c r="DP34" s="57">
        <f t="shared" si="35"/>
        <v>3.153286</v>
      </c>
      <c r="DQ34" s="57">
        <f t="shared" si="35"/>
        <v>3.958221</v>
      </c>
      <c r="DR34" s="57">
        <f t="shared" si="35"/>
        <v>7.4981100000000005</v>
      </c>
      <c r="DS34" s="57">
        <f t="shared" si="35"/>
        <v>7.13429</v>
      </c>
      <c r="DT34" s="57">
        <f t="shared" si="35"/>
        <v>7.13985</v>
      </c>
      <c r="DU34" s="57">
        <f t="shared" si="35"/>
        <v>7.7917500000000004</v>
      </c>
      <c r="DV34" s="57">
        <f t="shared" si="35"/>
        <v>7.247117448</v>
      </c>
      <c r="DW34" s="57">
        <f t="shared" si="35"/>
        <v>8.5530604480000001</v>
      </c>
      <c r="DX34" s="57">
        <f t="shared" si="35"/>
        <v>8.3232994480000002</v>
      </c>
      <c r="DY34" s="57">
        <f t="shared" si="35"/>
        <v>7.7565920479999999</v>
      </c>
      <c r="DZ34" s="57">
        <f t="shared" si="35"/>
        <v>8.1044636479999994</v>
      </c>
      <c r="EA34" s="57">
        <f t="shared" si="35"/>
        <v>7.7015557717576097</v>
      </c>
      <c r="EB34" s="57">
        <f t="shared" si="35"/>
        <v>7.3553881791999993</v>
      </c>
      <c r="EC34" s="57">
        <f t="shared" si="35"/>
        <v>7.1037655132999999</v>
      </c>
      <c r="ED34" s="57">
        <f t="shared" ref="ED34:EI34" si="36">SUM(ED35:ED37)</f>
        <v>8.07466016791901</v>
      </c>
      <c r="EE34" s="57">
        <f t="shared" si="36"/>
        <v>7.0743739609719603</v>
      </c>
      <c r="EF34" s="57">
        <f t="shared" si="36"/>
        <v>7.6656627306071901</v>
      </c>
      <c r="EG34" s="57">
        <f t="shared" si="36"/>
        <v>7.9411055803965596</v>
      </c>
      <c r="EH34" s="57">
        <f t="shared" si="36"/>
        <v>7.7489661025197192</v>
      </c>
      <c r="EI34" s="57">
        <f t="shared" si="36"/>
        <v>7.9514921738958595</v>
      </c>
      <c r="EJ34" s="57">
        <f t="shared" ref="EJ34:EK34" si="37">SUM(EJ35:EJ37)</f>
        <v>7.3903598238000008</v>
      </c>
      <c r="EK34" s="57">
        <f t="shared" si="37"/>
        <v>7.9130791342673641</v>
      </c>
      <c r="EL34" s="57">
        <f t="shared" ref="EL34:EM34" si="38">SUM(EL35:EL37)</f>
        <v>7.5605209479150304</v>
      </c>
      <c r="EM34" s="57">
        <f t="shared" si="38"/>
        <v>8.4167161181750512</v>
      </c>
    </row>
    <row r="35" spans="1:143" outlineLevel="2" x14ac:dyDescent="0.25">
      <c r="A35" s="29" t="s">
        <v>5</v>
      </c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12"/>
      <c r="CF35" s="12"/>
      <c r="CG35" s="12"/>
      <c r="CH35" s="12"/>
      <c r="CI35" s="12"/>
      <c r="CJ35" s="12"/>
      <c r="CK35" s="12"/>
      <c r="CL35" s="12"/>
      <c r="CM35" s="12"/>
      <c r="CN35" s="12"/>
      <c r="CO35" s="12"/>
      <c r="CP35" s="12"/>
      <c r="CQ35" s="12"/>
      <c r="CR35" s="12"/>
      <c r="CS35" s="12"/>
      <c r="CT35" s="57"/>
      <c r="CU35" s="57"/>
      <c r="CV35" s="57"/>
      <c r="CW35" s="57"/>
      <c r="CX35" s="57"/>
      <c r="CY35" s="57"/>
      <c r="CZ35" s="57"/>
      <c r="DA35" s="57"/>
      <c r="DB35" s="57"/>
      <c r="DC35" s="57"/>
      <c r="DD35" s="57"/>
      <c r="DE35" s="57"/>
      <c r="DF35" s="57"/>
      <c r="DG35" s="57"/>
      <c r="DH35" s="57"/>
      <c r="DI35" s="57"/>
      <c r="DJ35" s="57">
        <v>0</v>
      </c>
      <c r="DK35" s="57">
        <v>0</v>
      </c>
      <c r="DL35" s="57">
        <v>0</v>
      </c>
      <c r="DM35" s="57">
        <v>0</v>
      </c>
      <c r="DN35" s="57">
        <v>0</v>
      </c>
      <c r="DO35" s="57">
        <v>0</v>
      </c>
      <c r="DP35" s="57">
        <v>0</v>
      </c>
      <c r="DQ35" s="57">
        <v>0</v>
      </c>
      <c r="DR35" s="57">
        <v>0</v>
      </c>
      <c r="DS35" s="57">
        <v>0</v>
      </c>
      <c r="DT35" s="57">
        <v>0</v>
      </c>
      <c r="DU35" s="57">
        <v>0</v>
      </c>
      <c r="DV35" s="57">
        <v>0</v>
      </c>
      <c r="DW35" s="57">
        <v>0</v>
      </c>
      <c r="DX35" s="57">
        <v>0</v>
      </c>
      <c r="DY35" s="57">
        <v>0</v>
      </c>
      <c r="DZ35" s="57">
        <v>0</v>
      </c>
      <c r="EA35" s="57">
        <v>0</v>
      </c>
      <c r="EB35" s="57">
        <v>0</v>
      </c>
      <c r="EC35" s="57">
        <v>0</v>
      </c>
      <c r="ED35" s="57">
        <v>0</v>
      </c>
      <c r="EE35" s="57">
        <v>0</v>
      </c>
      <c r="EF35" s="57">
        <v>0</v>
      </c>
      <c r="EG35" s="57">
        <v>0</v>
      </c>
      <c r="EH35" s="57">
        <v>0</v>
      </c>
      <c r="EI35" s="57">
        <v>0</v>
      </c>
      <c r="EJ35" s="57">
        <v>0</v>
      </c>
      <c r="EK35" s="57">
        <v>0</v>
      </c>
      <c r="EL35" s="57">
        <v>0</v>
      </c>
      <c r="EM35" s="57">
        <v>0</v>
      </c>
    </row>
    <row r="36" spans="1:143" outlineLevel="2" x14ac:dyDescent="0.25">
      <c r="A36" s="29" t="s">
        <v>6</v>
      </c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12"/>
      <c r="CF36" s="12"/>
      <c r="CG36" s="12"/>
      <c r="CH36" s="12"/>
      <c r="CI36" s="12"/>
      <c r="CJ36" s="12"/>
      <c r="CK36" s="12"/>
      <c r="CL36" s="12"/>
      <c r="CM36" s="12"/>
      <c r="CN36" s="12"/>
      <c r="CO36" s="12"/>
      <c r="CP36" s="12"/>
      <c r="CQ36" s="12"/>
      <c r="CR36" s="12"/>
      <c r="CS36" s="12"/>
      <c r="CT36" s="57"/>
      <c r="CU36" s="57"/>
      <c r="CV36" s="57"/>
      <c r="CW36" s="57"/>
      <c r="CX36" s="57"/>
      <c r="CY36" s="57"/>
      <c r="CZ36" s="57"/>
      <c r="DA36" s="57"/>
      <c r="DB36" s="57"/>
      <c r="DC36" s="57"/>
      <c r="DD36" s="57"/>
      <c r="DE36" s="57"/>
      <c r="DF36" s="57"/>
      <c r="DG36" s="57"/>
      <c r="DH36" s="57"/>
      <c r="DI36" s="57"/>
      <c r="DJ36" s="57">
        <v>2.162436</v>
      </c>
      <c r="DK36" s="57">
        <v>2.6610999999999998</v>
      </c>
      <c r="DL36" s="57">
        <v>2.6688839999999998</v>
      </c>
      <c r="DM36" s="57">
        <v>2.8944719999999999</v>
      </c>
      <c r="DN36" s="57">
        <v>3.001754</v>
      </c>
      <c r="DO36" s="57">
        <v>2.9977230000000001</v>
      </c>
      <c r="DP36" s="57">
        <v>2.9478460000000002</v>
      </c>
      <c r="DQ36" s="57">
        <v>3.7527810000000001</v>
      </c>
      <c r="DR36" s="57">
        <v>7.2926700000000002</v>
      </c>
      <c r="DS36" s="57">
        <v>6.9288499999999997</v>
      </c>
      <c r="DT36" s="57">
        <v>6.9344099999999997</v>
      </c>
      <c r="DU36" s="57">
        <v>7.5863100000000001</v>
      </c>
      <c r="DV36" s="57">
        <v>7.0277845680000004</v>
      </c>
      <c r="DW36" s="57">
        <v>8.3337275680000005</v>
      </c>
      <c r="DX36" s="57">
        <v>8.1039665680000006</v>
      </c>
      <c r="DY36" s="57">
        <v>7.5438075680000001</v>
      </c>
      <c r="DZ36" s="57">
        <v>7.8873135679999997</v>
      </c>
      <c r="EA36" s="57">
        <v>7.43448698175761</v>
      </c>
      <c r="EB36" s="57">
        <v>7.0674287091999997</v>
      </c>
      <c r="EC36" s="57">
        <v>6.8188362832999996</v>
      </c>
      <c r="ED36" s="57">
        <v>7.8226984853590098</v>
      </c>
      <c r="EE36" s="57">
        <v>6.8398326723519602</v>
      </c>
      <c r="EF36" s="57">
        <v>7.4673747069071901</v>
      </c>
      <c r="EG36" s="57">
        <v>7.7305263703965599</v>
      </c>
      <c r="EH36" s="57">
        <v>7.5069160525197196</v>
      </c>
      <c r="EI36" s="57">
        <v>7.7412789038958598</v>
      </c>
      <c r="EJ36" s="57">
        <v>7.2330858738000003</v>
      </c>
      <c r="EK36" s="57">
        <v>7.6563235254439999</v>
      </c>
      <c r="EL36" s="57">
        <v>7.2811459049739096</v>
      </c>
      <c r="EM36" s="57">
        <v>8.1423253181750503</v>
      </c>
    </row>
    <row r="37" spans="1:143" outlineLevel="2" x14ac:dyDescent="0.25">
      <c r="A37" s="29" t="s">
        <v>7</v>
      </c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12"/>
      <c r="CF37" s="12"/>
      <c r="CG37" s="12"/>
      <c r="CH37" s="12"/>
      <c r="CI37" s="12"/>
      <c r="CJ37" s="12"/>
      <c r="CK37" s="12"/>
      <c r="CL37" s="12"/>
      <c r="CM37" s="12"/>
      <c r="CN37" s="12"/>
      <c r="CO37" s="12"/>
      <c r="CP37" s="12"/>
      <c r="CQ37" s="12"/>
      <c r="CR37" s="12"/>
      <c r="CS37" s="12"/>
      <c r="CT37" s="57"/>
      <c r="CU37" s="57"/>
      <c r="CV37" s="57"/>
      <c r="CW37" s="57"/>
      <c r="CX37" s="57"/>
      <c r="CY37" s="57"/>
      <c r="CZ37" s="57"/>
      <c r="DA37" s="57"/>
      <c r="DB37" s="57"/>
      <c r="DC37" s="57"/>
      <c r="DD37" s="57"/>
      <c r="DE37" s="57"/>
      <c r="DF37" s="57"/>
      <c r="DG37" s="57"/>
      <c r="DH37" s="57"/>
      <c r="DI37" s="57"/>
      <c r="DJ37" s="57">
        <v>0.20544000000000001</v>
      </c>
      <c r="DK37" s="57">
        <v>0.20544000000000001</v>
      </c>
      <c r="DL37" s="57">
        <v>0.20544000000000001</v>
      </c>
      <c r="DM37" s="57">
        <v>0.20544000000000001</v>
      </c>
      <c r="DN37" s="57">
        <v>0.20544000000000001</v>
      </c>
      <c r="DO37" s="57">
        <v>0.20544000000000001</v>
      </c>
      <c r="DP37" s="57">
        <v>0.20544000000000001</v>
      </c>
      <c r="DQ37" s="57">
        <v>0.20544000000000001</v>
      </c>
      <c r="DR37" s="57">
        <v>0.20544000000000001</v>
      </c>
      <c r="DS37" s="57">
        <v>0.20544000000000001</v>
      </c>
      <c r="DT37" s="57">
        <v>0.20544000000000001</v>
      </c>
      <c r="DU37" s="57">
        <v>0.20544000000000001</v>
      </c>
      <c r="DV37" s="57">
        <v>0.21933288000000001</v>
      </c>
      <c r="DW37" s="57">
        <v>0.21933288000000001</v>
      </c>
      <c r="DX37" s="57">
        <v>0.21933288000000001</v>
      </c>
      <c r="DY37" s="57">
        <v>0.21278448</v>
      </c>
      <c r="DZ37" s="57">
        <v>0.21715008</v>
      </c>
      <c r="EA37" s="57">
        <v>0.26706879</v>
      </c>
      <c r="EB37" s="57">
        <v>0.28795947</v>
      </c>
      <c r="EC37" s="57">
        <v>0.28492922999999998</v>
      </c>
      <c r="ED37" s="57">
        <v>0.25196168256000001</v>
      </c>
      <c r="EE37" s="57">
        <v>0.23454128862000001</v>
      </c>
      <c r="EF37" s="57">
        <v>0.19828802370000001</v>
      </c>
      <c r="EG37" s="57">
        <v>0.21057920999999999</v>
      </c>
      <c r="EH37" s="57">
        <v>0.24205004999999999</v>
      </c>
      <c r="EI37" s="57">
        <v>0.21021327000000001</v>
      </c>
      <c r="EJ37" s="57">
        <v>0.15727395</v>
      </c>
      <c r="EK37" s="57">
        <v>0.25675560882336401</v>
      </c>
      <c r="EL37" s="57">
        <v>0.27937504294112098</v>
      </c>
      <c r="EM37" s="57">
        <v>0.27439079999999999</v>
      </c>
    </row>
    <row r="38" spans="1:143" outlineLevel="1" x14ac:dyDescent="0.25">
      <c r="A38" s="62" t="s">
        <v>14</v>
      </c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12"/>
      <c r="BF38" s="12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12"/>
      <c r="CF38" s="12"/>
      <c r="CG38" s="12"/>
      <c r="CH38" s="12"/>
      <c r="CI38" s="12"/>
      <c r="CJ38" s="12"/>
      <c r="CK38" s="12"/>
      <c r="CL38" s="12"/>
      <c r="CM38" s="12"/>
      <c r="CN38" s="12"/>
      <c r="CO38" s="12"/>
      <c r="CP38" s="12"/>
      <c r="CQ38" s="12"/>
      <c r="CR38" s="12"/>
      <c r="CS38" s="12"/>
      <c r="CT38" s="57"/>
      <c r="CU38" s="57"/>
      <c r="CV38" s="57"/>
      <c r="CW38" s="57"/>
      <c r="CX38" s="57"/>
      <c r="CY38" s="57"/>
      <c r="CZ38" s="57"/>
      <c r="DA38" s="57"/>
      <c r="DB38" s="57"/>
      <c r="DC38" s="57"/>
      <c r="DD38" s="57"/>
      <c r="DE38" s="57"/>
      <c r="DF38" s="57"/>
      <c r="DG38" s="57"/>
      <c r="DH38" s="57"/>
      <c r="DI38" s="57"/>
      <c r="DJ38" s="57">
        <v>12.892284480000001</v>
      </c>
      <c r="DK38" s="57">
        <v>13.217931719999999</v>
      </c>
      <c r="DL38" s="57">
        <v>14.17708736</v>
      </c>
      <c r="DM38" s="57">
        <v>14.092929639999999</v>
      </c>
      <c r="DN38" s="57">
        <v>12.820395359999999</v>
      </c>
      <c r="DO38" s="57">
        <v>13.59102712</v>
      </c>
      <c r="DP38" s="57">
        <v>13.295312279999999</v>
      </c>
      <c r="DQ38" s="57">
        <v>10.9680228</v>
      </c>
      <c r="DR38" s="57">
        <v>8.6707560800000003</v>
      </c>
      <c r="DS38" s="57">
        <v>9.0207115000000009</v>
      </c>
      <c r="DT38" s="57">
        <v>8.5389346199999991</v>
      </c>
      <c r="DU38" s="57">
        <v>8.6975105040000003</v>
      </c>
      <c r="DV38" s="57">
        <v>8.7227383159999992</v>
      </c>
      <c r="DW38" s="57">
        <v>9.5064688687714494</v>
      </c>
      <c r="DX38" s="57">
        <v>9.8161452956000002</v>
      </c>
      <c r="DY38" s="57">
        <v>9.8496954162818895</v>
      </c>
      <c r="DZ38" s="57">
        <v>9.4669791679999999</v>
      </c>
      <c r="EA38" s="57">
        <v>9.9243475756000006</v>
      </c>
      <c r="EB38" s="57">
        <v>9.1679457307999996</v>
      </c>
      <c r="EC38" s="57">
        <v>9.6943201867000006</v>
      </c>
      <c r="ED38" s="57">
        <v>10.5812235946425</v>
      </c>
      <c r="EE38" s="57">
        <v>11.412645377192501</v>
      </c>
      <c r="EF38" s="57">
        <v>11.058704003504699</v>
      </c>
      <c r="EG38" s="57">
        <v>11.546041170022599</v>
      </c>
      <c r="EH38" s="57">
        <v>11.807339753633901</v>
      </c>
      <c r="EI38" s="57">
        <v>11.8396907454045</v>
      </c>
      <c r="EJ38" s="57">
        <v>11.702976831200001</v>
      </c>
      <c r="EK38" s="57">
        <v>11.7585135678983</v>
      </c>
      <c r="EL38" s="57">
        <v>11.405938813190501</v>
      </c>
      <c r="EM38" s="57">
        <v>10.264578238157</v>
      </c>
    </row>
    <row r="39" spans="1:143" outlineLevel="1" x14ac:dyDescent="0.25">
      <c r="A39" s="62" t="s">
        <v>17</v>
      </c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2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12"/>
      <c r="CF39" s="12"/>
      <c r="CG39" s="12"/>
      <c r="CH39" s="12"/>
      <c r="CI39" s="12"/>
      <c r="CJ39" s="12"/>
      <c r="CK39" s="12"/>
      <c r="CL39" s="12"/>
      <c r="CM39" s="12"/>
      <c r="CN39" s="12"/>
      <c r="CO39" s="12"/>
      <c r="CP39" s="12"/>
      <c r="CQ39" s="12"/>
      <c r="CR39" s="12"/>
      <c r="CS39" s="12"/>
      <c r="CT39" s="57"/>
      <c r="CU39" s="57"/>
      <c r="CV39" s="57"/>
      <c r="CW39" s="57"/>
      <c r="CX39" s="57"/>
      <c r="CY39" s="57"/>
      <c r="CZ39" s="57"/>
      <c r="DA39" s="57"/>
      <c r="DB39" s="57"/>
      <c r="DC39" s="57"/>
      <c r="DD39" s="57"/>
      <c r="DE39" s="57"/>
      <c r="DF39" s="57"/>
      <c r="DG39" s="57"/>
      <c r="DH39" s="57"/>
      <c r="DI39" s="57"/>
      <c r="DJ39" s="57">
        <v>0.41005200000000003</v>
      </c>
      <c r="DK39" s="57">
        <v>0.41005200000000003</v>
      </c>
      <c r="DL39" s="57">
        <v>0.41005200000000003</v>
      </c>
      <c r="DM39" s="57">
        <v>0.41005200000000003</v>
      </c>
      <c r="DN39" s="57">
        <v>0.41005200000000003</v>
      </c>
      <c r="DO39" s="57">
        <v>0.41005200000000003</v>
      </c>
      <c r="DP39" s="57">
        <v>0.41005200000000003</v>
      </c>
      <c r="DQ39" s="57">
        <v>0.41005200000000003</v>
      </c>
      <c r="DR39" s="57">
        <v>0.41005200000000003</v>
      </c>
      <c r="DS39" s="57">
        <v>0.41005200000000003</v>
      </c>
      <c r="DT39" s="57">
        <v>0.41005200000000003</v>
      </c>
      <c r="DU39" s="57">
        <v>0.41005200000000003</v>
      </c>
      <c r="DV39" s="57">
        <v>0.41005200000000003</v>
      </c>
      <c r="DW39" s="57">
        <v>0.41005200000000003</v>
      </c>
      <c r="DX39" s="57">
        <v>0.41005200000000003</v>
      </c>
      <c r="DY39" s="57">
        <v>0.41005200000000003</v>
      </c>
      <c r="DZ39" s="57">
        <v>0.41005200000000003</v>
      </c>
      <c r="EA39" s="57">
        <v>0.41005200000000003</v>
      </c>
      <c r="EB39" s="57">
        <v>0.41005200000000003</v>
      </c>
      <c r="EC39" s="57">
        <v>0.23931031959999999</v>
      </c>
      <c r="ED39" s="57">
        <v>0.58079020420000005</v>
      </c>
      <c r="EE39" s="57">
        <v>0.65038015199999999</v>
      </c>
      <c r="EF39" s="57">
        <v>0.16722263670000001</v>
      </c>
      <c r="EG39" s="57">
        <v>0.22823942780000001</v>
      </c>
      <c r="EH39" s="57">
        <v>1.7151429570000001</v>
      </c>
      <c r="EI39" s="57">
        <v>2.2757630890999998</v>
      </c>
      <c r="EJ39" s="57">
        <v>2.5511394011999999</v>
      </c>
      <c r="EK39" s="57">
        <v>3.0742872554999998</v>
      </c>
      <c r="EL39" s="57">
        <v>0.80283490209999997</v>
      </c>
      <c r="EM39" s="57">
        <v>0.62959556161302399</v>
      </c>
    </row>
    <row r="40" spans="1:143" x14ac:dyDescent="0.25">
      <c r="A40" s="19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12"/>
      <c r="CF40" s="12"/>
      <c r="CG40" s="12"/>
      <c r="CH40" s="12"/>
      <c r="CI40" s="12"/>
      <c r="CJ40" s="12"/>
      <c r="CK40" s="12"/>
      <c r="CL40" s="12"/>
      <c r="CM40" s="12"/>
      <c r="CN40" s="12"/>
      <c r="CO40" s="12"/>
      <c r="CP40" s="12"/>
      <c r="CQ40" s="12"/>
      <c r="CR40" s="12"/>
      <c r="CS40" s="12"/>
      <c r="CT40" s="57"/>
      <c r="CU40" s="57"/>
      <c r="CV40" s="57"/>
      <c r="CW40" s="57"/>
      <c r="CX40" s="57"/>
      <c r="CY40" s="57"/>
      <c r="CZ40" s="57"/>
      <c r="DA40" s="57"/>
      <c r="DB40" s="57"/>
      <c r="DC40" s="57"/>
      <c r="DD40" s="57"/>
      <c r="DE40" s="57"/>
      <c r="DF40" s="57"/>
      <c r="DG40" s="57"/>
      <c r="DH40" s="57"/>
      <c r="DI40" s="57"/>
      <c r="DJ40" s="57"/>
      <c r="DK40" s="57"/>
      <c r="DL40" s="57"/>
      <c r="DM40" s="57"/>
      <c r="DN40" s="57"/>
      <c r="DO40" s="57"/>
      <c r="DP40" s="57"/>
      <c r="DQ40" s="57"/>
      <c r="DR40" s="57"/>
      <c r="DS40" s="57"/>
      <c r="DT40" s="57"/>
      <c r="DU40" s="57"/>
      <c r="DV40" s="57"/>
      <c r="DW40" s="57"/>
      <c r="DX40" s="57"/>
      <c r="DY40" s="57"/>
      <c r="DZ40" s="57"/>
      <c r="EA40" s="57"/>
      <c r="EB40" s="57"/>
      <c r="EC40" s="57"/>
      <c r="ED40" s="57"/>
      <c r="EE40" s="57"/>
      <c r="EF40" s="57"/>
      <c r="EG40" s="57"/>
      <c r="EH40" s="57"/>
      <c r="EI40" s="57"/>
      <c r="EJ40" s="57"/>
      <c r="EK40" s="57"/>
      <c r="EL40" s="57"/>
      <c r="EM40" s="57"/>
    </row>
    <row r="41" spans="1:143" x14ac:dyDescent="0.25">
      <c r="A41" s="30" t="s">
        <v>92</v>
      </c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5"/>
      <c r="BO41" s="15"/>
      <c r="BP41" s="15"/>
      <c r="BQ41" s="15"/>
      <c r="BR41" s="15"/>
      <c r="BS41" s="15"/>
      <c r="BT41" s="15"/>
      <c r="BU41" s="15"/>
      <c r="BV41" s="15"/>
      <c r="BW41" s="15"/>
      <c r="BX41" s="15"/>
      <c r="BY41" s="15"/>
      <c r="BZ41" s="15"/>
      <c r="CA41" s="15"/>
      <c r="CB41" s="15"/>
      <c r="CC41" s="15"/>
      <c r="CD41" s="15"/>
      <c r="CE41" s="15"/>
      <c r="CF41" s="15"/>
      <c r="CG41" s="15"/>
      <c r="CH41" s="15"/>
      <c r="CI41" s="15"/>
      <c r="CJ41" s="15"/>
      <c r="CK41" s="15"/>
      <c r="CL41" s="15"/>
      <c r="CM41" s="15"/>
      <c r="CN41" s="15"/>
      <c r="CO41" s="15"/>
      <c r="CP41" s="15"/>
      <c r="CQ41" s="15"/>
      <c r="CR41" s="15"/>
      <c r="CS41" s="15"/>
      <c r="CT41" s="57"/>
      <c r="CU41" s="57"/>
      <c r="CV41" s="57"/>
      <c r="CW41" s="57"/>
      <c r="CX41" s="57"/>
      <c r="CY41" s="57"/>
      <c r="CZ41" s="57"/>
      <c r="DA41" s="57"/>
      <c r="DB41" s="57"/>
      <c r="DC41" s="57"/>
      <c r="DD41" s="57"/>
      <c r="DE41" s="57"/>
      <c r="DF41" s="57"/>
      <c r="DG41" s="57"/>
      <c r="DH41" s="57"/>
      <c r="DI41" s="57"/>
      <c r="DJ41" s="36">
        <f t="shared" ref="DJ41:EC41" si="39">SUM(DJ42:DJ46)</f>
        <v>29.265923080576002</v>
      </c>
      <c r="DK41" s="36">
        <f t="shared" si="39"/>
        <v>28.891596085376001</v>
      </c>
      <c r="DL41" s="36">
        <f t="shared" si="39"/>
        <v>25.503962327776001</v>
      </c>
      <c r="DM41" s="36">
        <f t="shared" si="39"/>
        <v>29.534743563200003</v>
      </c>
      <c r="DN41" s="36">
        <f t="shared" si="39"/>
        <v>28.4656919872</v>
      </c>
      <c r="DO41" s="36">
        <f t="shared" si="39"/>
        <v>25.914118125700004</v>
      </c>
      <c r="DP41" s="36">
        <f t="shared" si="39"/>
        <v>24.970038330656003</v>
      </c>
      <c r="DQ41" s="36">
        <f t="shared" si="39"/>
        <v>24.06468245808</v>
      </c>
      <c r="DR41" s="36">
        <f t="shared" si="39"/>
        <v>22.853197332500006</v>
      </c>
      <c r="DS41" s="36">
        <f t="shared" si="39"/>
        <v>20.281108810000003</v>
      </c>
      <c r="DT41" s="36">
        <f t="shared" si="39"/>
        <v>20.5201149249</v>
      </c>
      <c r="DU41" s="36">
        <f t="shared" si="39"/>
        <v>25.605037614730001</v>
      </c>
      <c r="DV41" s="36">
        <f t="shared" si="39"/>
        <v>26.059222218000002</v>
      </c>
      <c r="DW41" s="36">
        <f t="shared" si="39"/>
        <v>31.709550693899999</v>
      </c>
      <c r="DX41" s="36">
        <f t="shared" si="39"/>
        <v>24.327779221107001</v>
      </c>
      <c r="DY41" s="36">
        <f t="shared" si="39"/>
        <v>23.179816364500002</v>
      </c>
      <c r="DZ41" s="36">
        <f t="shared" si="39"/>
        <v>24.710075541276037</v>
      </c>
      <c r="EA41" s="36">
        <f t="shared" si="39"/>
        <v>26.892375180453293</v>
      </c>
      <c r="EB41" s="36">
        <f t="shared" si="39"/>
        <v>28.073419992075031</v>
      </c>
      <c r="EC41" s="36">
        <f t="shared" si="39"/>
        <v>23.089492432754099</v>
      </c>
      <c r="ED41" s="36">
        <f t="shared" ref="ED41:EI41" si="40">SUM(ED42:ED46)</f>
        <v>24.7879647023133</v>
      </c>
      <c r="EE41" s="36">
        <f t="shared" si="40"/>
        <v>22.926923437518397</v>
      </c>
      <c r="EF41" s="36">
        <f t="shared" si="40"/>
        <v>24.7643266361885</v>
      </c>
      <c r="EG41" s="36">
        <f t="shared" si="40"/>
        <v>27.079457515849999</v>
      </c>
      <c r="EH41" s="36">
        <f t="shared" si="40"/>
        <v>24.946692815228399</v>
      </c>
      <c r="EI41" s="36">
        <f t="shared" si="40"/>
        <v>25.963006119312002</v>
      </c>
      <c r="EJ41" s="36">
        <f t="shared" ref="EJ41:EK41" si="41">SUM(EJ42:EJ46)</f>
        <v>23.176997116467501</v>
      </c>
      <c r="EK41" s="36">
        <f t="shared" si="41"/>
        <v>23.9039847128392</v>
      </c>
      <c r="EL41" s="36">
        <f t="shared" ref="EL41:EM41" si="42">SUM(EL42:EL46)</f>
        <v>24.471783360923801</v>
      </c>
      <c r="EM41" s="36">
        <f t="shared" si="42"/>
        <v>25.022913673815829</v>
      </c>
    </row>
    <row r="42" spans="1:143" outlineLevel="1" x14ac:dyDescent="0.25">
      <c r="A42" s="62" t="s">
        <v>3</v>
      </c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  <c r="BC42" s="12"/>
      <c r="BD42" s="12"/>
      <c r="BE42" s="12"/>
      <c r="BF42" s="12"/>
      <c r="BG42" s="12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12"/>
      <c r="CF42" s="12"/>
      <c r="CG42" s="12"/>
      <c r="CH42" s="12"/>
      <c r="CI42" s="12"/>
      <c r="CJ42" s="12"/>
      <c r="CK42" s="12"/>
      <c r="CL42" s="12"/>
      <c r="CM42" s="12"/>
      <c r="CN42" s="12"/>
      <c r="CO42" s="12"/>
      <c r="CP42" s="12"/>
      <c r="CQ42" s="12"/>
      <c r="CR42" s="12"/>
      <c r="CS42" s="12"/>
      <c r="CT42" s="57"/>
      <c r="CU42" s="57"/>
      <c r="CV42" s="57"/>
      <c r="CW42" s="57"/>
      <c r="CX42" s="57"/>
      <c r="CY42" s="57"/>
      <c r="CZ42" s="57"/>
      <c r="DA42" s="57"/>
      <c r="DB42" s="57"/>
      <c r="DC42" s="57"/>
      <c r="DD42" s="57"/>
      <c r="DE42" s="57"/>
      <c r="DF42" s="57"/>
      <c r="DG42" s="57"/>
      <c r="DH42" s="57"/>
      <c r="DI42" s="57"/>
      <c r="DJ42" s="57">
        <v>0.39144875200000001</v>
      </c>
      <c r="DK42" s="57">
        <v>0.38053650560000002</v>
      </c>
      <c r="DL42" s="57">
        <v>0.3520176096</v>
      </c>
      <c r="DM42" s="57">
        <v>0.37131583039999999</v>
      </c>
      <c r="DN42" s="57">
        <v>0.71807619519999999</v>
      </c>
      <c r="DO42" s="57">
        <v>0.99468554409999999</v>
      </c>
      <c r="DP42" s="57">
        <v>1.0310410745</v>
      </c>
      <c r="DQ42" s="57">
        <v>0.91246645500000001</v>
      </c>
      <c r="DR42" s="57">
        <v>0.75780235569999999</v>
      </c>
      <c r="DS42" s="57">
        <v>0.48775639999999998</v>
      </c>
      <c r="DT42" s="57">
        <v>0.58381038819999997</v>
      </c>
      <c r="DU42" s="57">
        <v>0.58675531400000003</v>
      </c>
      <c r="DV42" s="57">
        <v>0.62645469570000001</v>
      </c>
      <c r="DW42" s="57">
        <v>0.5543586398</v>
      </c>
      <c r="DX42" s="57">
        <v>0.53325672661199996</v>
      </c>
      <c r="DY42" s="57">
        <v>1.2231787919999999</v>
      </c>
      <c r="DZ42" s="57">
        <v>1.9823860232349999</v>
      </c>
      <c r="EA42" s="57">
        <v>1.462407942714</v>
      </c>
      <c r="EB42" s="57">
        <v>1.737061699124</v>
      </c>
      <c r="EC42" s="57">
        <v>0.841313414574</v>
      </c>
      <c r="ED42" s="57">
        <v>1.9451972489260001</v>
      </c>
      <c r="EE42" s="57">
        <v>2.116237055929</v>
      </c>
      <c r="EF42" s="57">
        <v>3.5989964378580002</v>
      </c>
      <c r="EG42" s="57">
        <v>3.2262924918000002</v>
      </c>
      <c r="EH42" s="57">
        <v>1.5863249422129999</v>
      </c>
      <c r="EI42" s="57">
        <v>2.0838463193000001</v>
      </c>
      <c r="EJ42" s="57">
        <v>1.1654214946949999</v>
      </c>
      <c r="EK42" s="57">
        <v>2.7066713341500002</v>
      </c>
      <c r="EL42" s="57">
        <v>1.9823833370399999</v>
      </c>
      <c r="EM42" s="57">
        <v>1.95019713846898</v>
      </c>
    </row>
    <row r="43" spans="1:143" ht="15" customHeight="1" outlineLevel="1" x14ac:dyDescent="0.25">
      <c r="A43" s="62" t="s">
        <v>8</v>
      </c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  <c r="BF43" s="12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12"/>
      <c r="CF43" s="12"/>
      <c r="CG43" s="12"/>
      <c r="CH43" s="12"/>
      <c r="CI43" s="12"/>
      <c r="CJ43" s="12"/>
      <c r="CK43" s="12"/>
      <c r="CL43" s="12"/>
      <c r="CM43" s="12"/>
      <c r="CN43" s="12"/>
      <c r="CO43" s="12"/>
      <c r="CP43" s="12"/>
      <c r="CQ43" s="12"/>
      <c r="CR43" s="12"/>
      <c r="CS43" s="12"/>
      <c r="CT43" s="57"/>
      <c r="CU43" s="57"/>
      <c r="CV43" s="57"/>
      <c r="CW43" s="57"/>
      <c r="CX43" s="57"/>
      <c r="CY43" s="57"/>
      <c r="CZ43" s="57"/>
      <c r="DA43" s="57"/>
      <c r="DB43" s="57"/>
      <c r="DC43" s="57"/>
      <c r="DD43" s="57"/>
      <c r="DE43" s="57"/>
      <c r="DF43" s="57"/>
      <c r="DG43" s="57"/>
      <c r="DH43" s="57"/>
      <c r="DI43" s="57"/>
      <c r="DJ43" s="57">
        <v>23.402380412544002</v>
      </c>
      <c r="DK43" s="57">
        <v>24.202868539520001</v>
      </c>
      <c r="DL43" s="57">
        <v>22.095056145632</v>
      </c>
      <c r="DM43" s="57">
        <v>26.144023148928</v>
      </c>
      <c r="DN43" s="57">
        <v>24.738655325248001</v>
      </c>
      <c r="DO43" s="57">
        <v>22.0581133748002</v>
      </c>
      <c r="DP43" s="57">
        <v>21.173515596165</v>
      </c>
      <c r="DQ43" s="57">
        <v>20.3509752148424</v>
      </c>
      <c r="DR43" s="57">
        <v>19.287610122382802</v>
      </c>
      <c r="DS43" s="57">
        <v>17.282724251680001</v>
      </c>
      <c r="DT43" s="57">
        <v>17.528422356895199</v>
      </c>
      <c r="DU43" s="57">
        <v>22.657094071538001</v>
      </c>
      <c r="DV43" s="57">
        <v>23.2415049344824</v>
      </c>
      <c r="DW43" s="57">
        <v>28.433043273609599</v>
      </c>
      <c r="DX43" s="57">
        <v>21.4253729468331</v>
      </c>
      <c r="DY43" s="57">
        <v>19.671059361973199</v>
      </c>
      <c r="DZ43" s="57">
        <v>20.568762970892401</v>
      </c>
      <c r="EA43" s="57">
        <v>23.3398994077494</v>
      </c>
      <c r="EB43" s="57">
        <v>24.3090076565449</v>
      </c>
      <c r="EC43" s="57">
        <v>20.085156276043101</v>
      </c>
      <c r="ED43" s="57">
        <v>20.819315886827301</v>
      </c>
      <c r="EE43" s="57">
        <v>18.755687538853401</v>
      </c>
      <c r="EF43" s="57">
        <v>19.253212341330499</v>
      </c>
      <c r="EG43" s="57">
        <v>22.04523303865</v>
      </c>
      <c r="EH43" s="57">
        <v>21.997168154495402</v>
      </c>
      <c r="EI43" s="57">
        <v>22.483971326612</v>
      </c>
      <c r="EJ43" s="57">
        <v>20.583815967572502</v>
      </c>
      <c r="EK43" s="57">
        <v>19.9059898572992</v>
      </c>
      <c r="EL43" s="57">
        <v>21.449497794763801</v>
      </c>
      <c r="EM43" s="57">
        <v>22.020491435637599</v>
      </c>
    </row>
    <row r="44" spans="1:143" ht="15" customHeight="1" outlineLevel="1" x14ac:dyDescent="0.25">
      <c r="A44" s="62" t="s">
        <v>2</v>
      </c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  <c r="BC44" s="12"/>
      <c r="BD44" s="12"/>
      <c r="BE44" s="12"/>
      <c r="BF44" s="12"/>
      <c r="BG44" s="12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12"/>
      <c r="CF44" s="12"/>
      <c r="CG44" s="12"/>
      <c r="CH44" s="12"/>
      <c r="CI44" s="12"/>
      <c r="CJ44" s="12"/>
      <c r="CK44" s="12"/>
      <c r="CL44" s="12"/>
      <c r="CM44" s="12"/>
      <c r="CN44" s="12"/>
      <c r="CO44" s="12"/>
      <c r="CP44" s="12"/>
      <c r="CQ44" s="12"/>
      <c r="CR44" s="12"/>
      <c r="CS44" s="12"/>
      <c r="CT44" s="57"/>
      <c r="CU44" s="57"/>
      <c r="CV44" s="57"/>
      <c r="CW44" s="57"/>
      <c r="CX44" s="57"/>
      <c r="CY44" s="57"/>
      <c r="CZ44" s="57"/>
      <c r="DA44" s="57"/>
      <c r="DB44" s="57"/>
      <c r="DC44" s="57"/>
      <c r="DD44" s="57"/>
      <c r="DE44" s="57"/>
      <c r="DF44" s="57"/>
      <c r="DG44" s="57"/>
      <c r="DH44" s="57"/>
      <c r="DI44" s="57"/>
      <c r="DJ44" s="57">
        <v>1.554665916032</v>
      </c>
      <c r="DK44" s="57">
        <v>1.5821201346560001</v>
      </c>
      <c r="DL44" s="57">
        <v>1.4451225949440001</v>
      </c>
      <c r="DM44" s="57">
        <v>1.7003849742720001</v>
      </c>
      <c r="DN44" s="57">
        <v>1.652863013952</v>
      </c>
      <c r="DO44" s="57">
        <v>1.5226560414998001</v>
      </c>
      <c r="DP44" s="57">
        <v>1.4830419556909999</v>
      </c>
      <c r="DQ44" s="57">
        <v>1.4694228476375999</v>
      </c>
      <c r="DR44" s="57">
        <v>1.4185921892172</v>
      </c>
      <c r="DS44" s="57">
        <v>1.2631485383200001</v>
      </c>
      <c r="DT44" s="57">
        <v>1.2472930017048001</v>
      </c>
      <c r="DU44" s="57">
        <v>1.5603188673920001</v>
      </c>
      <c r="DV44" s="57">
        <v>1.5063804054176</v>
      </c>
      <c r="DW44" s="57">
        <v>1.8183284077904001</v>
      </c>
      <c r="DX44" s="57">
        <v>1.4220929982509001</v>
      </c>
      <c r="DY44" s="57">
        <v>1.3253300684267999</v>
      </c>
      <c r="DZ44" s="57">
        <v>1.39316314032663</v>
      </c>
      <c r="EA44" s="57">
        <v>1.4601924647378901</v>
      </c>
      <c r="EB44" s="57">
        <v>1.58408175705313</v>
      </c>
      <c r="EC44" s="57">
        <v>1.28871364965</v>
      </c>
      <c r="ED44" s="57">
        <v>1.4453674842899999</v>
      </c>
      <c r="EE44" s="57">
        <v>1.2912299312240001</v>
      </c>
      <c r="EF44" s="57">
        <v>1.4166172619999999</v>
      </c>
      <c r="EG44" s="57">
        <v>1.4640424491999999</v>
      </c>
      <c r="EH44" s="57">
        <v>1.0023150239800001</v>
      </c>
      <c r="EI44" s="57">
        <v>0.99331585590000004</v>
      </c>
      <c r="EJ44" s="57">
        <v>1.0823639298000001</v>
      </c>
      <c r="EK44" s="57">
        <v>0.99506354008999998</v>
      </c>
      <c r="EL44" s="57">
        <v>0.74628194102000001</v>
      </c>
      <c r="EM44" s="57">
        <v>0.81229429520660101</v>
      </c>
    </row>
    <row r="45" spans="1:143" outlineLevel="1" x14ac:dyDescent="0.25">
      <c r="A45" s="62" t="s">
        <v>1</v>
      </c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  <c r="BC45" s="12"/>
      <c r="BD45" s="12"/>
      <c r="BE45" s="12"/>
      <c r="BF45" s="12"/>
      <c r="BG45" s="12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12"/>
      <c r="CF45" s="12"/>
      <c r="CG45" s="12"/>
      <c r="CH45" s="12"/>
      <c r="CI45" s="12"/>
      <c r="CJ45" s="12"/>
      <c r="CK45" s="12"/>
      <c r="CL45" s="12"/>
      <c r="CM45" s="12"/>
      <c r="CN45" s="12"/>
      <c r="CO45" s="12"/>
      <c r="CP45" s="12"/>
      <c r="CQ45" s="12"/>
      <c r="CR45" s="12"/>
      <c r="CS45" s="12"/>
      <c r="CT45" s="57"/>
      <c r="CU45" s="57"/>
      <c r="CV45" s="57"/>
      <c r="CW45" s="57"/>
      <c r="CX45" s="57"/>
      <c r="CY45" s="57"/>
      <c r="CZ45" s="57"/>
      <c r="DA45" s="57"/>
      <c r="DB45" s="57"/>
      <c r="DC45" s="57"/>
      <c r="DD45" s="57"/>
      <c r="DE45" s="57"/>
      <c r="DF45" s="57"/>
      <c r="DG45" s="57"/>
      <c r="DH45" s="57"/>
      <c r="DI45" s="57"/>
      <c r="DJ45" s="57">
        <v>3.8374280000000001</v>
      </c>
      <c r="DK45" s="57">
        <v>2.6460709055999998</v>
      </c>
      <c r="DL45" s="57">
        <v>1.5317659776000001</v>
      </c>
      <c r="DM45" s="57">
        <v>1.2390196095999999</v>
      </c>
      <c r="DN45" s="57">
        <v>1.2760974528</v>
      </c>
      <c r="DO45" s="57">
        <v>1.2586631653</v>
      </c>
      <c r="DP45" s="57">
        <v>1.2024397042999999</v>
      </c>
      <c r="DQ45" s="57">
        <v>1.2518179406000001</v>
      </c>
      <c r="DR45" s="57">
        <v>1.3091926652000001</v>
      </c>
      <c r="DS45" s="57">
        <v>1.1674796199999999</v>
      </c>
      <c r="DT45" s="57">
        <v>1.0805891781000001</v>
      </c>
      <c r="DU45" s="57">
        <v>0.72086936180000005</v>
      </c>
      <c r="DV45" s="57">
        <v>0.60488218240000002</v>
      </c>
      <c r="DW45" s="57">
        <v>0.82382037269999997</v>
      </c>
      <c r="DX45" s="57">
        <v>0.86705654941099997</v>
      </c>
      <c r="DY45" s="57">
        <v>0.88024814210000002</v>
      </c>
      <c r="DZ45" s="57">
        <v>0.68576340682199999</v>
      </c>
      <c r="EA45" s="57">
        <v>0.54987536525199998</v>
      </c>
      <c r="EB45" s="57">
        <v>0.36326887935300001</v>
      </c>
      <c r="EC45" s="57">
        <v>0.85543847608699997</v>
      </c>
      <c r="ED45" s="57">
        <v>0.531351902082</v>
      </c>
      <c r="EE45" s="57">
        <v>0.72508593501200003</v>
      </c>
      <c r="EF45" s="57">
        <v>0.47434100019999997</v>
      </c>
      <c r="EG45" s="57">
        <v>0.33198477320000003</v>
      </c>
      <c r="EH45" s="57">
        <v>0.34618303843999998</v>
      </c>
      <c r="EI45" s="57">
        <v>0.39045251110000001</v>
      </c>
      <c r="EJ45" s="57">
        <v>0.34341594879999998</v>
      </c>
      <c r="EK45" s="57">
        <v>0.29625998129999997</v>
      </c>
      <c r="EL45" s="57">
        <v>0.29362028810000002</v>
      </c>
      <c r="EM45" s="57">
        <v>0.239930804502649</v>
      </c>
    </row>
    <row r="46" spans="1:143" ht="14.25" customHeight="1" outlineLevel="1" x14ac:dyDescent="0.25">
      <c r="A46" s="62" t="s">
        <v>15</v>
      </c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  <c r="BC46" s="12"/>
      <c r="BD46" s="12"/>
      <c r="BE46" s="12"/>
      <c r="BF46" s="12"/>
      <c r="BG46" s="12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12"/>
      <c r="CF46" s="12"/>
      <c r="CG46" s="12"/>
      <c r="CH46" s="12"/>
      <c r="CI46" s="12"/>
      <c r="CJ46" s="12"/>
      <c r="CK46" s="12"/>
      <c r="CL46" s="12"/>
      <c r="CM46" s="12"/>
      <c r="CN46" s="12"/>
      <c r="CO46" s="12"/>
      <c r="CP46" s="12"/>
      <c r="CQ46" s="12"/>
      <c r="CR46" s="12"/>
      <c r="CS46" s="12"/>
      <c r="CT46" s="57"/>
      <c r="CU46" s="57"/>
      <c r="CV46" s="57"/>
      <c r="CW46" s="57"/>
      <c r="CX46" s="57"/>
      <c r="CY46" s="57"/>
      <c r="CZ46" s="57"/>
      <c r="DA46" s="57"/>
      <c r="DB46" s="57"/>
      <c r="DC46" s="57"/>
      <c r="DD46" s="57"/>
      <c r="DE46" s="57"/>
      <c r="DF46" s="57"/>
      <c r="DG46" s="57"/>
      <c r="DH46" s="57"/>
      <c r="DI46" s="57"/>
      <c r="DJ46" s="57">
        <v>8.0000000000000099E-2</v>
      </c>
      <c r="DK46" s="57">
        <v>8.0000000000000099E-2</v>
      </c>
      <c r="DL46" s="57">
        <v>8.0000000000000099E-2</v>
      </c>
      <c r="DM46" s="57">
        <v>8.0000000000000099E-2</v>
      </c>
      <c r="DN46" s="57">
        <v>8.0000000000000099E-2</v>
      </c>
      <c r="DO46" s="57">
        <v>8.0000000000000099E-2</v>
      </c>
      <c r="DP46" s="57">
        <v>8.0000000000000099E-2</v>
      </c>
      <c r="DQ46" s="57">
        <v>8.0000000000000099E-2</v>
      </c>
      <c r="DR46" s="57">
        <v>8.0000000000000099E-2</v>
      </c>
      <c r="DS46" s="57">
        <v>8.0000000000000099E-2</v>
      </c>
      <c r="DT46" s="57">
        <v>8.0000000000000099E-2</v>
      </c>
      <c r="DU46" s="57">
        <v>8.0000000000000099E-2</v>
      </c>
      <c r="DV46" s="57">
        <v>8.0000000000000099E-2</v>
      </c>
      <c r="DW46" s="57">
        <v>8.0000000000000099E-2</v>
      </c>
      <c r="DX46" s="57">
        <v>8.0000000000000099E-2</v>
      </c>
      <c r="DY46" s="57">
        <v>8.0000000000000099E-2</v>
      </c>
      <c r="DZ46" s="57">
        <v>8.0000000000000099E-2</v>
      </c>
      <c r="EA46" s="57">
        <v>8.0000000000000099E-2</v>
      </c>
      <c r="EB46" s="57">
        <v>8.0000000000000099E-2</v>
      </c>
      <c r="EC46" s="57">
        <v>1.8870616399999901E-2</v>
      </c>
      <c r="ED46" s="57">
        <v>4.6732180187999801E-2</v>
      </c>
      <c r="EE46" s="57">
        <v>3.8682976500000098E-2</v>
      </c>
      <c r="EF46" s="57">
        <v>2.1159594800000101E-2</v>
      </c>
      <c r="EG46" s="57">
        <v>1.1904763E-2</v>
      </c>
      <c r="EH46" s="57">
        <v>1.47016560999997E-2</v>
      </c>
      <c r="EI46" s="57">
        <v>1.1420106399999901E-2</v>
      </c>
      <c r="EJ46" s="57">
        <v>1.9797755999999599E-3</v>
      </c>
      <c r="EK46" s="57">
        <v>0</v>
      </c>
      <c r="EL46" s="57">
        <v>0</v>
      </c>
      <c r="EM46" s="57">
        <v>0</v>
      </c>
    </row>
    <row r="47" spans="1:143" ht="14.25" customHeight="1" x14ac:dyDescent="0.25">
      <c r="A47" s="7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  <c r="BC47" s="12"/>
      <c r="BD47" s="12"/>
      <c r="BE47" s="12"/>
      <c r="BF47" s="12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12"/>
      <c r="CF47" s="12"/>
      <c r="CG47" s="12"/>
      <c r="CH47" s="12"/>
      <c r="CI47" s="12"/>
      <c r="CJ47" s="12"/>
      <c r="CK47" s="12"/>
      <c r="CL47" s="12"/>
      <c r="CM47" s="12"/>
      <c r="CN47" s="12"/>
      <c r="CO47" s="12"/>
      <c r="CP47" s="12"/>
      <c r="CQ47" s="12"/>
      <c r="CR47" s="12"/>
      <c r="CS47" s="12"/>
      <c r="CT47" s="57"/>
      <c r="CU47" s="57"/>
      <c r="CV47" s="57"/>
      <c r="CW47" s="57"/>
      <c r="CX47" s="57"/>
      <c r="CY47" s="57"/>
      <c r="CZ47" s="57"/>
      <c r="DA47" s="57"/>
      <c r="DB47" s="57"/>
      <c r="DC47" s="57"/>
      <c r="DD47" s="57"/>
      <c r="DE47" s="57"/>
      <c r="DF47" s="57"/>
      <c r="DG47" s="57"/>
      <c r="DH47" s="57"/>
      <c r="DI47" s="57"/>
      <c r="DJ47" s="57"/>
      <c r="DK47" s="57"/>
      <c r="DL47" s="57"/>
      <c r="DM47" s="57"/>
      <c r="DN47" s="57"/>
      <c r="DO47" s="57"/>
      <c r="DP47" s="57"/>
      <c r="DQ47" s="57"/>
      <c r="DR47" s="57"/>
      <c r="DS47" s="57"/>
      <c r="DT47" s="57"/>
      <c r="DU47" s="57"/>
      <c r="DV47" s="57"/>
      <c r="DW47" s="57"/>
      <c r="DX47" s="57"/>
      <c r="DY47" s="57"/>
      <c r="DZ47" s="57"/>
      <c r="EA47" s="57"/>
      <c r="EB47" s="57"/>
      <c r="EC47" s="57"/>
      <c r="ED47" s="57"/>
      <c r="EF47" s="57"/>
      <c r="EG47" s="57"/>
      <c r="EH47" s="57"/>
      <c r="EI47" s="57"/>
      <c r="EJ47" s="57"/>
      <c r="EK47" s="57"/>
      <c r="EL47" s="57"/>
      <c r="EM47" s="57"/>
    </row>
    <row r="48" spans="1:143" x14ac:dyDescent="0.25">
      <c r="A48" s="8" t="s">
        <v>93</v>
      </c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15"/>
      <c r="AZ48" s="15"/>
      <c r="BA48" s="15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  <c r="BU48" s="15"/>
      <c r="BV48" s="15"/>
      <c r="BW48" s="15"/>
      <c r="BX48" s="15"/>
      <c r="BY48" s="15"/>
      <c r="BZ48" s="15"/>
      <c r="CA48" s="15"/>
      <c r="CB48" s="15"/>
      <c r="CC48" s="15"/>
      <c r="CD48" s="15"/>
      <c r="CE48" s="15"/>
      <c r="CF48" s="15"/>
      <c r="CG48" s="15"/>
      <c r="CH48" s="15"/>
      <c r="CI48" s="15"/>
      <c r="CJ48" s="15"/>
      <c r="CK48" s="15"/>
      <c r="CL48" s="15"/>
      <c r="CM48" s="15"/>
      <c r="CN48" s="15"/>
      <c r="CO48" s="15"/>
      <c r="CP48" s="15"/>
      <c r="CQ48" s="15"/>
      <c r="CR48" s="15"/>
      <c r="CS48" s="15"/>
      <c r="CT48" s="12"/>
      <c r="CU48" s="12"/>
      <c r="CV48" s="12"/>
      <c r="CW48" s="12"/>
      <c r="CX48" s="12"/>
      <c r="CY48" s="12"/>
      <c r="CZ48" s="12"/>
      <c r="DA48" s="12"/>
      <c r="DB48" s="12"/>
      <c r="DC48" s="12"/>
      <c r="DD48" s="12"/>
      <c r="DE48" s="12"/>
      <c r="DF48" s="12"/>
      <c r="DG48" s="12"/>
      <c r="DH48" s="12"/>
      <c r="DI48" s="12"/>
      <c r="DJ48" s="12">
        <f>DJ10-DJ29</f>
        <v>31.340224776436479</v>
      </c>
      <c r="DK48" s="12">
        <f t="shared" ref="DK48:EE48" si="43">DK10-DK29</f>
        <v>27.787628468378234</v>
      </c>
      <c r="DL48" s="12">
        <f t="shared" si="43"/>
        <v>23.665412485490279</v>
      </c>
      <c r="DM48" s="12">
        <f t="shared" si="43"/>
        <v>37.750839670814514</v>
      </c>
      <c r="DN48" s="12">
        <f t="shared" si="43"/>
        <v>34.266463945309113</v>
      </c>
      <c r="DO48" s="12">
        <f t="shared" si="43"/>
        <v>26.305574236462327</v>
      </c>
      <c r="DP48" s="12">
        <f t="shared" si="43"/>
        <v>16.012914079884084</v>
      </c>
      <c r="DQ48" s="12">
        <f t="shared" si="43"/>
        <v>21.067542084827721</v>
      </c>
      <c r="DR48" s="12">
        <f t="shared" si="43"/>
        <v>23.889101463136925</v>
      </c>
      <c r="DS48" s="12">
        <f t="shared" si="43"/>
        <v>19.58413900945072</v>
      </c>
      <c r="DT48" s="12">
        <f t="shared" si="43"/>
        <v>21.539610379319999</v>
      </c>
      <c r="DU48" s="12">
        <f t="shared" si="43"/>
        <v>27.769824085720007</v>
      </c>
      <c r="DV48" s="12">
        <f t="shared" si="43"/>
        <v>17.583984311120005</v>
      </c>
      <c r="DW48" s="12">
        <f t="shared" si="43"/>
        <v>30.951957866918569</v>
      </c>
      <c r="DX48" s="12">
        <f t="shared" si="43"/>
        <v>33.253450879462548</v>
      </c>
      <c r="DY48" s="12">
        <f t="shared" si="43"/>
        <v>24.814029227058128</v>
      </c>
      <c r="DZ48" s="12">
        <f t="shared" si="43"/>
        <v>16.44608445189013</v>
      </c>
      <c r="EA48" s="12">
        <f t="shared" si="43"/>
        <v>29.956292824944462</v>
      </c>
      <c r="EB48" s="12">
        <f t="shared" si="43"/>
        <v>24.232739687477419</v>
      </c>
      <c r="EC48" s="12">
        <f t="shared" si="43"/>
        <v>18.28395247967574</v>
      </c>
      <c r="ED48" s="12">
        <f t="shared" si="43"/>
        <v>25.329663099524993</v>
      </c>
      <c r="EE48" s="12">
        <f t="shared" si="43"/>
        <v>25.02720233110022</v>
      </c>
      <c r="EF48" s="12">
        <f t="shared" ref="EF48:EK48" si="44">EF10-EF29</f>
        <v>21.20994741743462</v>
      </c>
      <c r="EG48" s="12">
        <f t="shared" si="44"/>
        <v>27.671813268494255</v>
      </c>
      <c r="EH48" s="12">
        <f t="shared" si="44"/>
        <v>26.84684140674058</v>
      </c>
      <c r="EI48" s="12">
        <f t="shared" si="44"/>
        <v>25.785194658014561</v>
      </c>
      <c r="EJ48" s="12">
        <f t="shared" si="44"/>
        <v>23.977222550227491</v>
      </c>
      <c r="EK48" s="12">
        <f t="shared" si="44"/>
        <v>22.557563139620488</v>
      </c>
      <c r="EL48" s="12">
        <f>EL10-EL29</f>
        <v>20.770984618336673</v>
      </c>
      <c r="EM48" s="12">
        <f>EM10-EM29</f>
        <v>21.974532085778442</v>
      </c>
    </row>
    <row r="49" spans="1:143" x14ac:dyDescent="0.25">
      <c r="A49" s="7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EG49" s="13"/>
      <c r="EI49" s="13"/>
      <c r="EK49" s="13"/>
      <c r="EL49" s="13"/>
      <c r="EM49" s="13"/>
    </row>
    <row r="50" spans="1:143" x14ac:dyDescent="0.25">
      <c r="A50" s="115" t="s">
        <v>39</v>
      </c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6"/>
      <c r="AY50" s="16"/>
      <c r="AZ50" s="16"/>
      <c r="BA50" s="16"/>
      <c r="BB50" s="16"/>
      <c r="BC50" s="16"/>
      <c r="BD50" s="16"/>
      <c r="BE50" s="16"/>
      <c r="BF50" s="16"/>
      <c r="BG50" s="16"/>
      <c r="BH50" s="16"/>
      <c r="BI50" s="16"/>
      <c r="BJ50" s="16"/>
      <c r="BK50" s="16"/>
      <c r="BL50" s="16"/>
      <c r="BM50" s="16"/>
      <c r="BN50" s="16"/>
      <c r="BO50" s="16"/>
      <c r="BP50" s="16"/>
      <c r="BQ50" s="16"/>
      <c r="BR50" s="16"/>
      <c r="BS50" s="16"/>
      <c r="BT50" s="16"/>
      <c r="BU50" s="16"/>
      <c r="BV50" s="16"/>
      <c r="BW50" s="16"/>
      <c r="BX50" s="16"/>
      <c r="BY50" s="16"/>
      <c r="BZ50" s="16"/>
      <c r="CA50" s="16"/>
      <c r="CB50" s="16"/>
      <c r="CC50" s="16"/>
      <c r="CD50" s="16"/>
      <c r="CE50" s="16"/>
      <c r="CF50" s="16"/>
      <c r="CG50" s="16"/>
      <c r="CH50" s="16"/>
      <c r="CI50" s="16"/>
      <c r="CJ50" s="16"/>
      <c r="CK50" s="16"/>
      <c r="CL50" s="16"/>
      <c r="CM50" s="16"/>
      <c r="CN50" s="16"/>
      <c r="CO50" s="16"/>
      <c r="CP50" s="16"/>
      <c r="CQ50" s="16"/>
      <c r="CR50" s="16"/>
      <c r="CS50" s="16"/>
      <c r="DJ50" s="13">
        <f>DJ41-DJ48</f>
        <v>-2.074301695860477</v>
      </c>
      <c r="DK50" s="13">
        <f t="shared" ref="DK50:EE50" si="45">DK41-DK48</f>
        <v>1.1039676169977675</v>
      </c>
      <c r="DL50" s="13">
        <f t="shared" si="45"/>
        <v>1.8385498422857225</v>
      </c>
      <c r="DM50" s="13">
        <f t="shared" si="45"/>
        <v>-8.2160961076145114</v>
      </c>
      <c r="DN50" s="13">
        <f t="shared" si="45"/>
        <v>-5.8007719581091131</v>
      </c>
      <c r="DO50" s="13">
        <f t="shared" si="45"/>
        <v>-0.39145611076232356</v>
      </c>
      <c r="DP50" s="13">
        <f t="shared" si="45"/>
        <v>8.9571242507719191</v>
      </c>
      <c r="DQ50" s="13">
        <f t="shared" si="45"/>
        <v>2.9971403732522788</v>
      </c>
      <c r="DR50" s="13">
        <f t="shared" si="45"/>
        <v>-1.0359041306369186</v>
      </c>
      <c r="DS50" s="13">
        <f t="shared" si="45"/>
        <v>0.69696980054928304</v>
      </c>
      <c r="DT50" s="13">
        <f t="shared" si="45"/>
        <v>-1.0194954544199994</v>
      </c>
      <c r="DU50" s="13">
        <f t="shared" si="45"/>
        <v>-2.1647864709900055</v>
      </c>
      <c r="DV50" s="13">
        <f t="shared" si="45"/>
        <v>8.4752379068799968</v>
      </c>
      <c r="DW50" s="13">
        <f t="shared" si="45"/>
        <v>0.75759282698142982</v>
      </c>
      <c r="DX50" s="13">
        <f t="shared" si="45"/>
        <v>-8.9256716583555473</v>
      </c>
      <c r="DY50" s="13">
        <f t="shared" si="45"/>
        <v>-1.634212862558126</v>
      </c>
      <c r="DZ50" s="13">
        <f t="shared" si="45"/>
        <v>8.2639910893859074</v>
      </c>
      <c r="EA50" s="13">
        <f t="shared" si="45"/>
        <v>-3.0639176444911698</v>
      </c>
      <c r="EB50" s="13">
        <f t="shared" si="45"/>
        <v>3.8406803045976119</v>
      </c>
      <c r="EC50" s="13">
        <f t="shared" si="45"/>
        <v>4.8055399530783589</v>
      </c>
      <c r="ED50" s="13">
        <f t="shared" si="45"/>
        <v>-0.54169839721169311</v>
      </c>
      <c r="EE50" s="13">
        <f t="shared" si="45"/>
        <v>-2.1002788935818231</v>
      </c>
      <c r="EF50" s="13">
        <f t="shared" ref="EF50:EK50" si="46">EF41-EF48</f>
        <v>3.5543792187538799</v>
      </c>
      <c r="EG50" s="13">
        <f t="shared" si="46"/>
        <v>-0.59235575264425577</v>
      </c>
      <c r="EH50" s="13">
        <f t="shared" si="46"/>
        <v>-1.9001485915121812</v>
      </c>
      <c r="EI50" s="13">
        <f t="shared" si="46"/>
        <v>0.1778114612974413</v>
      </c>
      <c r="EJ50" s="13">
        <f t="shared" si="46"/>
        <v>-0.80022543375999078</v>
      </c>
      <c r="EK50" s="13">
        <f t="shared" si="46"/>
        <v>1.3464215732187128</v>
      </c>
      <c r="EL50" s="13">
        <f>EL41-EL48</f>
        <v>3.7007987425871285</v>
      </c>
      <c r="EM50" s="13">
        <f>EM41-EM48</f>
        <v>3.0483815880373868</v>
      </c>
    </row>
    <row r="51" spans="1:143" x14ac:dyDescent="0.25">
      <c r="A51" s="115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  <c r="AS51" s="16"/>
      <c r="AT51" s="16"/>
      <c r="AU51" s="16"/>
      <c r="AV51" s="16"/>
      <c r="AW51" s="16"/>
      <c r="AX51" s="16"/>
      <c r="AY51" s="16"/>
      <c r="AZ51" s="16"/>
      <c r="BA51" s="16"/>
      <c r="BB51" s="16"/>
      <c r="BC51" s="16"/>
      <c r="BD51" s="16"/>
      <c r="BE51" s="16"/>
      <c r="BF51" s="16"/>
      <c r="BG51" s="16"/>
      <c r="BH51" s="16"/>
      <c r="BI51" s="16"/>
      <c r="BJ51" s="16"/>
      <c r="BK51" s="16"/>
      <c r="BL51" s="16"/>
      <c r="BM51" s="16"/>
      <c r="BN51" s="16"/>
      <c r="BO51" s="16"/>
      <c r="BP51" s="16"/>
      <c r="BQ51" s="16"/>
      <c r="BR51" s="16"/>
      <c r="BS51" s="16"/>
      <c r="BT51" s="16"/>
      <c r="BU51" s="16"/>
      <c r="BV51" s="16"/>
      <c r="BW51" s="16"/>
      <c r="BX51" s="16"/>
      <c r="BY51" s="16"/>
      <c r="BZ51" s="16"/>
      <c r="CA51" s="16"/>
      <c r="CB51" s="16"/>
      <c r="CC51" s="16"/>
      <c r="CD51" s="16"/>
      <c r="CE51" s="16"/>
      <c r="CF51" s="16"/>
      <c r="CG51" s="16"/>
      <c r="CH51" s="16"/>
      <c r="CI51" s="16"/>
      <c r="CJ51" s="16"/>
      <c r="CK51" s="16"/>
      <c r="CL51" s="16"/>
      <c r="CM51" s="16"/>
      <c r="CN51" s="16"/>
      <c r="CO51" s="16"/>
      <c r="CP51" s="16"/>
      <c r="CQ51" s="16"/>
      <c r="CR51" s="16"/>
      <c r="CS51" s="16"/>
      <c r="EE51" s="13"/>
      <c r="EG51" s="13"/>
      <c r="EI51" s="13"/>
    </row>
    <row r="52" spans="1:143" x14ac:dyDescent="0.25">
      <c r="A52" s="9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6"/>
      <c r="BA52" s="16"/>
      <c r="BB52" s="16"/>
      <c r="BC52" s="16"/>
      <c r="BD52" s="16"/>
      <c r="BE52" s="16"/>
      <c r="BF52" s="16"/>
      <c r="BG52" s="16"/>
      <c r="BH52" s="16"/>
      <c r="BI52" s="16"/>
      <c r="BJ52" s="16"/>
      <c r="BK52" s="16"/>
      <c r="BL52" s="16"/>
      <c r="BM52" s="16"/>
      <c r="BN52" s="16"/>
      <c r="BO52" s="16"/>
      <c r="BP52" s="16"/>
      <c r="BQ52" s="16"/>
      <c r="BR52" s="16"/>
      <c r="BS52" s="16"/>
      <c r="BT52" s="16"/>
      <c r="BU52" s="16"/>
      <c r="BV52" s="16"/>
      <c r="BW52" s="16"/>
      <c r="BX52" s="16"/>
      <c r="BY52" s="16"/>
      <c r="BZ52" s="16"/>
      <c r="CA52" s="16"/>
      <c r="CB52" s="16"/>
      <c r="CC52" s="16"/>
      <c r="CD52" s="16"/>
      <c r="CE52" s="16"/>
      <c r="CF52" s="16"/>
      <c r="CG52" s="16"/>
      <c r="CH52" s="16"/>
      <c r="CI52" s="16"/>
      <c r="CJ52" s="16"/>
      <c r="CK52" s="16"/>
      <c r="CL52" s="16"/>
      <c r="CM52" s="16"/>
      <c r="CN52" s="16"/>
      <c r="CO52" s="16"/>
      <c r="CP52" s="16"/>
      <c r="CQ52" s="16"/>
      <c r="CR52" s="16"/>
      <c r="CS52" s="16"/>
    </row>
    <row r="53" spans="1:143" x14ac:dyDescent="0.25">
      <c r="A53" s="147" t="s">
        <v>97</v>
      </c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2"/>
      <c r="BD53" s="12"/>
      <c r="BE53" s="12"/>
      <c r="BF53" s="12"/>
      <c r="BG53" s="12"/>
      <c r="BH53" s="12"/>
      <c r="BI53" s="12"/>
      <c r="BJ53" s="12"/>
      <c r="BK53" s="12"/>
      <c r="BL53" s="12"/>
      <c r="BM53" s="12"/>
      <c r="BN53" s="12"/>
      <c r="BO53" s="12"/>
      <c r="BP53" s="12"/>
      <c r="BQ53" s="12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12"/>
      <c r="CF53" s="12"/>
      <c r="CG53" s="12"/>
      <c r="CH53" s="12"/>
      <c r="CI53" s="12"/>
      <c r="CJ53" s="12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12"/>
      <c r="CX53" s="12"/>
      <c r="CY53" s="12"/>
      <c r="CZ53" s="12"/>
      <c r="DA53" s="12"/>
      <c r="DB53" s="12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P53" s="12"/>
    </row>
    <row r="54" spans="1:143" x14ac:dyDescent="0.25">
      <c r="A54" s="7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  <c r="BC54" s="12"/>
      <c r="BD54" s="12"/>
      <c r="BE54" s="12"/>
      <c r="BF54" s="12"/>
      <c r="BG54" s="12"/>
      <c r="BH54" s="12"/>
      <c r="BI54" s="12"/>
      <c r="BJ54" s="12"/>
      <c r="BK54" s="12"/>
      <c r="BL54" s="12"/>
      <c r="BM54" s="12"/>
      <c r="BN54" s="12"/>
      <c r="BO54" s="12"/>
      <c r="BP54" s="12"/>
      <c r="BQ54" s="12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12"/>
      <c r="CF54" s="12"/>
      <c r="CG54" s="12"/>
      <c r="CH54" s="12"/>
      <c r="CI54" s="12"/>
      <c r="CJ54" s="12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12"/>
      <c r="CX54" s="12"/>
      <c r="CY54" s="12"/>
      <c r="CZ54" s="12"/>
      <c r="DA54" s="12"/>
      <c r="DB54" s="12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P54" s="12"/>
    </row>
    <row r="55" spans="1:143" x14ac:dyDescent="0.25">
      <c r="A55" s="7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  <c r="AZ55" s="12"/>
      <c r="BA55" s="12"/>
      <c r="BB55" s="12"/>
      <c r="BC55" s="12"/>
      <c r="BD55" s="12"/>
      <c r="BE55" s="12"/>
      <c r="BF55" s="12"/>
      <c r="BG55" s="12"/>
      <c r="BH55" s="12"/>
      <c r="BI55" s="12"/>
      <c r="BJ55" s="12"/>
      <c r="BK55" s="12"/>
      <c r="BL55" s="12"/>
      <c r="BM55" s="12"/>
      <c r="BN55" s="12"/>
      <c r="BO55" s="12"/>
      <c r="BP55" s="12"/>
      <c r="BQ55" s="12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12"/>
      <c r="CF55" s="12"/>
      <c r="CG55" s="12"/>
      <c r="CH55" s="12"/>
      <c r="CI55" s="12"/>
      <c r="CJ55" s="12"/>
      <c r="CK55" s="12"/>
      <c r="CL55" s="12"/>
      <c r="CM55" s="12"/>
      <c r="CN55" s="12"/>
      <c r="CO55" s="12"/>
      <c r="CP55" s="12"/>
      <c r="CQ55" s="12"/>
      <c r="CR55" s="12"/>
      <c r="CS55" s="12"/>
    </row>
    <row r="56" spans="1:143" x14ac:dyDescent="0.25">
      <c r="A56" s="7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  <c r="BC56" s="12"/>
      <c r="BD56" s="12"/>
      <c r="BE56" s="12"/>
      <c r="BF56" s="12"/>
      <c r="BG56" s="12"/>
      <c r="BH56" s="12"/>
      <c r="BI56" s="12"/>
      <c r="BJ56" s="12"/>
      <c r="BK56" s="12"/>
      <c r="BL56" s="12"/>
      <c r="BM56" s="12"/>
      <c r="BN56" s="12"/>
      <c r="BO56" s="12"/>
      <c r="BP56" s="12"/>
      <c r="BQ56" s="12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12"/>
      <c r="CF56" s="12"/>
      <c r="CG56" s="12"/>
      <c r="CH56" s="12"/>
      <c r="CI56" s="12"/>
      <c r="CJ56" s="12"/>
      <c r="CK56" s="12"/>
      <c r="CL56" s="12"/>
      <c r="CM56" s="12"/>
      <c r="CN56" s="12"/>
      <c r="CO56" s="12"/>
      <c r="CP56" s="12"/>
      <c r="CQ56" s="12"/>
      <c r="CR56" s="12"/>
      <c r="CS56" s="12"/>
    </row>
    <row r="57" spans="1:143" x14ac:dyDescent="0.25">
      <c r="A57" s="7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  <c r="BC57" s="12"/>
      <c r="BD57" s="12"/>
      <c r="BE57" s="12"/>
      <c r="BF57" s="12"/>
      <c r="BG57" s="12"/>
      <c r="BH57" s="12"/>
      <c r="BI57" s="12"/>
      <c r="BJ57" s="12"/>
      <c r="BK57" s="12"/>
      <c r="BL57" s="12"/>
      <c r="BM57" s="12"/>
      <c r="BN57" s="12"/>
      <c r="BO57" s="12"/>
      <c r="BP57" s="12"/>
      <c r="BQ57" s="12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12"/>
      <c r="CF57" s="12"/>
      <c r="CG57" s="12"/>
      <c r="CH57" s="12"/>
      <c r="CI57" s="12"/>
      <c r="CJ57" s="12"/>
      <c r="CK57" s="12"/>
      <c r="CL57" s="12"/>
      <c r="CM57" s="12"/>
      <c r="CN57" s="12"/>
      <c r="CO57" s="12"/>
      <c r="CP57" s="12"/>
      <c r="CQ57" s="12"/>
      <c r="CR57" s="12"/>
      <c r="CS57" s="12"/>
    </row>
    <row r="58" spans="1:143" x14ac:dyDescent="0.25">
      <c r="A58" s="7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2"/>
      <c r="AZ58" s="12"/>
      <c r="BA58" s="12"/>
      <c r="BB58" s="12"/>
      <c r="BC58" s="12"/>
      <c r="BD58" s="12"/>
      <c r="BE58" s="12"/>
      <c r="BF58" s="12"/>
      <c r="BG58" s="12"/>
      <c r="BH58" s="12"/>
      <c r="BI58" s="12"/>
      <c r="BJ58" s="12"/>
      <c r="BK58" s="12"/>
      <c r="BL58" s="12"/>
      <c r="BM58" s="12"/>
      <c r="BN58" s="12"/>
      <c r="BO58" s="12"/>
      <c r="BP58" s="12"/>
      <c r="BQ58" s="12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12"/>
      <c r="CF58" s="12"/>
      <c r="CG58" s="12"/>
      <c r="CH58" s="12"/>
      <c r="CI58" s="12"/>
      <c r="CJ58" s="12"/>
      <c r="CK58" s="12"/>
      <c r="CL58" s="12"/>
      <c r="CM58" s="12"/>
      <c r="CN58" s="12"/>
      <c r="CO58" s="12"/>
      <c r="CP58" s="12"/>
      <c r="CQ58" s="12"/>
      <c r="CR58" s="12"/>
      <c r="CS58" s="12"/>
    </row>
    <row r="59" spans="1:143" x14ac:dyDescent="0.25">
      <c r="A59" s="7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2"/>
      <c r="AZ59" s="12"/>
      <c r="BA59" s="12"/>
      <c r="BB59" s="12"/>
      <c r="BC59" s="12"/>
      <c r="BD59" s="12"/>
      <c r="BE59" s="12"/>
      <c r="BF59" s="12"/>
      <c r="BG59" s="12"/>
      <c r="BH59" s="12"/>
      <c r="BI59" s="12"/>
      <c r="BJ59" s="12"/>
      <c r="BK59" s="12"/>
      <c r="BL59" s="12"/>
      <c r="BM59" s="12"/>
      <c r="BN59" s="12"/>
      <c r="BO59" s="12"/>
      <c r="BP59" s="12"/>
      <c r="BQ59" s="12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12"/>
      <c r="CF59" s="12"/>
      <c r="CG59" s="12"/>
      <c r="CH59" s="12"/>
      <c r="CI59" s="12"/>
      <c r="CJ59" s="12"/>
      <c r="CK59" s="12"/>
      <c r="CL59" s="12"/>
      <c r="CM59" s="12"/>
      <c r="CN59" s="12"/>
      <c r="CO59" s="12"/>
      <c r="CP59" s="12"/>
      <c r="CQ59" s="12"/>
      <c r="CR59" s="12"/>
      <c r="CS59" s="12"/>
    </row>
    <row r="60" spans="1:143" x14ac:dyDescent="0.25">
      <c r="A60" s="7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  <c r="AZ60" s="12"/>
      <c r="BA60" s="12"/>
      <c r="BB60" s="12"/>
      <c r="BC60" s="12"/>
      <c r="BD60" s="12"/>
      <c r="BE60" s="12"/>
      <c r="BF60" s="12"/>
      <c r="BG60" s="12"/>
      <c r="BH60" s="12"/>
      <c r="BI60" s="12"/>
      <c r="BJ60" s="12"/>
      <c r="BK60" s="12"/>
      <c r="BL60" s="12"/>
      <c r="BM60" s="12"/>
      <c r="BN60" s="12"/>
      <c r="BO60" s="12"/>
      <c r="BP60" s="12"/>
      <c r="BQ60" s="12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12"/>
      <c r="CF60" s="12"/>
      <c r="CG60" s="12"/>
      <c r="CH60" s="12"/>
      <c r="CI60" s="12"/>
      <c r="CJ60" s="12"/>
      <c r="CK60" s="12"/>
      <c r="CL60" s="12"/>
      <c r="CM60" s="12"/>
      <c r="CN60" s="12"/>
      <c r="CO60" s="12"/>
      <c r="CP60" s="12"/>
      <c r="CQ60" s="12"/>
      <c r="CR60" s="12"/>
      <c r="CS60" s="12"/>
    </row>
    <row r="61" spans="1:143" x14ac:dyDescent="0.25">
      <c r="A61" s="7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V61" s="12"/>
      <c r="AW61" s="12"/>
      <c r="AX61" s="12"/>
      <c r="AY61" s="12"/>
      <c r="AZ61" s="12"/>
      <c r="BA61" s="12"/>
      <c r="BB61" s="12"/>
      <c r="BC61" s="12"/>
      <c r="BD61" s="12"/>
      <c r="BE61" s="12"/>
      <c r="BF61" s="12"/>
      <c r="BG61" s="12"/>
      <c r="BH61" s="12"/>
      <c r="BI61" s="12"/>
      <c r="BJ61" s="12"/>
      <c r="BK61" s="12"/>
      <c r="BL61" s="12"/>
      <c r="BM61" s="12"/>
      <c r="BN61" s="12"/>
      <c r="BO61" s="12"/>
      <c r="BP61" s="12"/>
      <c r="BQ61" s="12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12"/>
      <c r="CF61" s="12"/>
      <c r="CG61" s="12"/>
      <c r="CH61" s="12"/>
      <c r="CI61" s="12"/>
      <c r="CJ61" s="12"/>
      <c r="CK61" s="12"/>
      <c r="CL61" s="12"/>
      <c r="CM61" s="12"/>
      <c r="CN61" s="12"/>
      <c r="CO61" s="12"/>
      <c r="CP61" s="12"/>
      <c r="CQ61" s="12"/>
      <c r="CR61" s="12"/>
      <c r="CS61" s="12"/>
    </row>
    <row r="62" spans="1:143" x14ac:dyDescent="0.25">
      <c r="A62" s="7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  <c r="AV62" s="12"/>
      <c r="AW62" s="12"/>
      <c r="AX62" s="12"/>
      <c r="AY62" s="12"/>
      <c r="AZ62" s="12"/>
      <c r="BA62" s="12"/>
      <c r="BB62" s="12"/>
      <c r="BC62" s="12"/>
      <c r="BD62" s="12"/>
      <c r="BE62" s="12"/>
      <c r="BF62" s="12"/>
      <c r="BG62" s="12"/>
      <c r="BH62" s="12"/>
      <c r="BI62" s="12"/>
      <c r="BJ62" s="12"/>
      <c r="BK62" s="12"/>
      <c r="BL62" s="12"/>
      <c r="BM62" s="12"/>
      <c r="BN62" s="12"/>
      <c r="BO62" s="12"/>
      <c r="BP62" s="12"/>
      <c r="BQ62" s="12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12"/>
      <c r="CF62" s="12"/>
      <c r="CG62" s="12"/>
      <c r="CH62" s="12"/>
      <c r="CI62" s="12"/>
      <c r="CJ62" s="12"/>
      <c r="CK62" s="12"/>
      <c r="CL62" s="12"/>
      <c r="CM62" s="12"/>
      <c r="CN62" s="12"/>
      <c r="CO62" s="12"/>
      <c r="CP62" s="12"/>
      <c r="CQ62" s="12"/>
      <c r="CR62" s="12"/>
      <c r="CS62" s="12"/>
    </row>
    <row r="63" spans="1:143" x14ac:dyDescent="0.25">
      <c r="A63" s="7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12"/>
      <c r="AU63" s="12"/>
      <c r="AV63" s="12"/>
      <c r="AW63" s="12"/>
      <c r="AX63" s="12"/>
      <c r="AY63" s="12"/>
      <c r="AZ63" s="12"/>
      <c r="BA63" s="12"/>
      <c r="BB63" s="12"/>
      <c r="BC63" s="12"/>
      <c r="BD63" s="12"/>
      <c r="BE63" s="12"/>
      <c r="BF63" s="12"/>
      <c r="BG63" s="12"/>
      <c r="BH63" s="12"/>
      <c r="BI63" s="12"/>
      <c r="BJ63" s="12"/>
      <c r="BK63" s="12"/>
      <c r="BL63" s="12"/>
      <c r="BM63" s="12"/>
      <c r="BN63" s="12"/>
      <c r="BO63" s="12"/>
      <c r="BP63" s="12"/>
      <c r="BQ63" s="12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12"/>
      <c r="CF63" s="12"/>
      <c r="CG63" s="12"/>
      <c r="CH63" s="12"/>
      <c r="CI63" s="12"/>
      <c r="CJ63" s="12"/>
      <c r="CK63" s="12"/>
      <c r="CL63" s="12"/>
      <c r="CM63" s="12"/>
      <c r="CN63" s="12"/>
      <c r="CO63" s="12"/>
      <c r="CP63" s="12"/>
      <c r="CQ63" s="12"/>
      <c r="CR63" s="12"/>
      <c r="CS63" s="12"/>
    </row>
    <row r="64" spans="1:143" x14ac:dyDescent="0.25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  <c r="BD64" s="11"/>
      <c r="BE64" s="11"/>
      <c r="BF64" s="11"/>
      <c r="BG64" s="11"/>
      <c r="BH64" s="11"/>
      <c r="BI64" s="11"/>
      <c r="BJ64" s="11"/>
      <c r="BK64" s="11"/>
      <c r="BL64" s="11"/>
      <c r="BM64" s="11"/>
      <c r="BN64" s="11"/>
      <c r="BO64" s="11"/>
      <c r="BP64" s="11"/>
      <c r="BQ64" s="11"/>
      <c r="BR64" s="11"/>
      <c r="BS64" s="11"/>
      <c r="BT64" s="11"/>
      <c r="BU64" s="11"/>
      <c r="BV64" s="11"/>
      <c r="BW64" s="11"/>
      <c r="BX64" s="11"/>
      <c r="BY64" s="11"/>
      <c r="BZ64" s="11"/>
      <c r="CA64" s="11"/>
      <c r="CB64" s="11"/>
      <c r="CC64" s="11"/>
      <c r="CD64" s="11"/>
      <c r="CE64" s="11"/>
      <c r="CF64" s="11"/>
      <c r="CG64" s="11"/>
      <c r="CH64" s="11"/>
      <c r="CI64" s="11"/>
      <c r="CJ64" s="11"/>
      <c r="CK64" s="11"/>
      <c r="CL64" s="11"/>
      <c r="CM64" s="11"/>
      <c r="CN64" s="11"/>
      <c r="CO64" s="11"/>
      <c r="CP64" s="11"/>
      <c r="CQ64" s="11"/>
      <c r="CR64" s="11"/>
      <c r="CS64" s="11"/>
    </row>
    <row r="65" spans="1:97" x14ac:dyDescent="0.25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  <c r="BD65" s="11"/>
      <c r="BE65" s="11"/>
      <c r="BF65" s="11"/>
      <c r="BG65" s="11"/>
      <c r="BH65" s="11"/>
      <c r="BI65" s="11"/>
      <c r="BJ65" s="11"/>
      <c r="BK65" s="11"/>
      <c r="BL65" s="11"/>
      <c r="BM65" s="11"/>
      <c r="BN65" s="11"/>
      <c r="BO65" s="11"/>
      <c r="BP65" s="11"/>
      <c r="BQ65" s="11"/>
      <c r="BR65" s="11"/>
      <c r="BS65" s="11"/>
      <c r="BT65" s="11"/>
      <c r="BU65" s="11"/>
      <c r="BV65" s="11"/>
      <c r="BW65" s="11"/>
      <c r="BX65" s="11"/>
      <c r="BY65" s="11"/>
      <c r="BZ65" s="11"/>
      <c r="CA65" s="11"/>
      <c r="CB65" s="11"/>
      <c r="CC65" s="11"/>
      <c r="CD65" s="11"/>
      <c r="CE65" s="11"/>
      <c r="CF65" s="11"/>
      <c r="CG65" s="11"/>
      <c r="CH65" s="11"/>
      <c r="CI65" s="11"/>
      <c r="CJ65" s="11"/>
      <c r="CK65" s="11"/>
      <c r="CL65" s="11"/>
      <c r="CM65" s="11"/>
      <c r="CN65" s="11"/>
      <c r="CO65" s="11"/>
      <c r="CP65" s="11"/>
      <c r="CQ65" s="11"/>
      <c r="CR65" s="11"/>
      <c r="CS65" s="11"/>
    </row>
    <row r="66" spans="1:97" x14ac:dyDescent="0.25">
      <c r="A66" s="10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  <c r="BD66" s="11"/>
      <c r="BE66" s="11"/>
      <c r="BF66" s="11"/>
      <c r="BG66" s="11"/>
      <c r="BH66" s="11"/>
      <c r="BI66" s="11"/>
      <c r="BJ66" s="11"/>
      <c r="BK66" s="11"/>
      <c r="BL66" s="11"/>
      <c r="BM66" s="11"/>
      <c r="BN66" s="11"/>
      <c r="BO66" s="11"/>
      <c r="BP66" s="11"/>
      <c r="BQ66" s="11"/>
      <c r="BR66" s="11"/>
      <c r="BS66" s="11"/>
      <c r="BT66" s="11"/>
      <c r="BU66" s="11"/>
      <c r="BV66" s="11"/>
      <c r="BW66" s="11"/>
      <c r="BX66" s="11"/>
      <c r="BY66" s="11"/>
      <c r="BZ66" s="11"/>
      <c r="CA66" s="11"/>
      <c r="CB66" s="11"/>
      <c r="CC66" s="11"/>
      <c r="CD66" s="11"/>
      <c r="CE66" s="11"/>
      <c r="CF66" s="11"/>
      <c r="CG66" s="11"/>
      <c r="CH66" s="11"/>
      <c r="CI66" s="11"/>
      <c r="CJ66" s="11"/>
      <c r="CK66" s="11"/>
      <c r="CL66" s="11"/>
      <c r="CM66" s="11"/>
      <c r="CN66" s="11"/>
      <c r="CO66" s="11"/>
      <c r="CP66" s="11"/>
      <c r="CQ66" s="11"/>
      <c r="CR66" s="11"/>
      <c r="CS66" s="11"/>
    </row>
    <row r="67" spans="1:97" x14ac:dyDescent="0.25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  <c r="BD67" s="11"/>
      <c r="BE67" s="11"/>
      <c r="BF67" s="11"/>
      <c r="BG67" s="11"/>
      <c r="BH67" s="11"/>
      <c r="BI67" s="11"/>
      <c r="BJ67" s="11"/>
      <c r="BK67" s="11"/>
      <c r="BL67" s="11"/>
      <c r="BM67" s="11"/>
      <c r="BN67" s="11"/>
      <c r="BO67" s="11"/>
      <c r="BP67" s="11"/>
      <c r="BQ67" s="11"/>
      <c r="BR67" s="11"/>
      <c r="BS67" s="11"/>
      <c r="BT67" s="11"/>
      <c r="BU67" s="11"/>
      <c r="BV67" s="11"/>
      <c r="BW67" s="11"/>
      <c r="BX67" s="11"/>
      <c r="BY67" s="11"/>
      <c r="BZ67" s="11"/>
      <c r="CA67" s="11"/>
      <c r="CB67" s="11"/>
      <c r="CC67" s="11"/>
      <c r="CD67" s="11"/>
      <c r="CE67" s="11"/>
      <c r="CF67" s="11"/>
      <c r="CG67" s="11"/>
      <c r="CH67" s="11"/>
      <c r="CI67" s="11"/>
      <c r="CJ67" s="11"/>
      <c r="CK67" s="11"/>
      <c r="CL67" s="11"/>
      <c r="CM67" s="11"/>
      <c r="CN67" s="11"/>
      <c r="CO67" s="11"/>
      <c r="CP67" s="11"/>
      <c r="CQ67" s="11"/>
      <c r="CR67" s="11"/>
      <c r="CS67" s="11"/>
    </row>
    <row r="68" spans="1:97" x14ac:dyDescent="0.25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  <c r="BD68" s="11"/>
      <c r="BE68" s="11"/>
      <c r="BF68" s="11"/>
      <c r="BG68" s="11"/>
      <c r="BH68" s="11"/>
      <c r="BI68" s="11"/>
      <c r="BJ68" s="11"/>
      <c r="BK68" s="11"/>
      <c r="BL68" s="11"/>
      <c r="BM68" s="11"/>
      <c r="BN68" s="11"/>
      <c r="BO68" s="11"/>
      <c r="BP68" s="11"/>
      <c r="BQ68" s="11"/>
      <c r="BR68" s="11"/>
      <c r="BS68" s="11"/>
      <c r="BT68" s="11"/>
      <c r="BU68" s="11"/>
      <c r="BV68" s="11"/>
      <c r="BW68" s="11"/>
      <c r="BX68" s="11"/>
      <c r="BY68" s="11"/>
      <c r="BZ68" s="11"/>
      <c r="CA68" s="11"/>
      <c r="CB68" s="11"/>
      <c r="CC68" s="11"/>
      <c r="CD68" s="11"/>
      <c r="CE68" s="11"/>
      <c r="CF68" s="11"/>
      <c r="CG68" s="11"/>
      <c r="CH68" s="11"/>
      <c r="CI68" s="11"/>
      <c r="CJ68" s="11"/>
      <c r="CK68" s="11"/>
      <c r="CL68" s="11"/>
      <c r="CM68" s="11"/>
      <c r="CN68" s="11"/>
      <c r="CO68" s="11"/>
      <c r="CP68" s="11"/>
      <c r="CQ68" s="11"/>
      <c r="CR68" s="11"/>
      <c r="CS68" s="11"/>
    </row>
    <row r="69" spans="1:97" x14ac:dyDescent="0.25">
      <c r="A69" s="10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  <c r="BD69" s="11"/>
      <c r="BE69" s="11"/>
      <c r="BF69" s="11"/>
      <c r="BG69" s="11"/>
      <c r="BH69" s="11"/>
      <c r="BI69" s="11"/>
      <c r="BJ69" s="11"/>
      <c r="BK69" s="11"/>
      <c r="BL69" s="11"/>
      <c r="BM69" s="11"/>
      <c r="BN69" s="11"/>
      <c r="BO69" s="11"/>
      <c r="BP69" s="11"/>
      <c r="BQ69" s="11"/>
      <c r="BR69" s="11"/>
      <c r="BS69" s="11"/>
      <c r="BT69" s="11"/>
      <c r="BU69" s="11"/>
      <c r="BV69" s="11"/>
      <c r="BW69" s="11"/>
      <c r="BX69" s="11"/>
      <c r="BY69" s="11"/>
      <c r="BZ69" s="11"/>
      <c r="CA69" s="11"/>
      <c r="CB69" s="11"/>
      <c r="CC69" s="11"/>
      <c r="CD69" s="11"/>
      <c r="CE69" s="11"/>
      <c r="CF69" s="11"/>
      <c r="CG69" s="11"/>
      <c r="CH69" s="11"/>
      <c r="CI69" s="11"/>
      <c r="CJ69" s="11"/>
      <c r="CK69" s="11"/>
      <c r="CL69" s="11"/>
      <c r="CM69" s="11"/>
      <c r="CN69" s="11"/>
      <c r="CO69" s="11"/>
      <c r="CP69" s="11"/>
      <c r="CQ69" s="11"/>
      <c r="CR69" s="11"/>
      <c r="CS69" s="11"/>
    </row>
    <row r="70" spans="1:97" x14ac:dyDescent="0.25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  <c r="BD70" s="11"/>
      <c r="BE70" s="11"/>
      <c r="BF70" s="11"/>
      <c r="BG70" s="11"/>
      <c r="BH70" s="11"/>
      <c r="BI70" s="11"/>
      <c r="BJ70" s="11"/>
      <c r="BK70" s="11"/>
      <c r="BL70" s="11"/>
      <c r="BM70" s="11"/>
      <c r="BN70" s="11"/>
      <c r="BO70" s="11"/>
      <c r="BP70" s="11"/>
      <c r="BQ70" s="11"/>
      <c r="BR70" s="11"/>
      <c r="BS70" s="11"/>
      <c r="BT70" s="11"/>
      <c r="BU70" s="11"/>
      <c r="BV70" s="11"/>
      <c r="BW70" s="11"/>
      <c r="BX70" s="11"/>
      <c r="BY70" s="11"/>
      <c r="BZ70" s="11"/>
      <c r="CA70" s="11"/>
      <c r="CB70" s="11"/>
      <c r="CC70" s="11"/>
      <c r="CD70" s="11"/>
      <c r="CE70" s="11"/>
      <c r="CF70" s="11"/>
      <c r="CG70" s="11"/>
      <c r="CH70" s="11"/>
      <c r="CI70" s="11"/>
      <c r="CJ70" s="11"/>
      <c r="CK70" s="11"/>
      <c r="CL70" s="11"/>
      <c r="CM70" s="11"/>
      <c r="CN70" s="11"/>
      <c r="CO70" s="11"/>
      <c r="CP70" s="11"/>
      <c r="CQ70" s="11"/>
      <c r="CR70" s="11"/>
      <c r="CS70" s="11"/>
    </row>
    <row r="71" spans="1:97" x14ac:dyDescent="0.25">
      <c r="A71" s="10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  <c r="BD71" s="11"/>
      <c r="BE71" s="11"/>
      <c r="BF71" s="11"/>
      <c r="BG71" s="11"/>
      <c r="BH71" s="11"/>
      <c r="BI71" s="11"/>
      <c r="BJ71" s="11"/>
      <c r="BK71" s="11"/>
      <c r="BL71" s="11"/>
      <c r="BM71" s="11"/>
      <c r="BN71" s="11"/>
      <c r="BO71" s="11"/>
      <c r="BP71" s="11"/>
      <c r="BQ71" s="11"/>
      <c r="BR71" s="11"/>
      <c r="BS71" s="11"/>
      <c r="BT71" s="11"/>
      <c r="BU71" s="11"/>
      <c r="BV71" s="11"/>
      <c r="BW71" s="11"/>
      <c r="BX71" s="11"/>
      <c r="BY71" s="11"/>
      <c r="BZ71" s="11"/>
      <c r="CA71" s="11"/>
      <c r="CB71" s="11"/>
      <c r="CC71" s="11"/>
      <c r="CD71" s="11"/>
      <c r="CE71" s="11"/>
      <c r="CF71" s="11"/>
      <c r="CG71" s="11"/>
      <c r="CH71" s="11"/>
      <c r="CI71" s="11"/>
      <c r="CJ71" s="11"/>
      <c r="CK71" s="11"/>
      <c r="CL71" s="11"/>
      <c r="CM71" s="11"/>
      <c r="CN71" s="11"/>
      <c r="CO71" s="11"/>
      <c r="CP71" s="11"/>
      <c r="CQ71" s="11"/>
      <c r="CR71" s="11"/>
      <c r="CS71" s="11"/>
    </row>
    <row r="72" spans="1:97" x14ac:dyDescent="0.25">
      <c r="A72" s="10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  <c r="BD72" s="11"/>
      <c r="BE72" s="11"/>
      <c r="BF72" s="11"/>
      <c r="BG72" s="11"/>
      <c r="BH72" s="11"/>
      <c r="BI72" s="11"/>
      <c r="BJ72" s="11"/>
      <c r="BK72" s="11"/>
      <c r="BL72" s="11"/>
      <c r="BM72" s="11"/>
      <c r="BN72" s="11"/>
      <c r="BO72" s="11"/>
      <c r="BP72" s="11"/>
      <c r="BQ72" s="11"/>
      <c r="BR72" s="11"/>
      <c r="BS72" s="11"/>
      <c r="BT72" s="11"/>
      <c r="BU72" s="11"/>
      <c r="BV72" s="11"/>
      <c r="BW72" s="11"/>
      <c r="BX72" s="11"/>
      <c r="BY72" s="11"/>
      <c r="BZ72" s="11"/>
      <c r="CA72" s="11"/>
      <c r="CB72" s="11"/>
      <c r="CC72" s="11"/>
      <c r="CD72" s="11"/>
      <c r="CE72" s="11"/>
      <c r="CF72" s="11"/>
      <c r="CG72" s="11"/>
      <c r="CH72" s="11"/>
      <c r="CI72" s="11"/>
      <c r="CJ72" s="11"/>
      <c r="CK72" s="11"/>
      <c r="CL72" s="11"/>
      <c r="CM72" s="11"/>
      <c r="CN72" s="11"/>
      <c r="CO72" s="11"/>
      <c r="CP72" s="11"/>
      <c r="CQ72" s="11"/>
      <c r="CR72" s="11"/>
      <c r="CS72" s="11"/>
    </row>
    <row r="73" spans="1:97" x14ac:dyDescent="0.25">
      <c r="A73" s="10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  <c r="BD73" s="11"/>
      <c r="BE73" s="11"/>
      <c r="BF73" s="11"/>
      <c r="BG73" s="11"/>
      <c r="BH73" s="11"/>
      <c r="BI73" s="11"/>
      <c r="BJ73" s="11"/>
      <c r="BK73" s="11"/>
      <c r="BL73" s="11"/>
      <c r="BM73" s="11"/>
      <c r="BN73" s="11"/>
      <c r="BO73" s="11"/>
      <c r="BP73" s="11"/>
      <c r="BQ73" s="11"/>
      <c r="BR73" s="11"/>
      <c r="BS73" s="11"/>
      <c r="BT73" s="11"/>
      <c r="BU73" s="11"/>
      <c r="BV73" s="11"/>
      <c r="BW73" s="11"/>
      <c r="BX73" s="11"/>
      <c r="BY73" s="11"/>
      <c r="BZ73" s="11"/>
      <c r="CA73" s="11"/>
      <c r="CB73" s="11"/>
      <c r="CC73" s="11"/>
      <c r="CD73" s="11"/>
      <c r="CE73" s="11"/>
      <c r="CF73" s="11"/>
      <c r="CG73" s="11"/>
      <c r="CH73" s="11"/>
      <c r="CI73" s="11"/>
      <c r="CJ73" s="11"/>
      <c r="CK73" s="11"/>
      <c r="CL73" s="11"/>
      <c r="CM73" s="11"/>
      <c r="CN73" s="11"/>
      <c r="CO73" s="11"/>
      <c r="CP73" s="11"/>
      <c r="CQ73" s="11"/>
      <c r="CR73" s="11"/>
      <c r="CS73" s="11"/>
    </row>
    <row r="74" spans="1:97" x14ac:dyDescent="0.25">
      <c r="A74" s="10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  <c r="BD74" s="11"/>
      <c r="BE74" s="11"/>
      <c r="BF74" s="11"/>
      <c r="BG74" s="11"/>
      <c r="BH74" s="11"/>
      <c r="BI74" s="11"/>
      <c r="BJ74" s="11"/>
      <c r="BK74" s="11"/>
      <c r="BL74" s="11"/>
      <c r="BM74" s="11"/>
      <c r="BN74" s="11"/>
      <c r="BO74" s="11"/>
      <c r="BP74" s="11"/>
      <c r="BQ74" s="11"/>
      <c r="BR74" s="11"/>
      <c r="BS74" s="11"/>
      <c r="BT74" s="11"/>
      <c r="BU74" s="11"/>
      <c r="BV74" s="11"/>
      <c r="BW74" s="11"/>
      <c r="BX74" s="11"/>
      <c r="BY74" s="11"/>
      <c r="BZ74" s="11"/>
      <c r="CA74" s="11"/>
      <c r="CB74" s="11"/>
      <c r="CC74" s="11"/>
      <c r="CD74" s="11"/>
      <c r="CE74" s="11"/>
      <c r="CF74" s="11"/>
      <c r="CG74" s="11"/>
      <c r="CH74" s="11"/>
      <c r="CI74" s="11"/>
      <c r="CJ74" s="11"/>
      <c r="CK74" s="11"/>
      <c r="CL74" s="11"/>
      <c r="CM74" s="11"/>
      <c r="CN74" s="11"/>
      <c r="CO74" s="11"/>
      <c r="CP74" s="11"/>
      <c r="CQ74" s="11"/>
      <c r="CR74" s="11"/>
      <c r="CS74" s="11"/>
    </row>
    <row r="75" spans="1:97" x14ac:dyDescent="0.25">
      <c r="A75" s="10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  <c r="BD75" s="11"/>
      <c r="BE75" s="11"/>
      <c r="BF75" s="11"/>
      <c r="BG75" s="11"/>
      <c r="BH75" s="11"/>
      <c r="BI75" s="11"/>
      <c r="BJ75" s="11"/>
      <c r="BK75" s="11"/>
      <c r="BL75" s="11"/>
      <c r="BM75" s="11"/>
      <c r="BN75" s="11"/>
      <c r="BO75" s="11"/>
      <c r="BP75" s="11"/>
      <c r="BQ75" s="11"/>
      <c r="BR75" s="11"/>
      <c r="BS75" s="11"/>
      <c r="BT75" s="11"/>
      <c r="BU75" s="11"/>
      <c r="BV75" s="11"/>
      <c r="BW75" s="11"/>
      <c r="BX75" s="11"/>
      <c r="BY75" s="11"/>
      <c r="BZ75" s="11"/>
      <c r="CA75" s="11"/>
      <c r="CB75" s="11"/>
      <c r="CC75" s="11"/>
      <c r="CD75" s="11"/>
      <c r="CE75" s="11"/>
      <c r="CF75" s="11"/>
      <c r="CG75" s="11"/>
      <c r="CH75" s="11"/>
      <c r="CI75" s="11"/>
      <c r="CJ75" s="11"/>
      <c r="CK75" s="11"/>
      <c r="CL75" s="11"/>
      <c r="CM75" s="11"/>
      <c r="CN75" s="11"/>
      <c r="CO75" s="11"/>
      <c r="CP75" s="11"/>
      <c r="CQ75" s="11"/>
      <c r="CR75" s="11"/>
      <c r="CS75" s="11"/>
    </row>
    <row r="76" spans="1:97" x14ac:dyDescent="0.25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  <c r="BD76" s="11"/>
      <c r="BE76" s="11"/>
      <c r="BF76" s="11"/>
      <c r="BG76" s="11"/>
      <c r="BH76" s="11"/>
      <c r="BI76" s="11"/>
      <c r="BJ76" s="11"/>
      <c r="BK76" s="11"/>
      <c r="BL76" s="11"/>
      <c r="BM76" s="11"/>
      <c r="BN76" s="11"/>
      <c r="BO76" s="11"/>
      <c r="BP76" s="11"/>
      <c r="BQ76" s="11"/>
      <c r="BR76" s="11"/>
      <c r="BS76" s="11"/>
      <c r="BT76" s="11"/>
      <c r="BU76" s="11"/>
      <c r="BV76" s="11"/>
      <c r="BW76" s="11"/>
      <c r="BX76" s="11"/>
      <c r="BY76" s="11"/>
      <c r="BZ76" s="11"/>
      <c r="CA76" s="11"/>
      <c r="CB76" s="11"/>
      <c r="CC76" s="11"/>
      <c r="CD76" s="11"/>
      <c r="CE76" s="11"/>
      <c r="CF76" s="11"/>
      <c r="CG76" s="11"/>
      <c r="CH76" s="11"/>
      <c r="CI76" s="11"/>
      <c r="CJ76" s="11"/>
      <c r="CK76" s="11"/>
      <c r="CL76" s="11"/>
      <c r="CM76" s="11"/>
      <c r="CN76" s="11"/>
      <c r="CO76" s="11"/>
      <c r="CP76" s="11"/>
      <c r="CQ76" s="11"/>
      <c r="CR76" s="11"/>
      <c r="CS76" s="11"/>
    </row>
    <row r="77" spans="1:97" x14ac:dyDescent="0.25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  <c r="BD77" s="11"/>
      <c r="BE77" s="11"/>
      <c r="BF77" s="11"/>
      <c r="BG77" s="11"/>
      <c r="BH77" s="11"/>
      <c r="BI77" s="11"/>
      <c r="BJ77" s="11"/>
      <c r="BK77" s="11"/>
      <c r="BL77" s="11"/>
      <c r="BM77" s="11"/>
      <c r="BN77" s="11"/>
      <c r="BO77" s="11"/>
      <c r="BP77" s="11"/>
      <c r="BQ77" s="11"/>
      <c r="BR77" s="11"/>
      <c r="BS77" s="11"/>
      <c r="BT77" s="11"/>
      <c r="BU77" s="11"/>
      <c r="BV77" s="11"/>
      <c r="BW77" s="11"/>
      <c r="BX77" s="11"/>
      <c r="BY77" s="11"/>
      <c r="BZ77" s="11"/>
      <c r="CA77" s="11"/>
      <c r="CB77" s="11"/>
      <c r="CC77" s="11"/>
      <c r="CD77" s="11"/>
      <c r="CE77" s="11"/>
      <c r="CF77" s="11"/>
      <c r="CG77" s="11"/>
      <c r="CH77" s="11"/>
      <c r="CI77" s="11"/>
      <c r="CJ77" s="11"/>
      <c r="CK77" s="11"/>
      <c r="CL77" s="11"/>
      <c r="CM77" s="11"/>
      <c r="CN77" s="11"/>
      <c r="CO77" s="11"/>
      <c r="CP77" s="11"/>
      <c r="CQ77" s="11"/>
      <c r="CR77" s="11"/>
      <c r="CS77" s="11"/>
    </row>
    <row r="78" spans="1:97" x14ac:dyDescent="0.25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  <c r="BD78" s="11"/>
      <c r="BE78" s="11"/>
      <c r="BF78" s="11"/>
      <c r="BG78" s="11"/>
      <c r="BH78" s="11"/>
      <c r="BI78" s="11"/>
      <c r="BJ78" s="11"/>
      <c r="BK78" s="11"/>
      <c r="BL78" s="11"/>
      <c r="BM78" s="11"/>
      <c r="BN78" s="11"/>
      <c r="BO78" s="11"/>
      <c r="BP78" s="11"/>
      <c r="BQ78" s="11"/>
      <c r="BR78" s="11"/>
      <c r="BS78" s="11"/>
      <c r="BT78" s="11"/>
      <c r="BU78" s="11"/>
      <c r="BV78" s="11"/>
      <c r="BW78" s="11"/>
      <c r="BX78" s="11"/>
      <c r="BY78" s="11"/>
      <c r="BZ78" s="11"/>
      <c r="CA78" s="11"/>
      <c r="CB78" s="11"/>
      <c r="CC78" s="11"/>
      <c r="CD78" s="11"/>
      <c r="CE78" s="11"/>
      <c r="CF78" s="11"/>
      <c r="CG78" s="11"/>
      <c r="CH78" s="11"/>
      <c r="CI78" s="11"/>
      <c r="CJ78" s="11"/>
      <c r="CK78" s="11"/>
      <c r="CL78" s="11"/>
      <c r="CM78" s="11"/>
      <c r="CN78" s="11"/>
      <c r="CO78" s="11"/>
      <c r="CP78" s="11"/>
      <c r="CQ78" s="11"/>
      <c r="CR78" s="11"/>
      <c r="CS78" s="11"/>
    </row>
    <row r="79" spans="1:97" x14ac:dyDescent="0.25">
      <c r="A79" s="10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  <c r="BD79" s="11"/>
      <c r="BE79" s="11"/>
      <c r="BF79" s="11"/>
      <c r="BG79" s="11"/>
      <c r="BH79" s="11"/>
      <c r="BI79" s="11"/>
      <c r="BJ79" s="11"/>
      <c r="BK79" s="11"/>
      <c r="BL79" s="11"/>
      <c r="BM79" s="11"/>
      <c r="BN79" s="11"/>
      <c r="BO79" s="11"/>
      <c r="BP79" s="11"/>
      <c r="BQ79" s="11"/>
      <c r="BR79" s="11"/>
      <c r="BS79" s="11"/>
      <c r="BT79" s="11"/>
      <c r="BU79" s="11"/>
      <c r="BV79" s="11"/>
      <c r="BW79" s="11"/>
      <c r="BX79" s="11"/>
      <c r="BY79" s="11"/>
      <c r="BZ79" s="11"/>
      <c r="CA79" s="11"/>
      <c r="CB79" s="11"/>
      <c r="CC79" s="11"/>
      <c r="CD79" s="11"/>
      <c r="CE79" s="11"/>
      <c r="CF79" s="11"/>
      <c r="CG79" s="11"/>
      <c r="CH79" s="11"/>
      <c r="CI79" s="11"/>
      <c r="CJ79" s="11"/>
      <c r="CK79" s="11"/>
      <c r="CL79" s="11"/>
      <c r="CM79" s="11"/>
      <c r="CN79" s="11"/>
      <c r="CO79" s="11"/>
      <c r="CP79" s="11"/>
      <c r="CQ79" s="11"/>
      <c r="CR79" s="11"/>
      <c r="CS79" s="11"/>
    </row>
    <row r="80" spans="1:97" x14ac:dyDescent="0.25">
      <c r="A80" s="10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  <c r="BD80" s="11"/>
      <c r="BE80" s="11"/>
      <c r="BF80" s="11"/>
      <c r="BG80" s="11"/>
      <c r="BH80" s="11"/>
      <c r="BI80" s="11"/>
      <c r="BJ80" s="11"/>
      <c r="BK80" s="11"/>
      <c r="BL80" s="11"/>
      <c r="BM80" s="11"/>
      <c r="BN80" s="11"/>
      <c r="BO80" s="11"/>
      <c r="BP80" s="11"/>
      <c r="BQ80" s="11"/>
      <c r="BR80" s="11"/>
      <c r="BS80" s="11"/>
      <c r="BT80" s="11"/>
      <c r="BU80" s="11"/>
      <c r="BV80" s="11"/>
      <c r="BW80" s="11"/>
      <c r="BX80" s="11"/>
      <c r="BY80" s="11"/>
      <c r="BZ80" s="11"/>
      <c r="CA80" s="11"/>
      <c r="CB80" s="11"/>
      <c r="CC80" s="11"/>
      <c r="CD80" s="11"/>
      <c r="CE80" s="11"/>
      <c r="CF80" s="11"/>
      <c r="CG80" s="11"/>
      <c r="CH80" s="11"/>
      <c r="CI80" s="11"/>
      <c r="CJ80" s="11"/>
      <c r="CK80" s="11"/>
      <c r="CL80" s="11"/>
      <c r="CM80" s="11"/>
      <c r="CN80" s="11"/>
      <c r="CO80" s="11"/>
      <c r="CP80" s="11"/>
      <c r="CQ80" s="11"/>
      <c r="CR80" s="11"/>
      <c r="CS80" s="11"/>
    </row>
    <row r="81" spans="1:97" x14ac:dyDescent="0.25">
      <c r="A81" s="10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  <c r="BD81" s="11"/>
      <c r="BE81" s="11"/>
      <c r="BF81" s="11"/>
      <c r="BG81" s="11"/>
      <c r="BH81" s="11"/>
      <c r="BI81" s="11"/>
      <c r="BJ81" s="11"/>
      <c r="BK81" s="11"/>
      <c r="BL81" s="11"/>
      <c r="BM81" s="11"/>
      <c r="BN81" s="11"/>
      <c r="BO81" s="11"/>
      <c r="BP81" s="11"/>
      <c r="BQ81" s="11"/>
      <c r="BR81" s="11"/>
      <c r="BS81" s="11"/>
      <c r="BT81" s="11"/>
      <c r="BU81" s="11"/>
      <c r="BV81" s="11"/>
      <c r="BW81" s="11"/>
      <c r="BX81" s="11"/>
      <c r="BY81" s="11"/>
      <c r="BZ81" s="11"/>
      <c r="CA81" s="11"/>
      <c r="CB81" s="11"/>
      <c r="CC81" s="11"/>
      <c r="CD81" s="11"/>
      <c r="CE81" s="11"/>
      <c r="CF81" s="11"/>
      <c r="CG81" s="11"/>
      <c r="CH81" s="11"/>
      <c r="CI81" s="11"/>
      <c r="CJ81" s="11"/>
      <c r="CK81" s="11"/>
      <c r="CL81" s="11"/>
      <c r="CM81" s="11"/>
      <c r="CN81" s="11"/>
      <c r="CO81" s="11"/>
      <c r="CP81" s="11"/>
      <c r="CQ81" s="11"/>
      <c r="CR81" s="11"/>
      <c r="CS81" s="11"/>
    </row>
    <row r="82" spans="1:97" x14ac:dyDescent="0.25">
      <c r="A82" s="10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  <c r="BD82" s="11"/>
      <c r="BE82" s="11"/>
      <c r="BF82" s="11"/>
      <c r="BG82" s="11"/>
      <c r="BH82" s="11"/>
      <c r="BI82" s="11"/>
      <c r="BJ82" s="11"/>
      <c r="BK82" s="11"/>
      <c r="BL82" s="11"/>
      <c r="BM82" s="11"/>
      <c r="BN82" s="11"/>
      <c r="BO82" s="11"/>
      <c r="BP82" s="11"/>
      <c r="BQ82" s="11"/>
      <c r="BR82" s="11"/>
      <c r="BS82" s="11"/>
      <c r="BT82" s="11"/>
      <c r="BU82" s="11"/>
      <c r="BV82" s="11"/>
      <c r="BW82" s="11"/>
      <c r="BX82" s="11"/>
      <c r="BY82" s="11"/>
      <c r="BZ82" s="11"/>
      <c r="CA82" s="11"/>
      <c r="CB82" s="11"/>
      <c r="CC82" s="11"/>
      <c r="CD82" s="11"/>
      <c r="CE82" s="11"/>
      <c r="CF82" s="11"/>
      <c r="CG82" s="11"/>
      <c r="CH82" s="11"/>
      <c r="CI82" s="11"/>
      <c r="CJ82" s="11"/>
      <c r="CK82" s="11"/>
      <c r="CL82" s="11"/>
      <c r="CM82" s="11"/>
      <c r="CN82" s="11"/>
      <c r="CO82" s="11"/>
      <c r="CP82" s="11"/>
      <c r="CQ82" s="11"/>
      <c r="CR82" s="11"/>
      <c r="CS82" s="11"/>
    </row>
    <row r="83" spans="1:97" x14ac:dyDescent="0.25">
      <c r="A83" s="10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  <c r="BD83" s="11"/>
      <c r="BE83" s="11"/>
      <c r="BF83" s="11"/>
      <c r="BG83" s="11"/>
      <c r="BH83" s="11"/>
      <c r="BI83" s="11"/>
      <c r="BJ83" s="11"/>
      <c r="BK83" s="11"/>
      <c r="BL83" s="11"/>
      <c r="BM83" s="11"/>
      <c r="BN83" s="11"/>
      <c r="BO83" s="11"/>
      <c r="BP83" s="11"/>
      <c r="BQ83" s="11"/>
      <c r="BR83" s="11"/>
      <c r="BS83" s="11"/>
      <c r="BT83" s="11"/>
      <c r="BU83" s="11"/>
      <c r="BV83" s="11"/>
      <c r="BW83" s="11"/>
      <c r="BX83" s="11"/>
      <c r="BY83" s="11"/>
      <c r="BZ83" s="11"/>
      <c r="CA83" s="11"/>
      <c r="CB83" s="11"/>
      <c r="CC83" s="11"/>
      <c r="CD83" s="11"/>
      <c r="CE83" s="11"/>
      <c r="CF83" s="11"/>
      <c r="CG83" s="11"/>
      <c r="CH83" s="11"/>
      <c r="CI83" s="11"/>
      <c r="CJ83" s="11"/>
      <c r="CK83" s="11"/>
      <c r="CL83" s="11"/>
      <c r="CM83" s="11"/>
      <c r="CN83" s="11"/>
      <c r="CO83" s="11"/>
      <c r="CP83" s="11"/>
      <c r="CQ83" s="11"/>
      <c r="CR83" s="11"/>
      <c r="CS83" s="11"/>
    </row>
    <row r="84" spans="1:97" x14ac:dyDescent="0.25">
      <c r="A84" s="10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  <c r="BD84" s="11"/>
      <c r="BE84" s="11"/>
      <c r="BF84" s="11"/>
      <c r="BG84" s="11"/>
      <c r="BH84" s="11"/>
      <c r="BI84" s="11"/>
      <c r="BJ84" s="11"/>
      <c r="BK84" s="11"/>
      <c r="BL84" s="11"/>
      <c r="BM84" s="11"/>
      <c r="BN84" s="11"/>
      <c r="BO84" s="11"/>
      <c r="BP84" s="11"/>
      <c r="BQ84" s="11"/>
      <c r="BR84" s="11"/>
      <c r="BS84" s="11"/>
      <c r="BT84" s="11"/>
      <c r="BU84" s="11"/>
      <c r="BV84" s="11"/>
      <c r="BW84" s="11"/>
      <c r="BX84" s="11"/>
      <c r="BY84" s="11"/>
      <c r="BZ84" s="11"/>
      <c r="CA84" s="11"/>
      <c r="CB84" s="11"/>
      <c r="CC84" s="11"/>
      <c r="CD84" s="11"/>
      <c r="CE84" s="11"/>
      <c r="CF84" s="11"/>
      <c r="CG84" s="11"/>
      <c r="CH84" s="11"/>
      <c r="CI84" s="11"/>
      <c r="CJ84" s="11"/>
      <c r="CK84" s="11"/>
      <c r="CL84" s="11"/>
      <c r="CM84" s="11"/>
      <c r="CN84" s="11"/>
      <c r="CO84" s="11"/>
      <c r="CP84" s="11"/>
      <c r="CQ84" s="11"/>
      <c r="CR84" s="11"/>
      <c r="CS84" s="11"/>
    </row>
  </sheetData>
  <hyperlinks>
    <hyperlink ref="A53" location="Contents!A1" display="Return to contents"/>
  </hyperlink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A1:Z55"/>
  <sheetViews>
    <sheetView zoomScaleNormal="100" zoomScaleSheetLayoutView="100" workbookViewId="0">
      <selection activeCell="L23" sqref="L23"/>
    </sheetView>
  </sheetViews>
  <sheetFormatPr defaultRowHeight="15" x14ac:dyDescent="0.25"/>
  <cols>
    <col min="1" max="1" width="15.625" style="226" customWidth="1"/>
    <col min="2" max="2" width="10.5" style="223" customWidth="1"/>
    <col min="3" max="3" width="10.25" style="223" customWidth="1"/>
    <col min="4" max="4" width="10.5" style="223" customWidth="1"/>
    <col min="5" max="5" width="10.875" style="223" customWidth="1"/>
    <col min="6" max="6" width="10.5" style="223" customWidth="1"/>
    <col min="7" max="7" width="13.25" style="223" customWidth="1"/>
    <col min="8" max="8" width="10.5" style="223" customWidth="1"/>
    <col min="9" max="9" width="10.375" style="223" customWidth="1"/>
    <col min="10" max="10" width="10.5" style="223" customWidth="1"/>
    <col min="11" max="11" width="11.125" style="223" customWidth="1"/>
    <col min="12" max="12" width="10.5" style="223" customWidth="1"/>
    <col min="13" max="13" width="10.625" style="223" customWidth="1"/>
    <col min="14" max="14" width="9.5" style="223" customWidth="1"/>
    <col min="15" max="15" width="13.25" style="223" bestFit="1" customWidth="1"/>
    <col min="16" max="16" width="9" style="223" bestFit="1" customWidth="1"/>
    <col min="17" max="17" width="12.5" style="223" bestFit="1" customWidth="1"/>
    <col min="18" max="18" width="11.25" style="223" customWidth="1"/>
    <col min="19" max="19" width="9" style="223"/>
    <col min="20" max="20" width="10" style="223" bestFit="1" customWidth="1"/>
    <col min="21" max="21" width="9.5" style="223" customWidth="1"/>
    <col min="22" max="23" width="9" style="223"/>
    <col min="24" max="24" width="9.75" style="223" customWidth="1"/>
    <col min="25" max="16384" width="9" style="223"/>
  </cols>
  <sheetData>
    <row r="1" spans="1:26" ht="14.25" x14ac:dyDescent="0.2">
      <c r="A1" s="73" t="s">
        <v>111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222"/>
    </row>
    <row r="2" spans="1:26" ht="14.25" x14ac:dyDescent="0.2">
      <c r="A2" s="73"/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222"/>
    </row>
    <row r="3" spans="1:26" ht="11.25" customHeight="1" x14ac:dyDescent="0.2">
      <c r="A3" s="73"/>
      <c r="B3" s="74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222"/>
    </row>
    <row r="4" spans="1:26" s="226" customFormat="1" ht="17.25" customHeight="1" x14ac:dyDescent="0.25">
      <c r="A4" s="272"/>
      <c r="B4" s="275">
        <v>2019</v>
      </c>
      <c r="C4" s="276"/>
      <c r="D4" s="276"/>
      <c r="E4" s="276"/>
      <c r="F4" s="276"/>
      <c r="G4" s="276"/>
      <c r="H4" s="276"/>
      <c r="I4" s="276"/>
      <c r="J4" s="276"/>
      <c r="K4" s="276"/>
      <c r="L4" s="276"/>
      <c r="M4" s="277"/>
      <c r="N4" s="224"/>
      <c r="O4" s="225"/>
      <c r="P4" s="225"/>
      <c r="Q4" s="225"/>
    </row>
    <row r="5" spans="1:26" s="226" customFormat="1" ht="19.5" customHeight="1" x14ac:dyDescent="0.25">
      <c r="A5" s="273"/>
      <c r="B5" s="275" t="s">
        <v>21</v>
      </c>
      <c r="C5" s="276"/>
      <c r="D5" s="276"/>
      <c r="E5" s="276"/>
      <c r="F5" s="276"/>
      <c r="G5" s="277"/>
      <c r="H5" s="275" t="s">
        <v>22</v>
      </c>
      <c r="I5" s="276"/>
      <c r="J5" s="276"/>
      <c r="K5" s="277"/>
      <c r="L5" s="278" t="s">
        <v>23</v>
      </c>
      <c r="M5" s="279"/>
      <c r="N5" s="224"/>
      <c r="O5" s="225"/>
      <c r="P5" s="225"/>
      <c r="Q5" s="225"/>
    </row>
    <row r="6" spans="1:26" s="229" customFormat="1" ht="21.75" customHeight="1" x14ac:dyDescent="0.25">
      <c r="A6" s="273"/>
      <c r="B6" s="282" t="s">
        <v>5</v>
      </c>
      <c r="C6" s="283"/>
      <c r="D6" s="282" t="s">
        <v>24</v>
      </c>
      <c r="E6" s="283"/>
      <c r="F6" s="282" t="s">
        <v>7</v>
      </c>
      <c r="G6" s="283"/>
      <c r="H6" s="282" t="s">
        <v>25</v>
      </c>
      <c r="I6" s="283"/>
      <c r="J6" s="282" t="s">
        <v>26</v>
      </c>
      <c r="K6" s="283"/>
      <c r="L6" s="280"/>
      <c r="M6" s="281"/>
      <c r="N6" s="227"/>
      <c r="O6" s="228"/>
      <c r="P6" s="228"/>
      <c r="Q6" s="228"/>
    </row>
    <row r="7" spans="1:26" s="229" customFormat="1" ht="40.5" customHeight="1" x14ac:dyDescent="0.25">
      <c r="A7" s="274"/>
      <c r="B7" s="75" t="s">
        <v>21</v>
      </c>
      <c r="C7" s="76" t="s">
        <v>113</v>
      </c>
      <c r="D7" s="75" t="s">
        <v>21</v>
      </c>
      <c r="E7" s="76" t="s">
        <v>113</v>
      </c>
      <c r="F7" s="75" t="s">
        <v>21</v>
      </c>
      <c r="G7" s="76" t="s">
        <v>113</v>
      </c>
      <c r="H7" s="75" t="s">
        <v>21</v>
      </c>
      <c r="I7" s="76" t="s">
        <v>113</v>
      </c>
      <c r="J7" s="75" t="s">
        <v>21</v>
      </c>
      <c r="K7" s="76" t="s">
        <v>113</v>
      </c>
      <c r="L7" s="75" t="s">
        <v>21</v>
      </c>
      <c r="M7" s="76" t="s">
        <v>113</v>
      </c>
      <c r="N7" s="227"/>
      <c r="O7" s="228"/>
      <c r="P7" s="228"/>
      <c r="Q7" s="228"/>
    </row>
    <row r="8" spans="1:26" ht="14.25" x14ac:dyDescent="0.2">
      <c r="A8" s="77" t="s">
        <v>27</v>
      </c>
      <c r="B8" s="185">
        <v>0</v>
      </c>
      <c r="C8" s="78">
        <v>0</v>
      </c>
      <c r="D8" s="185">
        <v>837619</v>
      </c>
      <c r="E8" s="78">
        <v>-0.14729233791948501</v>
      </c>
      <c r="F8" s="185">
        <v>0</v>
      </c>
      <c r="G8" s="78">
        <v>0</v>
      </c>
      <c r="H8" s="186">
        <v>837619</v>
      </c>
      <c r="I8" s="79">
        <v>-0.14729233791948501</v>
      </c>
      <c r="J8" s="186">
        <v>0</v>
      </c>
      <c r="K8" s="79">
        <v>0</v>
      </c>
      <c r="L8" s="187">
        <f>SUM(B8,D8,F8)</f>
        <v>837619</v>
      </c>
      <c r="M8" s="80">
        <f>H8/L8*I8 + J8/L8*K8</f>
        <v>-0.14729233791948501</v>
      </c>
      <c r="N8" s="230"/>
      <c r="O8" s="263"/>
      <c r="P8" s="255"/>
      <c r="Q8" s="241"/>
      <c r="R8" s="256"/>
      <c r="S8" s="254"/>
      <c r="T8" s="256"/>
      <c r="U8" s="254"/>
      <c r="V8" s="256"/>
      <c r="W8" s="254"/>
      <c r="X8" s="256"/>
      <c r="Y8" s="254"/>
      <c r="Z8" s="256"/>
    </row>
    <row r="9" spans="1:26" s="226" customFormat="1" ht="15.75" thickBot="1" x14ac:dyDescent="0.3">
      <c r="A9" s="81" t="s">
        <v>28</v>
      </c>
      <c r="B9" s="188">
        <f>SUM(B8)</f>
        <v>0</v>
      </c>
      <c r="C9" s="78">
        <f>C8</f>
        <v>0</v>
      </c>
      <c r="D9" s="188">
        <f>SUM(D8)</f>
        <v>837619</v>
      </c>
      <c r="E9" s="78">
        <f>E8</f>
        <v>-0.14729233791948501</v>
      </c>
      <c r="F9" s="188">
        <f>SUM(F8)</f>
        <v>0</v>
      </c>
      <c r="G9" s="78">
        <f t="shared" ref="G9:M9" si="0">G8</f>
        <v>0</v>
      </c>
      <c r="H9" s="189">
        <f t="shared" si="0"/>
        <v>837619</v>
      </c>
      <c r="I9" s="78">
        <f t="shared" si="0"/>
        <v>-0.14729233791948501</v>
      </c>
      <c r="J9" s="189">
        <f t="shared" si="0"/>
        <v>0</v>
      </c>
      <c r="K9" s="78">
        <f t="shared" si="0"/>
        <v>0</v>
      </c>
      <c r="L9" s="189">
        <f t="shared" si="0"/>
        <v>837619</v>
      </c>
      <c r="M9" s="78">
        <f t="shared" si="0"/>
        <v>-0.14729233791948501</v>
      </c>
      <c r="N9" s="230"/>
      <c r="O9" s="263"/>
      <c r="P9" s="257"/>
      <c r="Q9" s="242"/>
      <c r="R9" s="258"/>
      <c r="S9" s="259"/>
      <c r="T9" s="258"/>
      <c r="U9" s="259"/>
      <c r="V9" s="258"/>
      <c r="W9" s="259"/>
      <c r="X9" s="258"/>
      <c r="Y9" s="259"/>
      <c r="Z9" s="258"/>
    </row>
    <row r="10" spans="1:26" ht="14.25" x14ac:dyDescent="0.2">
      <c r="A10" s="82" t="s">
        <v>29</v>
      </c>
      <c r="B10" s="190">
        <v>1296440</v>
      </c>
      <c r="C10" s="83">
        <v>-2.28578190443386E-2</v>
      </c>
      <c r="D10" s="260">
        <v>210126</v>
      </c>
      <c r="E10" s="84">
        <v>0.12816300233550801</v>
      </c>
      <c r="F10" s="260">
        <v>0</v>
      </c>
      <c r="G10" s="84">
        <v>0</v>
      </c>
      <c r="H10" s="191">
        <v>1348013</v>
      </c>
      <c r="I10" s="84">
        <v>-2.5189355864644301E-2</v>
      </c>
      <c r="J10" s="262">
        <v>158553</v>
      </c>
      <c r="K10" s="84">
        <v>0.217512497408372</v>
      </c>
      <c r="L10" s="262">
        <f>SUM(B10,D10,F10)</f>
        <v>1506566</v>
      </c>
      <c r="M10" s="84">
        <f t="shared" ref="M10:M14" si="1">H10/L10*I10 + J10/L10*K10</f>
        <v>3.5290842513560627E-4</v>
      </c>
      <c r="N10" s="230"/>
      <c r="O10" s="263"/>
      <c r="P10" s="255"/>
      <c r="Q10" s="241"/>
      <c r="R10" s="256"/>
      <c r="S10" s="254"/>
      <c r="T10" s="256"/>
      <c r="U10" s="254"/>
      <c r="V10" s="256"/>
      <c r="W10" s="254"/>
      <c r="X10" s="256"/>
      <c r="Y10" s="254"/>
      <c r="Z10" s="256"/>
    </row>
    <row r="11" spans="1:26" ht="14.25" x14ac:dyDescent="0.2">
      <c r="A11" s="82" t="s">
        <v>30</v>
      </c>
      <c r="B11" s="190">
        <v>0</v>
      </c>
      <c r="C11" s="83">
        <v>0</v>
      </c>
      <c r="D11" s="190">
        <v>114075</v>
      </c>
      <c r="E11" s="83">
        <v>-0.196502151817599</v>
      </c>
      <c r="F11" s="190">
        <v>0</v>
      </c>
      <c r="G11" s="83">
        <v>0</v>
      </c>
      <c r="H11" s="191">
        <v>114075</v>
      </c>
      <c r="I11" s="83">
        <v>-0.196502151817599</v>
      </c>
      <c r="J11" s="191">
        <v>0</v>
      </c>
      <c r="K11" s="83">
        <v>0</v>
      </c>
      <c r="L11" s="191">
        <f t="shared" ref="L11:L13" si="2">SUM(B11,D11,F11)</f>
        <v>114075</v>
      </c>
      <c r="M11" s="83">
        <f t="shared" si="1"/>
        <v>-0.196502151817599</v>
      </c>
      <c r="N11" s="230"/>
      <c r="O11" s="263"/>
      <c r="P11" s="255"/>
      <c r="Q11" s="241"/>
      <c r="R11" s="256"/>
      <c r="S11" s="254"/>
      <c r="T11" s="256"/>
      <c r="U11" s="254"/>
      <c r="V11" s="256"/>
      <c r="W11" s="254"/>
      <c r="X11" s="256"/>
      <c r="Y11" s="254"/>
      <c r="Z11" s="256"/>
    </row>
    <row r="12" spans="1:26" ht="14.25" x14ac:dyDescent="0.2">
      <c r="A12" s="82" t="s">
        <v>31</v>
      </c>
      <c r="B12" s="190">
        <v>0</v>
      </c>
      <c r="C12" s="83">
        <v>0</v>
      </c>
      <c r="D12" s="190">
        <v>33638</v>
      </c>
      <c r="E12" s="83">
        <v>-0.11240698717610401</v>
      </c>
      <c r="F12" s="190">
        <v>0</v>
      </c>
      <c r="G12" s="83">
        <v>0</v>
      </c>
      <c r="H12" s="191">
        <v>33638</v>
      </c>
      <c r="I12" s="83">
        <v>-0.114206714944042</v>
      </c>
      <c r="J12" s="191">
        <v>0</v>
      </c>
      <c r="K12" s="83">
        <v>0</v>
      </c>
      <c r="L12" s="191">
        <f t="shared" si="2"/>
        <v>33638</v>
      </c>
      <c r="M12" s="83">
        <f t="shared" si="1"/>
        <v>-0.114206714944042</v>
      </c>
      <c r="N12" s="230"/>
      <c r="O12" s="263"/>
      <c r="P12" s="255"/>
      <c r="Q12" s="241"/>
      <c r="R12" s="256"/>
      <c r="S12" s="254"/>
      <c r="T12" s="256"/>
      <c r="U12" s="254"/>
      <c r="V12" s="256"/>
      <c r="W12" s="254"/>
      <c r="X12" s="256"/>
      <c r="Y12" s="254"/>
      <c r="Z12" s="256"/>
    </row>
    <row r="13" spans="1:26" ht="14.25" x14ac:dyDescent="0.2">
      <c r="A13" s="82" t="s">
        <v>32</v>
      </c>
      <c r="B13" s="190">
        <v>0</v>
      </c>
      <c r="C13" s="83">
        <v>0</v>
      </c>
      <c r="D13" s="261">
        <v>259498</v>
      </c>
      <c r="E13" s="80">
        <v>1.3572999300844E-2</v>
      </c>
      <c r="F13" s="261">
        <v>287830</v>
      </c>
      <c r="G13" s="80">
        <v>-6.3205858421480896E-2</v>
      </c>
      <c r="H13" s="191">
        <v>547328</v>
      </c>
      <c r="I13" s="80">
        <v>-2.8307765506246502E-2</v>
      </c>
      <c r="J13" s="187">
        <v>0</v>
      </c>
      <c r="K13" s="80">
        <v>0</v>
      </c>
      <c r="L13" s="187">
        <f t="shared" si="2"/>
        <v>547328</v>
      </c>
      <c r="M13" s="80">
        <f t="shared" si="1"/>
        <v>-2.8307765506246502E-2</v>
      </c>
      <c r="N13" s="230"/>
      <c r="O13" s="263"/>
      <c r="P13" s="255"/>
      <c r="Q13" s="241"/>
      <c r="R13" s="256"/>
      <c r="S13" s="254"/>
      <c r="T13" s="256"/>
      <c r="U13" s="254"/>
      <c r="V13" s="256"/>
      <c r="W13" s="254"/>
      <c r="X13" s="256"/>
      <c r="Y13" s="254"/>
      <c r="Z13" s="256"/>
    </row>
    <row r="14" spans="1:26" s="226" customFormat="1" ht="15.75" thickBot="1" x14ac:dyDescent="0.3">
      <c r="A14" s="81" t="s">
        <v>33</v>
      </c>
      <c r="B14" s="188">
        <f>SUM(B10:B13)</f>
        <v>1296440</v>
      </c>
      <c r="C14" s="78">
        <f>B10/SUM(B10:B13)*C10+B11/SUM(B10:B13)*C11 + B12/SUM(B10:B13)*C12+B13/SUM(B10:B13)*C13</f>
        <v>-2.28578190443386E-2</v>
      </c>
      <c r="D14" s="188">
        <f>SUM(D10:D13)</f>
        <v>617337</v>
      </c>
      <c r="E14" s="78">
        <f>D10/SUM(D10:D13)*E10+D11/SUM(D10:D13)*E11 + D12/SUM(D10:D13)*E12+D13/SUM(D10:D13)*E13</f>
        <v>6.8931815169007869E-3</v>
      </c>
      <c r="F14" s="188">
        <f>SUM(F10:F13)</f>
        <v>287830</v>
      </c>
      <c r="G14" s="78">
        <f>F10/SUM(F10:F13)*G10+F11/SUM(F10:F13)*G11 + F12/SUM(F10:F13)*G12+F13/SUM(F10:F13)*G13</f>
        <v>-6.3205858421480896E-2</v>
      </c>
      <c r="H14" s="188">
        <f>SUM(H10:H13)</f>
        <v>2043054</v>
      </c>
      <c r="I14" s="78">
        <f>H10/SUM(H10:H13)*I10+H11/SUM(H10:H13)*I11 + H12/SUM(H10:H13)*I12+H13/SUM(H10:H13)*I13</f>
        <v>-3.7055741205102723E-2</v>
      </c>
      <c r="J14" s="188">
        <f>SUM(J10:J13)</f>
        <v>158553</v>
      </c>
      <c r="K14" s="78">
        <f>J10/SUM(J10:J13)*K10+J11/SUM(J10:J13)*K11 + J12/SUM(J10:J13)*K12+J13/SUM(J10:J13)*K13</f>
        <v>0.217512497408372</v>
      </c>
      <c r="L14" s="188">
        <f>SUM(L10:L13)</f>
        <v>2201607</v>
      </c>
      <c r="M14" s="78">
        <f t="shared" si="1"/>
        <v>-1.8722515549078621E-2</v>
      </c>
      <c r="N14" s="230"/>
      <c r="O14" s="263"/>
      <c r="P14" s="257"/>
      <c r="Q14" s="242"/>
      <c r="R14" s="258"/>
      <c r="S14" s="259"/>
      <c r="T14" s="258"/>
      <c r="U14" s="259"/>
      <c r="V14" s="258"/>
      <c r="W14" s="259"/>
      <c r="X14" s="258"/>
      <c r="Y14" s="259"/>
      <c r="Z14" s="258"/>
    </row>
    <row r="15" spans="1:26" s="226" customFormat="1" x14ac:dyDescent="0.25">
      <c r="A15" s="85" t="s">
        <v>34</v>
      </c>
      <c r="B15" s="192">
        <f>SUM(B9,B14)</f>
        <v>1296440</v>
      </c>
      <c r="C15" s="78">
        <f>'Table 2 - Annual Tonnes'!EM13/'Table 2 - Annual Tonnes'!EL13-1</f>
        <v>-2.285781904433859E-2</v>
      </c>
      <c r="D15" s="192">
        <f>SUM(D9,D14)</f>
        <v>1454956</v>
      </c>
      <c r="E15" s="86">
        <f>'Table 2 - Annual Tonnes'!EM16/'Table 2 - Annual Tonnes'!EL16-1</f>
        <v>-9.3176868891224007E-2</v>
      </c>
      <c r="F15" s="192">
        <f>SUM(F9,F14)</f>
        <v>287830</v>
      </c>
      <c r="G15" s="78">
        <f>'Table 2 - Annual Tonnes'!EM19/'Table 2 - Annual Tonnes'!EL19-1</f>
        <v>-6.3595963276486978E-2</v>
      </c>
      <c r="H15" s="192">
        <f>SUM(H9,H14)</f>
        <v>2880673</v>
      </c>
      <c r="I15" s="78">
        <f>H9/SUM(H9,H14)*I9 + H14/SUM(H9,H14)*I14</f>
        <v>-6.9109455008545248E-2</v>
      </c>
      <c r="J15" s="192">
        <f>SUM(J9,J14)</f>
        <v>158553</v>
      </c>
      <c r="K15" s="78">
        <f>J9/SUM(J9,J14)*K9 + J14/SUM(J9,J14)*K14</f>
        <v>0.217512497408372</v>
      </c>
      <c r="L15" s="192">
        <f>SUM(L9,L14)</f>
        <v>3039226</v>
      </c>
      <c r="M15" s="80">
        <f>'Table 2 - Annual Tonnes'!EM12/'Table 2 - Annual Tonnes'!EL12-1</f>
        <v>-6.1561496190173592E-2</v>
      </c>
      <c r="N15" s="230"/>
      <c r="O15" s="263"/>
      <c r="P15" s="257"/>
      <c r="Q15" s="242"/>
      <c r="R15" s="258"/>
      <c r="S15" s="259"/>
      <c r="T15" s="258"/>
      <c r="U15" s="259"/>
      <c r="V15" s="258"/>
      <c r="W15" s="259"/>
      <c r="X15" s="258"/>
      <c r="Y15" s="259"/>
      <c r="Z15" s="258"/>
    </row>
    <row r="16" spans="1:26" x14ac:dyDescent="0.25">
      <c r="A16" s="221"/>
      <c r="B16" s="232"/>
      <c r="C16" s="232"/>
      <c r="D16" s="232"/>
      <c r="E16" s="232"/>
      <c r="F16" s="232"/>
      <c r="G16" s="232"/>
      <c r="H16" s="232"/>
      <c r="I16" s="232"/>
      <c r="J16" s="232"/>
      <c r="K16" s="232"/>
      <c r="L16" s="232"/>
      <c r="M16" s="232"/>
      <c r="N16" s="230"/>
    </row>
    <row r="17" spans="1:26" x14ac:dyDescent="0.25">
      <c r="A17" s="221"/>
      <c r="B17" s="253"/>
      <c r="C17" s="253"/>
      <c r="D17" s="253"/>
      <c r="E17" s="253"/>
      <c r="F17" s="253"/>
      <c r="G17" s="253"/>
      <c r="H17" s="253"/>
      <c r="I17" s="253"/>
      <c r="J17" s="253"/>
      <c r="K17" s="253"/>
      <c r="L17" s="253"/>
      <c r="M17" s="253"/>
      <c r="N17" s="232"/>
      <c r="P17" s="255"/>
      <c r="R17" s="256"/>
      <c r="T17" s="256"/>
      <c r="V17" s="256"/>
      <c r="W17" s="254"/>
      <c r="X17" s="256"/>
      <c r="Z17" s="256"/>
    </row>
    <row r="18" spans="1:26" x14ac:dyDescent="0.25">
      <c r="B18" s="253"/>
      <c r="C18" s="253"/>
      <c r="D18" s="253"/>
      <c r="E18" s="253"/>
      <c r="F18" s="253"/>
      <c r="G18" s="253"/>
      <c r="H18" s="253"/>
      <c r="I18" s="253"/>
      <c r="J18" s="253"/>
      <c r="K18" s="253"/>
      <c r="L18" s="253"/>
      <c r="M18" s="253"/>
      <c r="N18" s="233"/>
      <c r="P18" s="257"/>
      <c r="R18" s="258"/>
      <c r="T18" s="258"/>
      <c r="V18" s="258"/>
      <c r="W18" s="259"/>
      <c r="X18" s="258"/>
      <c r="Z18" s="258"/>
    </row>
    <row r="19" spans="1:26" x14ac:dyDescent="0.25">
      <c r="A19" s="225"/>
      <c r="B19" s="253"/>
      <c r="C19" s="253"/>
      <c r="D19" s="253"/>
      <c r="E19" s="253"/>
      <c r="F19" s="253"/>
      <c r="G19" s="253"/>
      <c r="H19" s="253"/>
      <c r="I19" s="253"/>
      <c r="J19" s="253"/>
      <c r="K19" s="253"/>
      <c r="L19" s="253"/>
      <c r="M19" s="253"/>
      <c r="N19" s="233"/>
      <c r="P19" s="255"/>
      <c r="R19" s="256"/>
      <c r="T19" s="256"/>
      <c r="V19" s="256"/>
      <c r="W19" s="254"/>
      <c r="X19" s="256"/>
      <c r="Z19" s="256"/>
    </row>
    <row r="20" spans="1:26" x14ac:dyDescent="0.25">
      <c r="A20" s="225"/>
      <c r="B20" s="253"/>
      <c r="C20" s="253"/>
      <c r="D20" s="253"/>
      <c r="E20" s="253"/>
      <c r="F20" s="253"/>
      <c r="G20" s="253"/>
      <c r="H20" s="253"/>
      <c r="I20" s="253"/>
      <c r="J20" s="253"/>
      <c r="K20" s="253"/>
      <c r="L20" s="253"/>
      <c r="M20" s="253"/>
      <c r="N20" s="233"/>
      <c r="P20" s="255"/>
      <c r="R20" s="256"/>
      <c r="T20" s="256"/>
      <c r="V20" s="256"/>
      <c r="W20" s="254"/>
      <c r="X20" s="256"/>
      <c r="Z20" s="256"/>
    </row>
    <row r="21" spans="1:26" x14ac:dyDescent="0.25">
      <c r="A21" s="225"/>
      <c r="B21" s="253"/>
      <c r="C21" s="253"/>
      <c r="D21" s="253"/>
      <c r="E21" s="253"/>
      <c r="F21" s="253"/>
      <c r="G21" s="253"/>
      <c r="H21" s="253"/>
      <c r="I21" s="253"/>
      <c r="J21" s="253"/>
      <c r="K21" s="253"/>
      <c r="L21" s="253"/>
      <c r="M21" s="253"/>
      <c r="N21" s="233"/>
      <c r="P21" s="255"/>
      <c r="R21" s="256"/>
      <c r="T21" s="256"/>
      <c r="V21" s="256"/>
      <c r="W21" s="254"/>
      <c r="X21" s="256"/>
      <c r="Z21" s="256"/>
    </row>
    <row r="22" spans="1:26" x14ac:dyDescent="0.25">
      <c r="A22" s="225"/>
      <c r="B22" s="253"/>
      <c r="C22" s="253"/>
      <c r="D22" s="253"/>
      <c r="E22" s="253"/>
      <c r="F22" s="253"/>
      <c r="G22" s="253"/>
      <c r="H22" s="253"/>
      <c r="I22" s="253"/>
      <c r="J22" s="253"/>
      <c r="K22" s="253"/>
      <c r="L22" s="253"/>
      <c r="M22" s="253"/>
      <c r="N22" s="233"/>
      <c r="P22" s="255"/>
      <c r="R22" s="256"/>
      <c r="T22" s="256"/>
      <c r="V22" s="256"/>
      <c r="W22" s="254"/>
      <c r="X22" s="256"/>
      <c r="Z22" s="256"/>
    </row>
    <row r="23" spans="1:26" x14ac:dyDescent="0.25">
      <c r="A23" s="225"/>
      <c r="B23" s="253"/>
      <c r="C23" s="253"/>
      <c r="D23" s="253"/>
      <c r="E23" s="253"/>
      <c r="F23" s="253"/>
      <c r="G23" s="253"/>
      <c r="H23" s="253"/>
      <c r="I23" s="253"/>
      <c r="J23" s="253"/>
      <c r="K23" s="253"/>
      <c r="L23" s="253"/>
      <c r="M23" s="253"/>
      <c r="N23" s="233"/>
      <c r="P23" s="257"/>
      <c r="R23" s="258"/>
      <c r="T23" s="258"/>
      <c r="V23" s="258"/>
      <c r="W23" s="259"/>
      <c r="X23" s="258"/>
      <c r="Z23" s="258"/>
    </row>
    <row r="24" spans="1:26" x14ac:dyDescent="0.25">
      <c r="A24" s="233"/>
      <c r="B24" s="253"/>
      <c r="C24" s="253"/>
      <c r="D24" s="253"/>
      <c r="E24" s="253"/>
      <c r="F24" s="253"/>
      <c r="G24" s="253"/>
      <c r="H24" s="253"/>
      <c r="I24" s="253"/>
      <c r="J24" s="253"/>
      <c r="K24" s="253"/>
      <c r="L24" s="253"/>
      <c r="M24" s="253"/>
      <c r="N24" s="233"/>
      <c r="P24" s="257"/>
      <c r="R24" s="258"/>
      <c r="T24" s="258"/>
      <c r="V24" s="258"/>
      <c r="W24" s="259"/>
      <c r="X24" s="258"/>
      <c r="Z24" s="258"/>
    </row>
    <row r="25" spans="1:26" x14ac:dyDescent="0.25">
      <c r="A25" s="225"/>
      <c r="B25" s="284"/>
      <c r="C25" s="284"/>
      <c r="D25" s="285"/>
      <c r="E25" s="285"/>
      <c r="F25" s="285"/>
      <c r="G25" s="285"/>
      <c r="H25" s="285"/>
      <c r="I25" s="285"/>
      <c r="J25" s="285"/>
      <c r="K25" s="285"/>
      <c r="L25" s="285"/>
      <c r="M25" s="234"/>
      <c r="N25" s="233"/>
    </row>
    <row r="26" spans="1:26" x14ac:dyDescent="0.25">
      <c r="A26" s="225"/>
      <c r="B26" s="284"/>
      <c r="C26" s="284"/>
      <c r="D26" s="284"/>
      <c r="E26" s="284"/>
      <c r="F26" s="284"/>
      <c r="G26" s="235"/>
      <c r="H26" s="284"/>
      <c r="I26" s="284"/>
      <c r="J26" s="284"/>
      <c r="K26" s="235"/>
      <c r="L26" s="286"/>
      <c r="M26" s="236"/>
      <c r="N26" s="233"/>
    </row>
    <row r="27" spans="1:26" x14ac:dyDescent="0.25">
      <c r="A27" s="228"/>
      <c r="B27" s="237"/>
      <c r="C27" s="237"/>
      <c r="D27" s="237"/>
      <c r="E27" s="237"/>
      <c r="F27" s="237"/>
      <c r="G27" s="237"/>
      <c r="H27" s="237"/>
      <c r="I27" s="237"/>
      <c r="J27" s="237"/>
      <c r="K27" s="237"/>
      <c r="L27" s="286"/>
      <c r="M27" s="236"/>
      <c r="N27" s="233"/>
    </row>
    <row r="28" spans="1:26" ht="14.25" x14ac:dyDescent="0.2">
      <c r="A28" s="233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233"/>
    </row>
    <row r="29" spans="1:26" x14ac:dyDescent="0.25">
      <c r="A29" s="225"/>
      <c r="B29" s="231"/>
      <c r="C29" s="231"/>
      <c r="D29" s="231"/>
      <c r="E29" s="231"/>
      <c r="F29" s="231"/>
      <c r="G29" s="231"/>
      <c r="H29" s="231"/>
      <c r="I29" s="231"/>
      <c r="J29" s="231"/>
      <c r="K29" s="231"/>
      <c r="L29" s="231"/>
      <c r="M29" s="231"/>
      <c r="N29" s="233"/>
    </row>
    <row r="30" spans="1:26" ht="14.25" x14ac:dyDescent="0.2">
      <c r="A30" s="233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233"/>
    </row>
    <row r="31" spans="1:26" ht="14.25" x14ac:dyDescent="0.2">
      <c r="A31" s="233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233"/>
    </row>
    <row r="32" spans="1:26" ht="14.25" x14ac:dyDescent="0.2">
      <c r="A32" s="233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233"/>
    </row>
    <row r="33" spans="1:15" ht="14.25" x14ac:dyDescent="0.2">
      <c r="A33" s="233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233"/>
    </row>
    <row r="34" spans="1:15" x14ac:dyDescent="0.25">
      <c r="A34" s="225"/>
      <c r="B34" s="231"/>
      <c r="C34" s="231"/>
      <c r="D34" s="231"/>
      <c r="E34" s="231"/>
      <c r="F34" s="231"/>
      <c r="G34" s="231"/>
      <c r="H34" s="231"/>
      <c r="I34" s="231"/>
      <c r="J34" s="231"/>
      <c r="K34" s="231"/>
      <c r="L34" s="231"/>
      <c r="M34" s="231"/>
      <c r="N34" s="233"/>
    </row>
    <row r="35" spans="1:15" x14ac:dyDescent="0.25">
      <c r="A35" s="239" t="s">
        <v>97</v>
      </c>
      <c r="B35" s="231"/>
      <c r="C35" s="231"/>
      <c r="D35" s="231"/>
      <c r="E35" s="231"/>
      <c r="F35" s="231"/>
      <c r="G35" s="231"/>
      <c r="H35" s="231"/>
      <c r="I35" s="231"/>
      <c r="J35" s="231"/>
      <c r="K35" s="231"/>
      <c r="L35" s="231"/>
      <c r="M35" s="231"/>
      <c r="N35" s="233"/>
    </row>
    <row r="36" spans="1:15" x14ac:dyDescent="0.25">
      <c r="A36" s="225"/>
      <c r="B36" s="233"/>
      <c r="C36" s="233"/>
      <c r="D36" s="233"/>
      <c r="E36" s="233"/>
      <c r="F36" s="233"/>
      <c r="G36" s="233"/>
      <c r="H36" s="233"/>
      <c r="I36" s="233"/>
      <c r="J36" s="233"/>
      <c r="K36" s="233"/>
      <c r="L36" s="233"/>
      <c r="M36" s="233"/>
      <c r="N36" s="233"/>
    </row>
    <row r="37" spans="1:15" x14ac:dyDescent="0.25">
      <c r="A37" s="225"/>
      <c r="B37" s="233"/>
      <c r="C37" s="233"/>
      <c r="D37" s="233"/>
      <c r="E37" s="233"/>
      <c r="F37" s="233"/>
      <c r="G37" s="233"/>
      <c r="H37" s="233"/>
      <c r="I37" s="233"/>
      <c r="J37" s="233"/>
      <c r="K37" s="233"/>
      <c r="L37" s="233"/>
      <c r="M37" s="233"/>
      <c r="N37" s="233"/>
    </row>
    <row r="38" spans="1:15" x14ac:dyDescent="0.25">
      <c r="A38" s="225"/>
      <c r="B38" s="233"/>
      <c r="C38" s="233"/>
      <c r="D38" s="233"/>
      <c r="E38" s="233"/>
      <c r="F38" s="233"/>
      <c r="G38" s="233"/>
      <c r="H38" s="233"/>
      <c r="I38" s="233"/>
      <c r="J38" s="233"/>
      <c r="K38" s="233"/>
      <c r="L38" s="233"/>
      <c r="M38" s="233"/>
      <c r="N38" s="233"/>
    </row>
    <row r="39" spans="1:15" x14ac:dyDescent="0.25">
      <c r="A39" s="225"/>
      <c r="B39" s="284"/>
      <c r="C39" s="284"/>
      <c r="D39" s="285"/>
      <c r="E39" s="285"/>
      <c r="F39" s="285"/>
      <c r="G39" s="285"/>
      <c r="H39" s="285"/>
      <c r="I39" s="285"/>
      <c r="J39" s="285"/>
      <c r="K39" s="285"/>
      <c r="L39" s="285"/>
      <c r="M39" s="234"/>
      <c r="N39" s="238"/>
      <c r="O39" s="238"/>
    </row>
    <row r="40" spans="1:15" x14ac:dyDescent="0.25">
      <c r="B40" s="284"/>
      <c r="C40" s="284"/>
      <c r="D40" s="284"/>
      <c r="E40" s="284"/>
      <c r="F40" s="284"/>
      <c r="G40" s="235"/>
      <c r="H40" s="284"/>
      <c r="I40" s="284"/>
      <c r="J40" s="284"/>
      <c r="K40" s="235"/>
      <c r="L40" s="286"/>
      <c r="M40" s="236"/>
      <c r="N40" s="240"/>
      <c r="O40" s="240"/>
    </row>
    <row r="41" spans="1:15" x14ac:dyDescent="0.25">
      <c r="A41" s="228"/>
      <c r="B41" s="237"/>
      <c r="C41" s="237"/>
      <c r="D41" s="237"/>
      <c r="E41" s="237"/>
      <c r="F41" s="237"/>
      <c r="G41" s="237"/>
      <c r="H41" s="237"/>
      <c r="I41" s="237"/>
      <c r="J41" s="237"/>
      <c r="K41" s="237"/>
      <c r="L41" s="286"/>
      <c r="M41" s="236"/>
      <c r="N41" s="240"/>
      <c r="O41" s="240"/>
    </row>
    <row r="42" spans="1:15" ht="14.25" x14ac:dyDescent="0.2">
      <c r="A42" s="233"/>
      <c r="B42" s="241"/>
      <c r="C42" s="241"/>
      <c r="D42" s="241"/>
      <c r="E42" s="241"/>
      <c r="F42" s="241"/>
      <c r="G42" s="241"/>
      <c r="H42" s="241"/>
      <c r="I42" s="241"/>
      <c r="J42" s="241"/>
      <c r="K42" s="241"/>
      <c r="L42" s="241"/>
      <c r="M42" s="241"/>
      <c r="N42" s="240"/>
      <c r="O42" s="240"/>
    </row>
    <row r="43" spans="1:15" x14ac:dyDescent="0.25">
      <c r="A43" s="225"/>
      <c r="B43" s="242"/>
      <c r="C43" s="242"/>
      <c r="D43" s="242"/>
      <c r="E43" s="242"/>
      <c r="F43" s="242"/>
      <c r="G43" s="242"/>
      <c r="H43" s="242"/>
      <c r="I43" s="242"/>
      <c r="J43" s="242"/>
      <c r="K43" s="242"/>
      <c r="L43" s="242"/>
      <c r="M43" s="242"/>
      <c r="N43" s="233"/>
      <c r="O43" s="233"/>
    </row>
    <row r="44" spans="1:15" ht="14.25" x14ac:dyDescent="0.2">
      <c r="A44" s="233"/>
      <c r="B44" s="241"/>
      <c r="C44" s="241"/>
      <c r="D44" s="241"/>
      <c r="E44" s="241"/>
      <c r="F44" s="241"/>
      <c r="G44" s="241"/>
      <c r="H44" s="241"/>
      <c r="I44" s="241"/>
      <c r="J44" s="241"/>
      <c r="K44" s="241"/>
      <c r="L44" s="241"/>
      <c r="M44" s="241"/>
      <c r="N44" s="233"/>
      <c r="O44" s="233"/>
    </row>
    <row r="45" spans="1:15" ht="14.25" x14ac:dyDescent="0.2">
      <c r="A45" s="233"/>
      <c r="B45" s="241"/>
      <c r="C45" s="241"/>
      <c r="D45" s="241"/>
      <c r="E45" s="241"/>
      <c r="F45" s="241"/>
      <c r="G45" s="241"/>
      <c r="H45" s="241"/>
      <c r="I45" s="241"/>
      <c r="J45" s="241"/>
      <c r="K45" s="241"/>
      <c r="L45" s="241"/>
      <c r="M45" s="241"/>
      <c r="N45" s="233"/>
      <c r="O45" s="233"/>
    </row>
    <row r="46" spans="1:15" ht="14.25" x14ac:dyDescent="0.2">
      <c r="A46" s="233"/>
      <c r="B46" s="241"/>
      <c r="C46" s="241"/>
      <c r="D46" s="241"/>
      <c r="E46" s="241"/>
      <c r="F46" s="241"/>
      <c r="G46" s="241"/>
      <c r="H46" s="241"/>
      <c r="I46" s="241"/>
      <c r="J46" s="241"/>
      <c r="K46" s="241"/>
      <c r="L46" s="241"/>
      <c r="M46" s="241"/>
      <c r="N46" s="233"/>
      <c r="O46" s="233"/>
    </row>
    <row r="47" spans="1:15" ht="14.25" x14ac:dyDescent="0.2">
      <c r="A47" s="233"/>
      <c r="B47" s="241"/>
      <c r="C47" s="241"/>
      <c r="D47" s="241"/>
      <c r="E47" s="241"/>
      <c r="F47" s="241"/>
      <c r="G47" s="241"/>
      <c r="H47" s="241"/>
      <c r="I47" s="241"/>
      <c r="J47" s="241"/>
      <c r="K47" s="241"/>
      <c r="L47" s="241"/>
      <c r="M47" s="241"/>
      <c r="N47" s="233"/>
      <c r="O47" s="233"/>
    </row>
    <row r="48" spans="1:15" x14ac:dyDescent="0.25">
      <c r="A48" s="225"/>
      <c r="B48" s="242"/>
      <c r="C48" s="242"/>
      <c r="D48" s="242"/>
      <c r="E48" s="242"/>
      <c r="F48" s="242"/>
      <c r="G48" s="242"/>
      <c r="H48" s="242"/>
      <c r="I48" s="242"/>
      <c r="J48" s="242"/>
      <c r="K48" s="242"/>
      <c r="L48" s="242"/>
      <c r="M48" s="242"/>
      <c r="N48" s="233"/>
      <c r="O48" s="233"/>
    </row>
    <row r="49" spans="1:15" x14ac:dyDescent="0.25">
      <c r="A49" s="225"/>
      <c r="B49" s="242"/>
      <c r="C49" s="242"/>
      <c r="D49" s="242"/>
      <c r="E49" s="242"/>
      <c r="F49" s="242"/>
      <c r="G49" s="242"/>
      <c r="H49" s="242"/>
      <c r="I49" s="242"/>
      <c r="J49" s="242"/>
      <c r="K49" s="242"/>
      <c r="L49" s="242"/>
      <c r="M49" s="242"/>
      <c r="N49" s="233"/>
      <c r="O49" s="233"/>
    </row>
    <row r="50" spans="1:15" x14ac:dyDescent="0.25">
      <c r="A50" s="225"/>
      <c r="B50" s="233"/>
      <c r="C50" s="233"/>
      <c r="D50" s="233"/>
      <c r="E50" s="233"/>
      <c r="F50" s="233"/>
      <c r="G50" s="233"/>
      <c r="H50" s="233"/>
      <c r="I50" s="233"/>
      <c r="J50" s="233"/>
      <c r="K50" s="233"/>
      <c r="L50" s="233"/>
      <c r="M50" s="233"/>
      <c r="N50" s="233"/>
    </row>
    <row r="51" spans="1:15" x14ac:dyDescent="0.25">
      <c r="A51" s="225"/>
      <c r="B51" s="233"/>
      <c r="C51" s="233"/>
      <c r="D51" s="233"/>
      <c r="E51" s="233"/>
      <c r="F51" s="233"/>
      <c r="G51" s="233"/>
      <c r="H51" s="233"/>
      <c r="I51" s="233"/>
      <c r="J51" s="233"/>
      <c r="K51" s="233"/>
      <c r="L51" s="233"/>
      <c r="M51" s="233"/>
      <c r="N51" s="233"/>
    </row>
    <row r="52" spans="1:15" x14ac:dyDescent="0.25">
      <c r="A52" s="225"/>
      <c r="B52" s="233"/>
      <c r="C52" s="233"/>
      <c r="D52" s="233"/>
      <c r="E52" s="233"/>
      <c r="F52" s="233"/>
      <c r="G52" s="233"/>
      <c r="H52" s="233"/>
      <c r="I52" s="233"/>
      <c r="J52" s="233"/>
      <c r="K52" s="233"/>
      <c r="L52" s="233"/>
      <c r="M52" s="233"/>
      <c r="N52" s="233"/>
    </row>
    <row r="53" spans="1:15" x14ac:dyDescent="0.25">
      <c r="A53" s="225"/>
      <c r="B53" s="233"/>
      <c r="C53" s="233"/>
      <c r="D53" s="233"/>
      <c r="E53" s="233"/>
      <c r="F53" s="233"/>
      <c r="G53" s="233"/>
      <c r="H53" s="233"/>
      <c r="I53" s="233"/>
      <c r="J53" s="233"/>
      <c r="K53" s="233"/>
      <c r="L53" s="233"/>
      <c r="M53" s="233"/>
      <c r="N53" s="233"/>
    </row>
    <row r="54" spans="1:15" x14ac:dyDescent="0.25">
      <c r="A54" s="225"/>
      <c r="B54" s="233"/>
      <c r="C54" s="233"/>
      <c r="D54" s="233"/>
      <c r="E54" s="233"/>
      <c r="F54" s="233"/>
      <c r="G54" s="233"/>
      <c r="H54" s="233"/>
      <c r="I54" s="233"/>
      <c r="J54" s="233"/>
      <c r="K54" s="233"/>
      <c r="L54" s="233"/>
      <c r="M54" s="233"/>
      <c r="N54" s="233"/>
    </row>
    <row r="55" spans="1:15" x14ac:dyDescent="0.25">
      <c r="A55" s="225"/>
      <c r="B55" s="233"/>
      <c r="C55" s="233"/>
      <c r="D55" s="233"/>
      <c r="E55" s="233"/>
      <c r="F55" s="233"/>
      <c r="G55" s="233"/>
      <c r="H55" s="233"/>
      <c r="I55" s="233"/>
      <c r="J55" s="233"/>
      <c r="K55" s="233"/>
      <c r="L55" s="233"/>
      <c r="M55" s="233"/>
      <c r="N55" s="233"/>
    </row>
  </sheetData>
  <mergeCells count="18">
    <mergeCell ref="B39:L39"/>
    <mergeCell ref="B40:F40"/>
    <mergeCell ref="H40:J40"/>
    <mergeCell ref="L40:L41"/>
    <mergeCell ref="B25:L25"/>
    <mergeCell ref="B26:F26"/>
    <mergeCell ref="H26:J26"/>
    <mergeCell ref="L26:L27"/>
    <mergeCell ref="A4:A7"/>
    <mergeCell ref="B4:M4"/>
    <mergeCell ref="B5:G5"/>
    <mergeCell ref="H5:K5"/>
    <mergeCell ref="L5:M6"/>
    <mergeCell ref="B6:C6"/>
    <mergeCell ref="D6:E6"/>
    <mergeCell ref="F6:G6"/>
    <mergeCell ref="H6:I6"/>
    <mergeCell ref="J6:K6"/>
  </mergeCells>
  <conditionalFormatting sqref="C8:C15 E8:E15 G8:G15 I8:I15 K8:K15 M8:M1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hyperlinks>
    <hyperlink ref="A35" location="Contents!A1" display="Return to contents"/>
  </hyperlinks>
  <pageMargins left="0.75" right="0.75" top="1" bottom="1" header="0.5" footer="0.5"/>
  <pageSetup paperSize="9" scale="80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  <pageSetUpPr fitToPage="1"/>
  </sheetPr>
  <dimension ref="A1:R52"/>
  <sheetViews>
    <sheetView showGridLines="0" zoomScale="85" zoomScaleNormal="85" zoomScaleSheetLayoutView="85" workbookViewId="0">
      <selection activeCell="J33" sqref="J33"/>
    </sheetView>
  </sheetViews>
  <sheetFormatPr defaultRowHeight="12.75" x14ac:dyDescent="0.2"/>
  <cols>
    <col min="1" max="1" width="50.625" style="88" bestFit="1" customWidth="1"/>
    <col min="2" max="2" width="4.5" style="88" customWidth="1"/>
    <col min="3" max="3" width="18.75" style="91" customWidth="1"/>
    <col min="4" max="5" width="15.25" style="91" customWidth="1"/>
    <col min="6" max="6" width="15.25" style="88" customWidth="1"/>
    <col min="7" max="7" width="12.875" style="88" customWidth="1"/>
    <col min="8" max="9" width="10.25" style="88" customWidth="1"/>
    <col min="10" max="10" width="26" style="88" customWidth="1"/>
    <col min="11" max="11" width="16.25" style="91" bestFit="1" customWidth="1"/>
    <col min="12" max="13" width="15.25" style="91" customWidth="1"/>
    <col min="14" max="14" width="15.25" style="88" customWidth="1"/>
    <col min="15" max="15" width="12.875" style="88" customWidth="1"/>
    <col min="16" max="17" width="10.25" style="88" customWidth="1"/>
    <col min="18" max="18" width="13.875" style="88" customWidth="1"/>
    <col min="19" max="19" width="27.5" style="88" customWidth="1"/>
    <col min="20" max="16384" width="9" style="88"/>
  </cols>
  <sheetData>
    <row r="1" spans="1:18" ht="21" x14ac:dyDescent="0.25">
      <c r="A1" s="90" t="s">
        <v>112</v>
      </c>
      <c r="B1" s="90"/>
      <c r="C1" s="148"/>
      <c r="D1" s="148"/>
      <c r="E1" s="148"/>
      <c r="F1"/>
      <c r="G1"/>
      <c r="H1"/>
      <c r="J1" s="90"/>
    </row>
    <row r="2" spans="1:18" ht="15" thickBot="1" x14ac:dyDescent="0.25">
      <c r="A2"/>
      <c r="B2"/>
      <c r="C2" s="149"/>
      <c r="D2" s="149"/>
      <c r="E2" s="149"/>
      <c r="F2"/>
      <c r="G2"/>
      <c r="H2"/>
      <c r="J2" s="287"/>
      <c r="K2" s="287"/>
      <c r="L2" s="287"/>
      <c r="M2" s="287"/>
      <c r="N2" s="287"/>
      <c r="O2" s="287"/>
    </row>
    <row r="3" spans="1:18" ht="21" customHeight="1" x14ac:dyDescent="0.2">
      <c r="A3"/>
      <c r="B3" s="150"/>
      <c r="C3" s="151" t="s">
        <v>109</v>
      </c>
      <c r="D3" s="152" t="s">
        <v>5</v>
      </c>
      <c r="E3" s="153" t="s">
        <v>41</v>
      </c>
      <c r="F3" s="172" t="s">
        <v>7</v>
      </c>
      <c r="G3" s="173" t="s">
        <v>40</v>
      </c>
      <c r="H3"/>
      <c r="I3" s="93"/>
      <c r="J3" s="89"/>
      <c r="K3" s="243"/>
      <c r="L3" s="94"/>
      <c r="M3" s="94"/>
      <c r="N3" s="94"/>
      <c r="O3" s="243"/>
      <c r="P3" s="219"/>
    </row>
    <row r="4" spans="1:18" ht="15" customHeight="1" x14ac:dyDescent="0.2">
      <c r="A4" s="154" t="s">
        <v>42</v>
      </c>
      <c r="B4" s="288"/>
      <c r="C4" s="155"/>
      <c r="D4" s="193">
        <f>SUM(D5:D8)</f>
        <v>1096</v>
      </c>
      <c r="E4" s="194">
        <f>SUM(E5:E8)</f>
        <v>1640181.3745057741</v>
      </c>
      <c r="F4" s="265">
        <f>SUM(F5:F8)</f>
        <v>15206.7755973842</v>
      </c>
      <c r="G4" s="195">
        <f t="shared" ref="G4:G11" si="0">SUM(D4:F4)</f>
        <v>1656484.1501031583</v>
      </c>
      <c r="H4" s="156"/>
      <c r="J4" s="290"/>
      <c r="K4" s="95"/>
      <c r="L4" s="244"/>
      <c r="M4" s="245"/>
      <c r="N4" s="245"/>
      <c r="O4" s="245"/>
      <c r="P4" s="246"/>
      <c r="R4" s="98"/>
    </row>
    <row r="5" spans="1:18" ht="15" customHeight="1" x14ac:dyDescent="0.2">
      <c r="A5" s="157" t="s">
        <v>12</v>
      </c>
      <c r="B5" s="289"/>
      <c r="C5" s="158" t="s">
        <v>43</v>
      </c>
      <c r="D5" s="264">
        <v>0</v>
      </c>
      <c r="E5" s="196">
        <v>758867.60867181502</v>
      </c>
      <c r="F5" s="197">
        <v>0</v>
      </c>
      <c r="G5" s="198">
        <f t="shared" si="0"/>
        <v>758867.60867181502</v>
      </c>
      <c r="H5" s="156"/>
      <c r="J5" s="290"/>
      <c r="K5" s="99"/>
      <c r="L5" s="247"/>
      <c r="M5" s="248"/>
      <c r="N5" s="248"/>
      <c r="O5" s="248"/>
      <c r="P5" s="246"/>
      <c r="R5" s="98"/>
    </row>
    <row r="6" spans="1:18" ht="15" customHeight="1" x14ac:dyDescent="0.2">
      <c r="A6" s="157" t="s">
        <v>13</v>
      </c>
      <c r="B6" s="289"/>
      <c r="C6" s="159" t="s">
        <v>35</v>
      </c>
      <c r="D6" s="208">
        <v>0</v>
      </c>
      <c r="E6" s="199">
        <v>377616.97498629597</v>
      </c>
      <c r="F6" s="200">
        <v>15206.7755973842</v>
      </c>
      <c r="G6" s="201">
        <f t="shared" si="0"/>
        <v>392823.75058368017</v>
      </c>
      <c r="H6" s="156"/>
      <c r="J6" s="290"/>
      <c r="K6" s="249"/>
      <c r="L6" s="250"/>
      <c r="M6" s="248"/>
      <c r="N6" s="248"/>
      <c r="O6" s="248"/>
      <c r="P6" s="246"/>
      <c r="R6" s="98"/>
    </row>
    <row r="7" spans="1:18" ht="15" customHeight="1" x14ac:dyDescent="0.2">
      <c r="A7" s="157" t="s">
        <v>14</v>
      </c>
      <c r="B7" s="289"/>
      <c r="C7" s="159" t="s">
        <v>35</v>
      </c>
      <c r="D7" s="208">
        <v>0</v>
      </c>
      <c r="E7" s="199">
        <v>476040.79084766301</v>
      </c>
      <c r="F7" s="200">
        <v>0</v>
      </c>
      <c r="G7" s="201">
        <f t="shared" si="0"/>
        <v>476040.79084766301</v>
      </c>
      <c r="H7" s="156"/>
      <c r="J7" s="290"/>
      <c r="K7" s="249"/>
      <c r="L7" s="250"/>
      <c r="M7" s="248"/>
      <c r="N7" s="248"/>
      <c r="O7" s="248"/>
      <c r="P7" s="246"/>
      <c r="R7" s="98"/>
    </row>
    <row r="8" spans="1:18" ht="15" customHeight="1" x14ac:dyDescent="0.2">
      <c r="A8" s="157" t="s">
        <v>36</v>
      </c>
      <c r="B8" s="184"/>
      <c r="C8" s="160" t="s">
        <v>35</v>
      </c>
      <c r="D8" s="209">
        <v>1096</v>
      </c>
      <c r="E8" s="202">
        <v>27656</v>
      </c>
      <c r="F8" s="203">
        <v>0</v>
      </c>
      <c r="G8" s="204">
        <f t="shared" si="0"/>
        <v>28752</v>
      </c>
      <c r="H8" s="156"/>
      <c r="J8" s="219"/>
      <c r="K8" s="249"/>
      <c r="L8" s="250"/>
      <c r="M8" s="248"/>
      <c r="N8" s="248"/>
      <c r="O8" s="248"/>
      <c r="P8" s="246"/>
      <c r="R8" s="98"/>
    </row>
    <row r="9" spans="1:18" ht="15" customHeight="1" x14ac:dyDescent="0.2">
      <c r="A9" s="154" t="s">
        <v>37</v>
      </c>
      <c r="B9" s="291" t="s">
        <v>38</v>
      </c>
      <c r="C9" s="161" t="s">
        <v>44</v>
      </c>
      <c r="D9" s="193">
        <v>1561.13</v>
      </c>
      <c r="E9" s="194">
        <v>87739</v>
      </c>
      <c r="F9" s="265">
        <v>607</v>
      </c>
      <c r="G9" s="195">
        <f t="shared" si="0"/>
        <v>89907.13</v>
      </c>
      <c r="H9" s="162"/>
      <c r="J9" s="294"/>
      <c r="K9" s="249"/>
      <c r="L9" s="251"/>
      <c r="M9" s="245"/>
      <c r="N9" s="245"/>
      <c r="O9" s="245"/>
      <c r="P9" s="246"/>
      <c r="R9" s="98"/>
    </row>
    <row r="10" spans="1:18" ht="15" customHeight="1" x14ac:dyDescent="0.2">
      <c r="A10" s="154" t="s">
        <v>45</v>
      </c>
      <c r="B10" s="292"/>
      <c r="C10" s="163"/>
      <c r="D10" s="205">
        <f>SUM(D11:D25)</f>
        <v>130574.06999999999</v>
      </c>
      <c r="E10" s="206">
        <f t="shared" ref="E10" si="1">SUM(E11:E25)</f>
        <v>619030.01276080299</v>
      </c>
      <c r="F10" s="266">
        <f>SUM(F11:F25)</f>
        <v>261011.224402616</v>
      </c>
      <c r="G10" s="207">
        <f t="shared" si="0"/>
        <v>1010615.307163419</v>
      </c>
      <c r="H10" s="164"/>
      <c r="I10" s="103"/>
      <c r="J10" s="294"/>
      <c r="K10" s="243"/>
      <c r="L10" s="251"/>
      <c r="M10" s="245"/>
      <c r="N10" s="245"/>
      <c r="O10" s="245"/>
      <c r="P10" s="246"/>
      <c r="Q10" s="103"/>
      <c r="R10" s="98"/>
    </row>
    <row r="11" spans="1:18" ht="15" customHeight="1" x14ac:dyDescent="0.2">
      <c r="A11" s="165" t="s">
        <v>46</v>
      </c>
      <c r="B11" s="292"/>
      <c r="C11" s="166" t="s">
        <v>47</v>
      </c>
      <c r="D11" s="208">
        <v>0</v>
      </c>
      <c r="E11" s="199">
        <v>0</v>
      </c>
      <c r="F11" s="200">
        <v>0</v>
      </c>
      <c r="G11" s="201">
        <f t="shared" si="0"/>
        <v>0</v>
      </c>
      <c r="H11" s="164"/>
      <c r="I11" s="103"/>
      <c r="J11" s="294"/>
      <c r="K11" s="249"/>
      <c r="L11" s="250"/>
      <c r="M11" s="248"/>
      <c r="N11" s="248"/>
      <c r="O11" s="248"/>
      <c r="P11" s="246"/>
      <c r="Q11" s="103"/>
      <c r="R11" s="98"/>
    </row>
    <row r="12" spans="1:18" ht="15" customHeight="1" x14ac:dyDescent="0.2">
      <c r="A12" s="157" t="s">
        <v>48</v>
      </c>
      <c r="B12" s="292"/>
      <c r="C12" s="166" t="s">
        <v>49</v>
      </c>
      <c r="D12" s="208">
        <v>0</v>
      </c>
      <c r="E12" s="199">
        <v>0</v>
      </c>
      <c r="F12" s="199">
        <v>0</v>
      </c>
      <c r="G12" s="201">
        <f t="shared" ref="G12:G29" si="2">SUM(D12:F12)</f>
        <v>0</v>
      </c>
      <c r="H12" s="167"/>
      <c r="I12" s="103"/>
      <c r="J12" s="294"/>
      <c r="K12" s="249"/>
      <c r="L12" s="250"/>
      <c r="M12" s="248"/>
      <c r="N12" s="248"/>
      <c r="O12" s="248"/>
      <c r="P12" s="246"/>
      <c r="Q12" s="103"/>
      <c r="R12" s="98"/>
    </row>
    <row r="13" spans="1:18" ht="15" customHeight="1" x14ac:dyDescent="0.2">
      <c r="A13" s="157" t="s">
        <v>50</v>
      </c>
      <c r="B13" s="292"/>
      <c r="C13" s="166" t="s">
        <v>51</v>
      </c>
      <c r="D13" s="208">
        <v>0</v>
      </c>
      <c r="E13" s="199">
        <v>0</v>
      </c>
      <c r="F13" s="199">
        <v>0</v>
      </c>
      <c r="G13" s="201">
        <f t="shared" si="2"/>
        <v>0</v>
      </c>
      <c r="H13" s="167"/>
      <c r="I13" s="103"/>
      <c r="J13" s="294"/>
      <c r="K13" s="249"/>
      <c r="L13" s="250"/>
      <c r="M13" s="248"/>
      <c r="N13" s="248"/>
      <c r="O13" s="248"/>
      <c r="P13" s="246"/>
      <c r="Q13" s="103"/>
      <c r="R13" s="98"/>
    </row>
    <row r="14" spans="1:18" ht="15" customHeight="1" x14ac:dyDescent="0.2">
      <c r="A14" s="157" t="s">
        <v>52</v>
      </c>
      <c r="B14" s="292"/>
      <c r="C14" s="166" t="s">
        <v>53</v>
      </c>
      <c r="D14" s="208">
        <v>0</v>
      </c>
      <c r="E14" s="199">
        <v>0</v>
      </c>
      <c r="F14" s="200">
        <v>0</v>
      </c>
      <c r="G14" s="201">
        <f t="shared" si="2"/>
        <v>0</v>
      </c>
      <c r="H14" s="167"/>
      <c r="I14" s="103"/>
      <c r="J14" s="294"/>
      <c r="K14" s="249"/>
      <c r="L14" s="250"/>
      <c r="M14" s="248"/>
      <c r="N14" s="248"/>
      <c r="O14" s="248"/>
      <c r="P14" s="246"/>
      <c r="Q14" s="103"/>
      <c r="R14" s="98"/>
    </row>
    <row r="15" spans="1:18" ht="15" customHeight="1" x14ac:dyDescent="0.2">
      <c r="A15" s="157" t="s">
        <v>54</v>
      </c>
      <c r="B15" s="292"/>
      <c r="C15" s="166" t="s">
        <v>55</v>
      </c>
      <c r="D15" s="208">
        <v>1767</v>
      </c>
      <c r="E15" s="199">
        <v>18647</v>
      </c>
      <c r="F15" s="200">
        <v>254</v>
      </c>
      <c r="G15" s="201">
        <f t="shared" si="2"/>
        <v>20668</v>
      </c>
      <c r="H15" s="167"/>
      <c r="I15" s="104"/>
      <c r="J15" s="294"/>
      <c r="K15" s="249"/>
      <c r="L15" s="250"/>
      <c r="M15" s="248"/>
      <c r="N15" s="248"/>
      <c r="O15" s="248"/>
      <c r="P15" s="246"/>
      <c r="Q15" s="103"/>
      <c r="R15" s="98"/>
    </row>
    <row r="16" spans="1:18" ht="15" customHeight="1" x14ac:dyDescent="0.2">
      <c r="A16" s="157" t="s">
        <v>56</v>
      </c>
      <c r="B16" s="292"/>
      <c r="C16" s="166" t="s">
        <v>57</v>
      </c>
      <c r="D16" s="208">
        <v>112219.2</v>
      </c>
      <c r="E16" s="199">
        <v>32606</v>
      </c>
      <c r="F16" s="200">
        <v>4255</v>
      </c>
      <c r="G16" s="201">
        <f t="shared" si="2"/>
        <v>149080.20000000001</v>
      </c>
      <c r="H16" s="167"/>
      <c r="I16" s="104"/>
      <c r="J16" s="294"/>
      <c r="K16" s="249"/>
      <c r="L16" s="250"/>
      <c r="M16" s="248"/>
      <c r="N16" s="248"/>
      <c r="O16" s="248"/>
      <c r="P16" s="246"/>
      <c r="Q16" s="103"/>
      <c r="R16" s="98"/>
    </row>
    <row r="17" spans="1:18" ht="15" customHeight="1" x14ac:dyDescent="0.2">
      <c r="A17" s="157" t="s">
        <v>58</v>
      </c>
      <c r="B17" s="292"/>
      <c r="C17" s="166" t="s">
        <v>59</v>
      </c>
      <c r="D17" s="208">
        <v>0</v>
      </c>
      <c r="E17" s="199">
        <v>699</v>
      </c>
      <c r="F17" s="200">
        <v>0</v>
      </c>
      <c r="G17" s="201">
        <f t="shared" si="2"/>
        <v>699</v>
      </c>
      <c r="H17" s="167"/>
      <c r="I17" s="104"/>
      <c r="J17" s="294"/>
      <c r="K17" s="249"/>
      <c r="L17" s="250"/>
      <c r="M17" s="248"/>
      <c r="N17" s="248"/>
      <c r="O17" s="248"/>
      <c r="P17" s="246"/>
      <c r="Q17" s="103"/>
      <c r="R17" s="98"/>
    </row>
    <row r="18" spans="1:18" ht="15" customHeight="1" x14ac:dyDescent="0.2">
      <c r="A18" s="157" t="s">
        <v>60</v>
      </c>
      <c r="B18" s="292"/>
      <c r="C18" s="166" t="s">
        <v>61</v>
      </c>
      <c r="D18" s="208">
        <v>8743</v>
      </c>
      <c r="E18" s="199">
        <v>27996</v>
      </c>
      <c r="F18" s="200">
        <v>45366</v>
      </c>
      <c r="G18" s="201">
        <f t="shared" si="2"/>
        <v>82105</v>
      </c>
      <c r="H18" s="167"/>
      <c r="I18" s="104"/>
      <c r="J18" s="294"/>
      <c r="K18" s="249"/>
      <c r="L18" s="250"/>
      <c r="M18" s="248"/>
      <c r="N18" s="248"/>
      <c r="O18" s="248"/>
      <c r="P18" s="246"/>
      <c r="Q18" s="103"/>
      <c r="R18" s="98"/>
    </row>
    <row r="19" spans="1:18" ht="15" customHeight="1" x14ac:dyDescent="0.2">
      <c r="A19" s="157" t="s">
        <v>62</v>
      </c>
      <c r="B19" s="292"/>
      <c r="C19" s="166" t="s">
        <v>63</v>
      </c>
      <c r="D19" s="208">
        <v>0</v>
      </c>
      <c r="E19" s="199">
        <v>503207.01276080299</v>
      </c>
      <c r="F19" s="200">
        <v>211136.224402616</v>
      </c>
      <c r="G19" s="201">
        <f t="shared" si="2"/>
        <v>714343.23716341902</v>
      </c>
      <c r="H19" s="167"/>
      <c r="I19" s="104"/>
      <c r="J19" s="294"/>
      <c r="K19" s="249"/>
      <c r="L19" s="250"/>
      <c r="M19" s="248"/>
      <c r="N19" s="248"/>
      <c r="O19" s="248"/>
      <c r="P19" s="246"/>
      <c r="Q19" s="103"/>
      <c r="R19" s="98"/>
    </row>
    <row r="20" spans="1:18" ht="15" customHeight="1" x14ac:dyDescent="0.2">
      <c r="A20" s="157" t="s">
        <v>64</v>
      </c>
      <c r="B20" s="292"/>
      <c r="C20" s="166" t="s">
        <v>65</v>
      </c>
      <c r="D20" s="208">
        <v>2416</v>
      </c>
      <c r="E20" s="199">
        <v>29521</v>
      </c>
      <c r="F20" s="200">
        <v>0</v>
      </c>
      <c r="G20" s="201">
        <f t="shared" si="2"/>
        <v>31937</v>
      </c>
      <c r="H20" s="167"/>
      <c r="I20" s="104"/>
      <c r="J20" s="294"/>
      <c r="K20" s="249"/>
      <c r="L20" s="250"/>
      <c r="M20" s="248"/>
      <c r="N20" s="248"/>
      <c r="O20" s="248"/>
      <c r="P20" s="246"/>
      <c r="Q20" s="103"/>
      <c r="R20" s="98"/>
    </row>
    <row r="21" spans="1:18" ht="15" customHeight="1" x14ac:dyDescent="0.2">
      <c r="A21" s="157" t="s">
        <v>66</v>
      </c>
      <c r="B21" s="292"/>
      <c r="C21" s="166" t="s">
        <v>67</v>
      </c>
      <c r="D21" s="208">
        <v>5263</v>
      </c>
      <c r="E21" s="199">
        <v>2350</v>
      </c>
      <c r="F21" s="200">
        <v>0</v>
      </c>
      <c r="G21" s="201">
        <f t="shared" si="2"/>
        <v>7613</v>
      </c>
      <c r="H21" s="167"/>
      <c r="I21" s="104"/>
      <c r="J21" s="294"/>
      <c r="K21" s="249"/>
      <c r="L21" s="250"/>
      <c r="M21" s="248"/>
      <c r="N21" s="248"/>
      <c r="O21" s="248"/>
      <c r="P21" s="246"/>
      <c r="Q21" s="103"/>
      <c r="R21" s="98"/>
    </row>
    <row r="22" spans="1:18" ht="15" customHeight="1" x14ac:dyDescent="0.2">
      <c r="A22" s="157" t="s">
        <v>68</v>
      </c>
      <c r="B22" s="292"/>
      <c r="C22" s="166" t="s">
        <v>69</v>
      </c>
      <c r="D22" s="208">
        <v>0</v>
      </c>
      <c r="E22" s="199">
        <v>0</v>
      </c>
      <c r="F22" s="200">
        <v>0</v>
      </c>
      <c r="G22" s="201">
        <f t="shared" si="2"/>
        <v>0</v>
      </c>
      <c r="H22" s="167"/>
      <c r="I22" s="103"/>
      <c r="J22" s="294"/>
      <c r="K22" s="249"/>
      <c r="L22" s="250"/>
      <c r="M22" s="248"/>
      <c r="N22" s="248"/>
      <c r="O22" s="248"/>
      <c r="P22" s="246"/>
      <c r="Q22" s="103"/>
      <c r="R22" s="98"/>
    </row>
    <row r="23" spans="1:18" ht="15" customHeight="1" x14ac:dyDescent="0.2">
      <c r="A23" s="157" t="s">
        <v>70</v>
      </c>
      <c r="B23" s="292"/>
      <c r="C23" s="166" t="s">
        <v>71</v>
      </c>
      <c r="D23" s="208">
        <v>165.87</v>
      </c>
      <c r="E23" s="199">
        <v>4004</v>
      </c>
      <c r="F23" s="200">
        <v>0</v>
      </c>
      <c r="G23" s="201">
        <f t="shared" si="2"/>
        <v>4169.87</v>
      </c>
      <c r="H23" s="167"/>
      <c r="I23" s="103"/>
      <c r="J23" s="294"/>
      <c r="K23" s="249"/>
      <c r="L23" s="250"/>
      <c r="M23" s="248"/>
      <c r="N23" s="248"/>
      <c r="O23" s="248"/>
      <c r="P23" s="246"/>
      <c r="Q23" s="103"/>
      <c r="R23" s="98"/>
    </row>
    <row r="24" spans="1:18" ht="15" customHeight="1" x14ac:dyDescent="0.2">
      <c r="A24" s="157" t="s">
        <v>72</v>
      </c>
      <c r="B24" s="292"/>
      <c r="C24" s="166" t="s">
        <v>73</v>
      </c>
      <c r="D24" s="208">
        <v>0</v>
      </c>
      <c r="E24" s="199">
        <v>0</v>
      </c>
      <c r="F24" s="200">
        <v>0</v>
      </c>
      <c r="G24" s="201">
        <f t="shared" si="2"/>
        <v>0</v>
      </c>
      <c r="H24" s="167"/>
      <c r="I24" s="103"/>
      <c r="J24" s="294"/>
      <c r="K24" s="249"/>
      <c r="L24" s="250"/>
      <c r="M24" s="248"/>
      <c r="N24" s="248"/>
      <c r="O24" s="248"/>
      <c r="P24" s="246"/>
      <c r="Q24" s="103"/>
      <c r="R24" s="98"/>
    </row>
    <row r="25" spans="1:18" ht="15" customHeight="1" x14ac:dyDescent="0.2">
      <c r="A25" s="157" t="s">
        <v>74</v>
      </c>
      <c r="B25" s="292"/>
      <c r="C25" s="166" t="s">
        <v>75</v>
      </c>
      <c r="D25" s="208">
        <v>0</v>
      </c>
      <c r="E25" s="199">
        <v>0</v>
      </c>
      <c r="F25" s="199">
        <v>0</v>
      </c>
      <c r="G25" s="201">
        <f t="shared" si="2"/>
        <v>0</v>
      </c>
      <c r="H25" s="167"/>
      <c r="I25" s="103"/>
      <c r="J25" s="294"/>
      <c r="K25" s="249"/>
      <c r="L25" s="250"/>
      <c r="M25" s="248"/>
      <c r="N25" s="248"/>
      <c r="O25" s="248"/>
      <c r="P25" s="246"/>
      <c r="Q25" s="103"/>
      <c r="R25" s="98"/>
    </row>
    <row r="26" spans="1:18" ht="15" customHeight="1" x14ac:dyDescent="0.2">
      <c r="A26" s="154" t="s">
        <v>76</v>
      </c>
      <c r="B26" s="292"/>
      <c r="C26" s="163"/>
      <c r="D26" s="205">
        <f>SUM(D27:D29)</f>
        <v>3392</v>
      </c>
      <c r="E26" s="206">
        <f t="shared" ref="E26" si="3">SUM(E27:E29)</f>
        <v>22370</v>
      </c>
      <c r="F26" s="266">
        <f>SUM(F27:F29)</f>
        <v>12580</v>
      </c>
      <c r="G26" s="207">
        <f>SUM(D26:F26)</f>
        <v>38342</v>
      </c>
      <c r="H26" s="164"/>
      <c r="I26" s="103"/>
      <c r="J26" s="294"/>
      <c r="K26" s="243"/>
      <c r="L26" s="251"/>
      <c r="M26" s="245"/>
      <c r="N26" s="245"/>
      <c r="O26" s="245"/>
      <c r="P26" s="246"/>
      <c r="Q26" s="103"/>
      <c r="R26" s="98"/>
    </row>
    <row r="27" spans="1:18" ht="15" customHeight="1" x14ac:dyDescent="0.2">
      <c r="A27" s="157" t="s">
        <v>77</v>
      </c>
      <c r="B27" s="292"/>
      <c r="C27" s="166" t="s">
        <v>78</v>
      </c>
      <c r="D27" s="208">
        <v>1849</v>
      </c>
      <c r="E27" s="199">
        <v>7015</v>
      </c>
      <c r="F27" s="200">
        <v>713</v>
      </c>
      <c r="G27" s="201">
        <f t="shared" si="2"/>
        <v>9577</v>
      </c>
      <c r="H27" s="164"/>
      <c r="I27" s="103"/>
      <c r="J27" s="294"/>
      <c r="K27" s="249"/>
      <c r="L27" s="250"/>
      <c r="M27" s="248"/>
      <c r="N27" s="248"/>
      <c r="O27" s="248"/>
      <c r="P27" s="246"/>
      <c r="Q27" s="103"/>
      <c r="R27" s="98"/>
    </row>
    <row r="28" spans="1:18" ht="15" customHeight="1" x14ac:dyDescent="0.2">
      <c r="A28" s="157" t="s">
        <v>79</v>
      </c>
      <c r="B28" s="292"/>
      <c r="C28" s="166" t="s">
        <v>80</v>
      </c>
      <c r="D28" s="208">
        <v>1202</v>
      </c>
      <c r="E28" s="199">
        <v>2696</v>
      </c>
      <c r="F28" s="200">
        <v>376</v>
      </c>
      <c r="G28" s="201">
        <f t="shared" si="2"/>
        <v>4274</v>
      </c>
      <c r="H28" s="164"/>
      <c r="I28" s="103"/>
      <c r="J28" s="294"/>
      <c r="K28" s="249"/>
      <c r="L28" s="250"/>
      <c r="M28" s="248"/>
      <c r="N28" s="248"/>
      <c r="O28" s="248"/>
      <c r="P28" s="246"/>
      <c r="Q28" s="103"/>
      <c r="R28" s="98"/>
    </row>
    <row r="29" spans="1:18" ht="15" customHeight="1" x14ac:dyDescent="0.2">
      <c r="A29" s="157" t="s">
        <v>99</v>
      </c>
      <c r="B29" s="292"/>
      <c r="C29" s="168" t="s">
        <v>81</v>
      </c>
      <c r="D29" s="208">
        <v>341</v>
      </c>
      <c r="E29" s="199">
        <v>12659</v>
      </c>
      <c r="F29" s="200">
        <v>11491</v>
      </c>
      <c r="G29" s="201">
        <f t="shared" si="2"/>
        <v>24491</v>
      </c>
      <c r="H29"/>
      <c r="J29" s="294"/>
      <c r="K29" s="105"/>
      <c r="L29" s="247"/>
      <c r="M29" s="248"/>
      <c r="N29" s="248"/>
      <c r="O29" s="248"/>
      <c r="P29" s="246"/>
      <c r="R29" s="98"/>
    </row>
    <row r="30" spans="1:18" ht="15" customHeight="1" x14ac:dyDescent="0.2">
      <c r="A30" s="169" t="s">
        <v>15</v>
      </c>
      <c r="B30" s="292"/>
      <c r="C30" s="161" t="s">
        <v>35</v>
      </c>
      <c r="D30" s="193">
        <v>0</v>
      </c>
      <c r="E30" s="194">
        <v>0</v>
      </c>
      <c r="F30" s="194">
        <v>0</v>
      </c>
      <c r="G30" s="195">
        <v>0</v>
      </c>
      <c r="H30" s="164"/>
      <c r="I30" s="103"/>
      <c r="J30" s="294"/>
      <c r="K30" s="249"/>
      <c r="L30" s="251"/>
      <c r="M30" s="245"/>
      <c r="N30" s="245"/>
      <c r="O30" s="245"/>
      <c r="P30" s="246"/>
      <c r="Q30" s="103"/>
      <c r="R30" s="98"/>
    </row>
    <row r="31" spans="1:18" ht="15" customHeight="1" x14ac:dyDescent="0.2">
      <c r="A31" s="154" t="s">
        <v>1</v>
      </c>
      <c r="B31" s="292"/>
      <c r="C31" s="161" t="s">
        <v>35</v>
      </c>
      <c r="D31" s="193">
        <v>156</v>
      </c>
      <c r="E31" s="194">
        <v>9383</v>
      </c>
      <c r="F31" s="265">
        <v>1822</v>
      </c>
      <c r="G31" s="207">
        <f>SUM(D31:F31)</f>
        <v>11361</v>
      </c>
      <c r="H31" s="164"/>
      <c r="I31" s="103"/>
      <c r="J31" s="294"/>
      <c r="K31" s="249"/>
      <c r="L31" s="251"/>
      <c r="M31" s="245"/>
      <c r="N31" s="245"/>
      <c r="O31" s="245"/>
      <c r="P31" s="246"/>
      <c r="Q31" s="103"/>
      <c r="R31" s="98"/>
    </row>
    <row r="32" spans="1:18" ht="15" customHeight="1" thickBot="1" x14ac:dyDescent="0.25">
      <c r="A32" s="169" t="s">
        <v>82</v>
      </c>
      <c r="B32" s="293"/>
      <c r="C32" s="170"/>
      <c r="D32" s="210">
        <f>SUM(D4,D9,D10,D26,D30,D31)</f>
        <v>136779.19999999998</v>
      </c>
      <c r="E32" s="211">
        <f>SUM(E4,E9,E10,E26,E30,E31)</f>
        <v>2378703.3872665772</v>
      </c>
      <c r="F32" s="267">
        <f t="shared" ref="F32" si="4">SUM(F4,F9,F10,F26,F30,F31)</f>
        <v>291227.00000000023</v>
      </c>
      <c r="G32" s="212">
        <f>SUM(D32:F32)</f>
        <v>2806709.5872665774</v>
      </c>
      <c r="H32" s="164"/>
      <c r="I32" s="103"/>
      <c r="J32" s="294"/>
      <c r="K32" s="252"/>
      <c r="L32" s="251"/>
      <c r="M32" s="245"/>
      <c r="N32" s="245"/>
      <c r="O32" s="245"/>
      <c r="P32" s="246"/>
      <c r="Q32" s="103"/>
      <c r="R32" s="98"/>
    </row>
    <row r="33" spans="1:18" ht="14.25" x14ac:dyDescent="0.2">
      <c r="A33"/>
      <c r="B33"/>
      <c r="C33" s="148"/>
      <c r="D33" s="171"/>
      <c r="E33" s="171"/>
      <c r="F33" s="171"/>
      <c r="G33" s="171"/>
      <c r="H33" s="63"/>
      <c r="I33" s="103"/>
      <c r="J33" s="89"/>
      <c r="K33" s="183"/>
      <c r="L33" s="107"/>
      <c r="M33" s="107"/>
      <c r="N33" s="107"/>
      <c r="O33" s="107"/>
      <c r="P33" s="103"/>
      <c r="Q33" s="103"/>
      <c r="R33" s="103"/>
    </row>
    <row r="34" spans="1:18" ht="14.25" x14ac:dyDescent="0.2">
      <c r="A34"/>
      <c r="B34"/>
      <c r="C34" s="148"/>
      <c r="D34" s="148"/>
      <c r="E34" s="148"/>
      <c r="F34"/>
      <c r="G34" s="171"/>
      <c r="H34" s="63"/>
      <c r="I34" s="103"/>
      <c r="J34" s="89"/>
      <c r="K34" s="183"/>
      <c r="L34" s="183"/>
      <c r="M34" s="183"/>
      <c r="N34" s="89"/>
      <c r="O34" s="107"/>
      <c r="P34" s="103"/>
      <c r="Q34" s="103"/>
      <c r="R34" s="103"/>
    </row>
    <row r="35" spans="1:18" ht="14.25" x14ac:dyDescent="0.2">
      <c r="A35"/>
      <c r="B35"/>
      <c r="C35" s="148"/>
      <c r="D35" s="148"/>
      <c r="E35" s="148"/>
      <c r="F35"/>
      <c r="G35"/>
      <c r="H35" s="63"/>
      <c r="I35" s="103"/>
      <c r="J35" s="89"/>
      <c r="K35" s="183"/>
      <c r="L35" s="183"/>
      <c r="M35" s="183"/>
      <c r="N35" s="89"/>
      <c r="O35" s="89"/>
      <c r="P35" s="103"/>
      <c r="Q35" s="103"/>
      <c r="R35" s="103"/>
    </row>
    <row r="36" spans="1:18" ht="14.25" x14ac:dyDescent="0.2">
      <c r="A36"/>
      <c r="B36"/>
      <c r="C36" s="148"/>
      <c r="D36" s="148"/>
      <c r="E36" s="148"/>
      <c r="F36"/>
      <c r="G36"/>
      <c r="H36" s="63"/>
      <c r="I36" s="103"/>
      <c r="J36" s="89"/>
      <c r="K36" s="183"/>
      <c r="L36" s="183"/>
      <c r="M36" s="183"/>
      <c r="N36" s="89"/>
      <c r="O36" s="89"/>
      <c r="P36" s="103"/>
      <c r="Q36" s="103"/>
      <c r="R36" s="103"/>
    </row>
    <row r="37" spans="1:18" ht="14.25" x14ac:dyDescent="0.2">
      <c r="A37"/>
      <c r="B37"/>
      <c r="C37" s="148"/>
      <c r="D37" s="148"/>
      <c r="E37" s="148"/>
      <c r="F37"/>
      <c r="G37"/>
      <c r="H37" s="63"/>
      <c r="I37" s="103"/>
      <c r="P37" s="103"/>
      <c r="Q37" s="103"/>
      <c r="R37" s="103"/>
    </row>
    <row r="38" spans="1:18" ht="14.25" x14ac:dyDescent="0.2">
      <c r="A38"/>
      <c r="B38"/>
      <c r="C38" s="148"/>
      <c r="D38" s="148"/>
      <c r="E38" s="148"/>
      <c r="F38"/>
      <c r="G38"/>
      <c r="H38" s="63"/>
      <c r="I38" s="103"/>
      <c r="P38" s="103"/>
      <c r="Q38" s="103"/>
      <c r="R38" s="103"/>
    </row>
    <row r="39" spans="1:18" ht="14.25" x14ac:dyDescent="0.2">
      <c r="A39"/>
      <c r="B39"/>
      <c r="C39" s="148"/>
      <c r="D39" s="148"/>
      <c r="E39" s="148"/>
      <c r="F39"/>
      <c r="G39"/>
      <c r="H39" s="63"/>
      <c r="I39" s="103"/>
      <c r="P39" s="103"/>
      <c r="Q39" s="103"/>
      <c r="R39" s="103"/>
    </row>
    <row r="40" spans="1:18" ht="14.25" x14ac:dyDescent="0.2">
      <c r="A40"/>
      <c r="B40"/>
      <c r="C40" s="148"/>
      <c r="D40" s="148"/>
      <c r="E40" s="148"/>
      <c r="F40"/>
      <c r="G40"/>
      <c r="H40" s="63"/>
      <c r="I40" s="103"/>
      <c r="P40" s="103"/>
      <c r="Q40" s="103"/>
      <c r="R40" s="103"/>
    </row>
    <row r="41" spans="1:18" ht="14.25" x14ac:dyDescent="0.2">
      <c r="A41" s="147" t="s">
        <v>97</v>
      </c>
      <c r="B41"/>
      <c r="C41" s="148"/>
      <c r="D41" s="148"/>
      <c r="E41" s="148"/>
      <c r="F41"/>
      <c r="G41"/>
      <c r="H41"/>
    </row>
    <row r="42" spans="1:18" ht="14.25" x14ac:dyDescent="0.2">
      <c r="A42"/>
      <c r="B42"/>
      <c r="C42" s="148"/>
      <c r="D42" s="148"/>
      <c r="E42" s="148"/>
      <c r="F42"/>
      <c r="G42"/>
      <c r="H42"/>
    </row>
    <row r="43" spans="1:18" ht="14.25" x14ac:dyDescent="0.2">
      <c r="A43"/>
      <c r="B43"/>
      <c r="C43" s="148"/>
      <c r="D43" s="148"/>
      <c r="E43" s="148"/>
      <c r="F43"/>
      <c r="G43"/>
      <c r="H43"/>
    </row>
    <row r="44" spans="1:18" ht="14.25" x14ac:dyDescent="0.2">
      <c r="A44"/>
      <c r="B44"/>
      <c r="C44" s="148"/>
      <c r="D44" s="148"/>
      <c r="E44" s="148"/>
      <c r="F44"/>
      <c r="G44"/>
      <c r="H44"/>
    </row>
    <row r="45" spans="1:18" ht="14.25" x14ac:dyDescent="0.2">
      <c r="A45"/>
      <c r="B45"/>
      <c r="C45" s="148"/>
      <c r="D45" s="148"/>
      <c r="E45" s="148"/>
      <c r="F45"/>
      <c r="G45"/>
      <c r="H45"/>
    </row>
    <row r="46" spans="1:18" ht="14.25" x14ac:dyDescent="0.2">
      <c r="A46"/>
      <c r="B46"/>
      <c r="C46" s="148"/>
      <c r="D46" s="148"/>
      <c r="E46" s="148"/>
      <c r="F46"/>
      <c r="G46"/>
      <c r="H46"/>
      <c r="M46" s="108"/>
    </row>
    <row r="47" spans="1:18" ht="14.25" x14ac:dyDescent="0.2">
      <c r="A47"/>
      <c r="B47"/>
      <c r="C47" s="148"/>
      <c r="D47" s="148"/>
      <c r="E47" s="148"/>
      <c r="F47"/>
      <c r="G47"/>
      <c r="H47"/>
    </row>
    <row r="48" spans="1:18" ht="14.25" x14ac:dyDescent="0.2">
      <c r="A48"/>
      <c r="B48"/>
      <c r="C48" s="148"/>
      <c r="D48" s="148"/>
      <c r="E48" s="148"/>
      <c r="F48"/>
      <c r="G48"/>
      <c r="H48"/>
    </row>
    <row r="49" spans="1:8" s="88" customFormat="1" ht="14.25" x14ac:dyDescent="0.2">
      <c r="A49"/>
      <c r="B49"/>
      <c r="C49" s="148"/>
      <c r="D49" s="148"/>
      <c r="E49" s="148"/>
      <c r="F49"/>
      <c r="G49"/>
      <c r="H49"/>
    </row>
    <row r="50" spans="1:8" s="88" customFormat="1" ht="14.25" x14ac:dyDescent="0.2">
      <c r="A50"/>
      <c r="B50"/>
      <c r="C50" s="148"/>
      <c r="D50" s="148"/>
      <c r="E50" s="148"/>
      <c r="F50"/>
      <c r="G50"/>
      <c r="H50"/>
    </row>
    <row r="51" spans="1:8" s="88" customFormat="1" ht="14.25" x14ac:dyDescent="0.2">
      <c r="A51"/>
      <c r="B51"/>
      <c r="C51" s="148"/>
      <c r="D51" s="148"/>
      <c r="E51" s="148"/>
      <c r="F51"/>
      <c r="G51"/>
      <c r="H51"/>
    </row>
    <row r="52" spans="1:8" s="88" customFormat="1" ht="14.25" x14ac:dyDescent="0.2">
      <c r="A52"/>
      <c r="B52"/>
      <c r="C52" s="148"/>
      <c r="D52" s="148"/>
      <c r="E52" s="148"/>
      <c r="F52"/>
      <c r="G52"/>
      <c r="H52"/>
    </row>
  </sheetData>
  <mergeCells count="5">
    <mergeCell ref="J2:O2"/>
    <mergeCell ref="B4:B7"/>
    <mergeCell ref="J4:J7"/>
    <mergeCell ref="B9:B32"/>
    <mergeCell ref="J9:J32"/>
  </mergeCells>
  <conditionalFormatting sqref="M49:M75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{6AE66409-6A4C-497C-BD10-5A4E74BF0C63}</x14:id>
        </ext>
      </extLst>
    </cfRule>
  </conditionalFormatting>
  <hyperlinks>
    <hyperlink ref="A50" location="Contents!A1" display="Return to contents"/>
    <hyperlink ref="A41" location="Contents!A1" display="Return to contents"/>
  </hyperlinks>
  <pageMargins left="0.36" right="0.43" top="1" bottom="1" header="0.5" footer="0.5"/>
  <pageSetup paperSize="9" scale="60" orientation="portrait" r:id="rId1"/>
  <headerFooter alignWithMargins="0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AE66409-6A4C-497C-BD10-5A4E74BF0C6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M49:M75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  <pageSetUpPr fitToPage="1"/>
  </sheetPr>
  <dimension ref="A1:R52"/>
  <sheetViews>
    <sheetView showGridLines="0" zoomScale="85" zoomScaleNormal="85" zoomScaleSheetLayoutView="85" workbookViewId="0">
      <selection activeCell="K43" sqref="K43"/>
    </sheetView>
  </sheetViews>
  <sheetFormatPr defaultRowHeight="12.75" x14ac:dyDescent="0.2"/>
  <cols>
    <col min="1" max="1" width="50.625" style="88" bestFit="1" customWidth="1"/>
    <col min="2" max="2" width="4.5" style="88" customWidth="1"/>
    <col min="3" max="3" width="18.75" style="91" customWidth="1"/>
    <col min="4" max="5" width="15.25" style="91" customWidth="1"/>
    <col min="6" max="6" width="15.25" style="88" customWidth="1"/>
    <col min="7" max="7" width="12.875" style="88" customWidth="1"/>
    <col min="8" max="9" width="10.25" style="88" customWidth="1"/>
    <col min="10" max="10" width="26" style="88" customWidth="1"/>
    <col min="11" max="11" width="16.25" style="91" bestFit="1" customWidth="1"/>
    <col min="12" max="13" width="15.25" style="91" customWidth="1"/>
    <col min="14" max="14" width="15.25" style="88" customWidth="1"/>
    <col min="15" max="15" width="12.875" style="88" customWidth="1"/>
    <col min="16" max="17" width="10.25" style="88" customWidth="1"/>
    <col min="18" max="18" width="13.875" style="88" customWidth="1"/>
    <col min="19" max="19" width="27.5" style="88" customWidth="1"/>
    <col min="20" max="16384" width="9" style="88"/>
  </cols>
  <sheetData>
    <row r="1" spans="1:18" ht="21" x14ac:dyDescent="0.25">
      <c r="A1" s="90" t="s">
        <v>114</v>
      </c>
      <c r="B1" s="90"/>
      <c r="C1" s="148"/>
      <c r="D1" s="148"/>
      <c r="E1" s="148"/>
      <c r="F1"/>
      <c r="G1"/>
      <c r="H1"/>
      <c r="J1" s="90"/>
    </row>
    <row r="2" spans="1:18" ht="15" thickBot="1" x14ac:dyDescent="0.25">
      <c r="A2"/>
      <c r="B2"/>
      <c r="C2" s="149"/>
      <c r="D2" s="149"/>
      <c r="E2" s="149"/>
      <c r="F2"/>
      <c r="G2"/>
      <c r="H2"/>
      <c r="J2" s="287"/>
      <c r="K2" s="287"/>
      <c r="L2" s="287"/>
      <c r="M2" s="287"/>
      <c r="N2" s="287"/>
      <c r="O2" s="287"/>
    </row>
    <row r="3" spans="1:18" ht="21" customHeight="1" x14ac:dyDescent="0.2">
      <c r="A3"/>
      <c r="B3" s="150"/>
      <c r="C3" s="151" t="s">
        <v>109</v>
      </c>
      <c r="D3" s="152" t="s">
        <v>5</v>
      </c>
      <c r="E3" s="153" t="s">
        <v>41</v>
      </c>
      <c r="F3" s="172" t="s">
        <v>7</v>
      </c>
      <c r="G3" s="173" t="s">
        <v>40</v>
      </c>
      <c r="H3"/>
      <c r="I3" s="93"/>
      <c r="J3" s="89"/>
      <c r="K3" s="94"/>
      <c r="L3" s="94"/>
      <c r="M3" s="94"/>
      <c r="N3" s="243"/>
      <c r="O3" s="243"/>
      <c r="P3" s="219"/>
    </row>
    <row r="4" spans="1:18" ht="15" customHeight="1" x14ac:dyDescent="0.2">
      <c r="A4" s="154" t="s">
        <v>42</v>
      </c>
      <c r="B4" s="288"/>
      <c r="C4" s="155"/>
      <c r="D4" s="193">
        <f>SUM(D5:D8)</f>
        <v>33.266042772877498</v>
      </c>
      <c r="E4" s="194">
        <f>SUM(E5:E8)</f>
        <v>35366.234085536496</v>
      </c>
      <c r="F4" s="265">
        <f>SUM(F5:F8)</f>
        <v>274.39080000000001</v>
      </c>
      <c r="G4" s="195">
        <f t="shared" ref="G4:G11" si="0">SUM(D4:F4)</f>
        <v>35673.890928309374</v>
      </c>
      <c r="H4" s="156"/>
      <c r="J4" s="290"/>
      <c r="K4" s="95"/>
      <c r="L4" s="96"/>
      <c r="M4" s="96"/>
      <c r="N4" s="96"/>
      <c r="O4" s="96"/>
      <c r="P4" s="97"/>
      <c r="R4" s="98"/>
    </row>
    <row r="5" spans="1:18" ht="15" customHeight="1" x14ac:dyDescent="0.2">
      <c r="A5" s="157" t="s">
        <v>12</v>
      </c>
      <c r="B5" s="289"/>
      <c r="C5" s="158" t="s">
        <v>43</v>
      </c>
      <c r="D5" s="264">
        <v>0</v>
      </c>
      <c r="E5" s="196">
        <v>16363.0010103643</v>
      </c>
      <c r="F5" s="197">
        <v>0</v>
      </c>
      <c r="G5" s="198">
        <f t="shared" si="0"/>
        <v>16363.0010103643</v>
      </c>
      <c r="H5" s="156"/>
      <c r="J5" s="290"/>
      <c r="K5" s="99"/>
      <c r="L5" s="100"/>
      <c r="M5" s="100"/>
      <c r="N5" s="100"/>
      <c r="O5" s="100"/>
      <c r="P5" s="97"/>
      <c r="R5" s="98"/>
    </row>
    <row r="6" spans="1:18" ht="15" customHeight="1" x14ac:dyDescent="0.2">
      <c r="A6" s="157" t="s">
        <v>13</v>
      </c>
      <c r="B6" s="289"/>
      <c r="C6" s="159" t="s">
        <v>35</v>
      </c>
      <c r="D6" s="208">
        <v>0</v>
      </c>
      <c r="E6" s="199">
        <v>8142.3253181750497</v>
      </c>
      <c r="F6" s="200">
        <v>274.39080000000001</v>
      </c>
      <c r="G6" s="201">
        <f t="shared" si="0"/>
        <v>8416.7161181750489</v>
      </c>
      <c r="H6" s="156"/>
      <c r="J6" s="290"/>
      <c r="K6" s="101"/>
      <c r="L6" s="100"/>
      <c r="M6" s="100"/>
      <c r="N6" s="100"/>
      <c r="O6" s="100"/>
      <c r="P6" s="97"/>
      <c r="R6" s="98"/>
    </row>
    <row r="7" spans="1:18" ht="15" customHeight="1" x14ac:dyDescent="0.2">
      <c r="A7" s="157" t="s">
        <v>14</v>
      </c>
      <c r="B7" s="289"/>
      <c r="C7" s="159" t="s">
        <v>35</v>
      </c>
      <c r="D7" s="208">
        <v>0</v>
      </c>
      <c r="E7" s="199">
        <v>10264.578238157001</v>
      </c>
      <c r="F7" s="200">
        <v>0</v>
      </c>
      <c r="G7" s="201">
        <f t="shared" si="0"/>
        <v>10264.578238157001</v>
      </c>
      <c r="H7" s="156"/>
      <c r="J7" s="290"/>
      <c r="K7" s="101"/>
      <c r="L7" s="100"/>
      <c r="M7" s="100"/>
      <c r="N7" s="100"/>
      <c r="O7" s="100"/>
      <c r="P7" s="97"/>
      <c r="R7" s="98"/>
    </row>
    <row r="8" spans="1:18" ht="15" customHeight="1" x14ac:dyDescent="0.2">
      <c r="A8" s="157" t="s">
        <v>36</v>
      </c>
      <c r="B8" s="184"/>
      <c r="C8" s="160" t="s">
        <v>35</v>
      </c>
      <c r="D8" s="209">
        <v>33.266042772877498</v>
      </c>
      <c r="E8" s="202">
        <v>596.32951884014699</v>
      </c>
      <c r="F8" s="203">
        <v>0</v>
      </c>
      <c r="G8" s="204">
        <f t="shared" si="0"/>
        <v>629.59556161302453</v>
      </c>
      <c r="H8" s="156"/>
      <c r="J8" s="219"/>
      <c r="K8" s="101"/>
      <c r="L8" s="100"/>
      <c r="M8" s="100"/>
      <c r="N8" s="100"/>
      <c r="O8" s="100"/>
      <c r="P8" s="97"/>
      <c r="R8" s="98"/>
    </row>
    <row r="9" spans="1:18" ht="15" customHeight="1" x14ac:dyDescent="0.2">
      <c r="A9" s="154" t="s">
        <v>37</v>
      </c>
      <c r="B9" s="291" t="s">
        <v>38</v>
      </c>
      <c r="C9" s="161" t="s">
        <v>44</v>
      </c>
      <c r="D9" s="193">
        <v>47.381711068797898</v>
      </c>
      <c r="E9" s="194">
        <v>1891.86272973371</v>
      </c>
      <c r="F9" s="265">
        <v>10.952697666469801</v>
      </c>
      <c r="G9" s="195">
        <f t="shared" si="0"/>
        <v>1950.1971384689775</v>
      </c>
      <c r="H9" s="162"/>
      <c r="J9" s="294"/>
      <c r="K9" s="101"/>
      <c r="L9" s="96"/>
      <c r="M9" s="96"/>
      <c r="N9" s="96"/>
      <c r="O9" s="96"/>
      <c r="P9" s="97"/>
      <c r="R9" s="98"/>
    </row>
    <row r="10" spans="1:18" ht="15" customHeight="1" x14ac:dyDescent="0.2">
      <c r="A10" s="154" t="s">
        <v>45</v>
      </c>
      <c r="B10" s="292"/>
      <c r="C10" s="163"/>
      <c r="D10" s="205">
        <f>SUM(D11:D25)</f>
        <v>3963.0414237231994</v>
      </c>
      <c r="E10" s="206">
        <f>SUM(E11:E25)</f>
        <v>13347.76792223239</v>
      </c>
      <c r="F10" s="266">
        <f>SUM(F11:F25)</f>
        <v>4709.6820896819645</v>
      </c>
      <c r="G10" s="207">
        <f t="shared" si="0"/>
        <v>22020.491435637552</v>
      </c>
      <c r="H10" s="164"/>
      <c r="I10" s="103"/>
      <c r="J10" s="294"/>
      <c r="K10" s="102"/>
      <c r="L10" s="96"/>
      <c r="M10" s="96"/>
      <c r="N10" s="96"/>
      <c r="O10" s="96"/>
      <c r="P10" s="97"/>
      <c r="Q10" s="103"/>
      <c r="R10" s="98"/>
    </row>
    <row r="11" spans="1:18" ht="15" customHeight="1" x14ac:dyDescent="0.2">
      <c r="A11" s="165" t="s">
        <v>46</v>
      </c>
      <c r="B11" s="292"/>
      <c r="C11" s="166" t="s">
        <v>47</v>
      </c>
      <c r="D11" s="208">
        <v>0</v>
      </c>
      <c r="E11" s="199">
        <v>0</v>
      </c>
      <c r="F11" s="200">
        <v>0</v>
      </c>
      <c r="G11" s="201">
        <f t="shared" si="0"/>
        <v>0</v>
      </c>
      <c r="H11" s="164"/>
      <c r="I11" s="103"/>
      <c r="J11" s="294"/>
      <c r="K11" s="101"/>
      <c r="L11" s="100"/>
      <c r="M11" s="100"/>
      <c r="N11" s="100"/>
      <c r="O11" s="100"/>
      <c r="P11" s="97"/>
      <c r="Q11" s="103"/>
      <c r="R11" s="98"/>
    </row>
    <row r="12" spans="1:18" ht="15" customHeight="1" x14ac:dyDescent="0.2">
      <c r="A12" s="157" t="s">
        <v>48</v>
      </c>
      <c r="B12" s="292"/>
      <c r="C12" s="166" t="s">
        <v>49</v>
      </c>
      <c r="D12" s="208">
        <v>0</v>
      </c>
      <c r="E12" s="199">
        <v>0</v>
      </c>
      <c r="F12" s="199">
        <v>0</v>
      </c>
      <c r="G12" s="201">
        <f t="shared" ref="G12:G29" si="1">SUM(D12:F12)</f>
        <v>0</v>
      </c>
      <c r="H12" s="167"/>
      <c r="I12" s="103"/>
      <c r="J12" s="294"/>
      <c r="K12" s="101"/>
      <c r="L12" s="100"/>
      <c r="M12" s="100"/>
      <c r="N12" s="100"/>
      <c r="O12" s="100"/>
      <c r="P12" s="97"/>
      <c r="Q12" s="103"/>
      <c r="R12" s="98"/>
    </row>
    <row r="13" spans="1:18" ht="15" customHeight="1" x14ac:dyDescent="0.2">
      <c r="A13" s="157" t="s">
        <v>50</v>
      </c>
      <c r="B13" s="292"/>
      <c r="C13" s="166" t="s">
        <v>51</v>
      </c>
      <c r="D13" s="208">
        <v>0</v>
      </c>
      <c r="E13" s="199">
        <v>0</v>
      </c>
      <c r="F13" s="199">
        <v>0</v>
      </c>
      <c r="G13" s="201">
        <f t="shared" si="1"/>
        <v>0</v>
      </c>
      <c r="H13" s="167"/>
      <c r="I13" s="103"/>
      <c r="J13" s="294"/>
      <c r="K13" s="101"/>
      <c r="L13" s="100"/>
      <c r="M13" s="100"/>
      <c r="N13" s="100"/>
      <c r="O13" s="100"/>
      <c r="P13" s="97"/>
      <c r="Q13" s="103"/>
      <c r="R13" s="98"/>
    </row>
    <row r="14" spans="1:18" ht="15" customHeight="1" x14ac:dyDescent="0.2">
      <c r="A14" s="157" t="s">
        <v>52</v>
      </c>
      <c r="B14" s="292"/>
      <c r="C14" s="166" t="s">
        <v>53</v>
      </c>
      <c r="D14" s="208">
        <v>0</v>
      </c>
      <c r="E14" s="199">
        <v>0</v>
      </c>
      <c r="F14" s="200">
        <v>0</v>
      </c>
      <c r="G14" s="201">
        <f t="shared" si="1"/>
        <v>0</v>
      </c>
      <c r="H14" s="167"/>
      <c r="I14" s="103"/>
      <c r="J14" s="294"/>
      <c r="K14" s="101"/>
      <c r="L14" s="100"/>
      <c r="M14" s="100"/>
      <c r="N14" s="100"/>
      <c r="O14" s="100"/>
      <c r="P14" s="97"/>
      <c r="Q14" s="103"/>
      <c r="R14" s="98"/>
    </row>
    <row r="15" spans="1:18" ht="15" customHeight="1" x14ac:dyDescent="0.2">
      <c r="A15" s="157" t="s">
        <v>54</v>
      </c>
      <c r="B15" s="292"/>
      <c r="C15" s="166" t="s">
        <v>55</v>
      </c>
      <c r="D15" s="208">
        <v>53.6300522432891</v>
      </c>
      <c r="E15" s="199">
        <v>402.07392745922101</v>
      </c>
      <c r="F15" s="200">
        <v>4.58317167591981</v>
      </c>
      <c r="G15" s="201">
        <f t="shared" si="1"/>
        <v>460.28715137842988</v>
      </c>
      <c r="H15" s="167"/>
      <c r="I15" s="103"/>
      <c r="J15" s="294"/>
      <c r="K15" s="101"/>
      <c r="L15" s="100"/>
      <c r="M15" s="100"/>
      <c r="N15" s="100"/>
      <c r="O15" s="100"/>
      <c r="P15" s="97"/>
      <c r="Q15" s="103"/>
      <c r="R15" s="98"/>
    </row>
    <row r="16" spans="1:18" ht="15" customHeight="1" x14ac:dyDescent="0.2">
      <c r="A16" s="157" t="s">
        <v>56</v>
      </c>
      <c r="B16" s="292"/>
      <c r="C16" s="166" t="s">
        <v>57</v>
      </c>
      <c r="D16" s="208">
        <v>3405.9544757782201</v>
      </c>
      <c r="E16" s="199">
        <v>703.06336025823703</v>
      </c>
      <c r="F16" s="200">
        <v>76.777147563144894</v>
      </c>
      <c r="G16" s="201">
        <f t="shared" si="1"/>
        <v>4185.7949835996023</v>
      </c>
      <c r="H16" s="167"/>
      <c r="I16" s="103"/>
      <c r="J16" s="294"/>
      <c r="K16" s="101"/>
      <c r="L16" s="100"/>
      <c r="M16" s="100"/>
      <c r="N16" s="100"/>
      <c r="O16" s="100"/>
      <c r="P16" s="97"/>
      <c r="Q16" s="103"/>
      <c r="R16" s="98"/>
    </row>
    <row r="17" spans="1:18" ht="15" customHeight="1" x14ac:dyDescent="0.2">
      <c r="A17" s="157" t="s">
        <v>58</v>
      </c>
      <c r="B17" s="292"/>
      <c r="C17" s="166" t="s">
        <v>59</v>
      </c>
      <c r="D17" s="208">
        <v>0</v>
      </c>
      <c r="E17" s="199">
        <v>15.072112151766801</v>
      </c>
      <c r="F17" s="200">
        <v>0</v>
      </c>
      <c r="G17" s="201">
        <f t="shared" si="1"/>
        <v>15.072112151766801</v>
      </c>
      <c r="H17" s="167"/>
      <c r="I17" s="103"/>
      <c r="J17" s="294"/>
      <c r="K17" s="101"/>
      <c r="L17" s="100"/>
      <c r="M17" s="100"/>
      <c r="N17" s="100"/>
      <c r="O17" s="100"/>
      <c r="P17" s="97"/>
      <c r="Q17" s="103"/>
      <c r="R17" s="98"/>
    </row>
    <row r="18" spans="1:18" ht="15" customHeight="1" x14ac:dyDescent="0.2">
      <c r="A18" s="157" t="s">
        <v>60</v>
      </c>
      <c r="B18" s="292"/>
      <c r="C18" s="166" t="s">
        <v>61</v>
      </c>
      <c r="D18" s="208">
        <v>265.35797779461001</v>
      </c>
      <c r="E18" s="199">
        <v>603.66073219007603</v>
      </c>
      <c r="F18" s="200">
        <v>818.58333169204002</v>
      </c>
      <c r="G18" s="201">
        <f t="shared" si="1"/>
        <v>1687.602041676726</v>
      </c>
      <c r="H18" s="167"/>
      <c r="I18" s="103"/>
      <c r="J18" s="294"/>
      <c r="K18" s="101"/>
      <c r="L18" s="100"/>
      <c r="M18" s="100"/>
      <c r="N18" s="100"/>
      <c r="O18" s="100"/>
      <c r="P18" s="97"/>
      <c r="Q18" s="103"/>
      <c r="R18" s="98"/>
    </row>
    <row r="19" spans="1:18" ht="15" customHeight="1" x14ac:dyDescent="0.2">
      <c r="A19" s="157" t="s">
        <v>62</v>
      </c>
      <c r="B19" s="292"/>
      <c r="C19" s="166" t="s">
        <v>63</v>
      </c>
      <c r="D19" s="208">
        <v>0</v>
      </c>
      <c r="E19" s="199">
        <v>10850.3469697945</v>
      </c>
      <c r="F19" s="200">
        <v>3809.73843875086</v>
      </c>
      <c r="G19" s="201">
        <f t="shared" si="1"/>
        <v>14660.085408545361</v>
      </c>
      <c r="H19" s="167"/>
      <c r="I19" s="103"/>
      <c r="J19" s="294"/>
      <c r="K19" s="101"/>
      <c r="L19" s="100"/>
      <c r="M19" s="100"/>
      <c r="N19" s="100"/>
      <c r="O19" s="100"/>
      <c r="P19" s="97"/>
      <c r="Q19" s="103"/>
      <c r="R19" s="98"/>
    </row>
    <row r="20" spans="1:18" ht="15" customHeight="1" x14ac:dyDescent="0.2">
      <c r="A20" s="157" t="s">
        <v>64</v>
      </c>
      <c r="B20" s="292"/>
      <c r="C20" s="166" t="s">
        <v>65</v>
      </c>
      <c r="D20" s="208">
        <v>73.327790729930101</v>
      </c>
      <c r="E20" s="199">
        <v>636.54338030373003</v>
      </c>
      <c r="F20" s="200">
        <v>0</v>
      </c>
      <c r="G20" s="201">
        <f t="shared" si="1"/>
        <v>709.87117103366018</v>
      </c>
      <c r="H20" s="167"/>
      <c r="I20" s="103"/>
      <c r="J20" s="294"/>
      <c r="K20" s="101"/>
      <c r="L20" s="100"/>
      <c r="M20" s="100"/>
      <c r="N20" s="100"/>
      <c r="O20" s="100"/>
      <c r="P20" s="97"/>
      <c r="Q20" s="103"/>
      <c r="R20" s="98"/>
    </row>
    <row r="21" spans="1:18" ht="15" customHeight="1" x14ac:dyDescent="0.2">
      <c r="A21" s="157" t="s">
        <v>66</v>
      </c>
      <c r="B21" s="292"/>
      <c r="C21" s="166" t="s">
        <v>67</v>
      </c>
      <c r="D21" s="208">
        <v>159.736822273022</v>
      </c>
      <c r="E21" s="199">
        <v>50.671621683336099</v>
      </c>
      <c r="F21" s="200">
        <v>0</v>
      </c>
      <c r="G21" s="201">
        <f t="shared" si="1"/>
        <v>210.4084439563581</v>
      </c>
      <c r="H21" s="167"/>
      <c r="I21" s="103"/>
      <c r="J21" s="294"/>
      <c r="K21" s="101"/>
      <c r="L21" s="100"/>
      <c r="M21" s="100"/>
      <c r="N21" s="100"/>
      <c r="O21" s="100"/>
      <c r="P21" s="97"/>
      <c r="Q21" s="103"/>
      <c r="R21" s="98"/>
    </row>
    <row r="22" spans="1:18" ht="15" customHeight="1" x14ac:dyDescent="0.2">
      <c r="A22" s="157" t="s">
        <v>68</v>
      </c>
      <c r="B22" s="292"/>
      <c r="C22" s="166" t="s">
        <v>69</v>
      </c>
      <c r="D22" s="208">
        <v>0</v>
      </c>
      <c r="E22" s="268">
        <v>0</v>
      </c>
      <c r="F22" s="200">
        <v>0</v>
      </c>
      <c r="G22" s="201">
        <f t="shared" si="1"/>
        <v>0</v>
      </c>
      <c r="H22" s="167"/>
      <c r="I22" s="103"/>
      <c r="J22" s="294"/>
      <c r="K22" s="101"/>
      <c r="L22" s="100"/>
      <c r="M22" s="100"/>
      <c r="N22" s="100"/>
      <c r="O22" s="100"/>
      <c r="P22" s="97"/>
      <c r="Q22" s="103"/>
      <c r="R22" s="98"/>
    </row>
    <row r="23" spans="1:18" ht="15" customHeight="1" x14ac:dyDescent="0.2">
      <c r="A23" s="157" t="s">
        <v>70</v>
      </c>
      <c r="B23" s="292"/>
      <c r="C23" s="166" t="s">
        <v>71</v>
      </c>
      <c r="D23" s="208">
        <v>5.0343049041281001</v>
      </c>
      <c r="E23" s="199">
        <v>86.335818391522494</v>
      </c>
      <c r="F23" s="200">
        <v>0</v>
      </c>
      <c r="G23" s="201">
        <f t="shared" si="1"/>
        <v>91.3701232956506</v>
      </c>
      <c r="H23" s="167"/>
      <c r="I23" s="103"/>
      <c r="J23" s="294"/>
      <c r="K23" s="101"/>
      <c r="L23" s="100"/>
      <c r="M23" s="100"/>
      <c r="N23" s="100"/>
      <c r="O23" s="100"/>
      <c r="P23" s="97"/>
      <c r="Q23" s="103"/>
      <c r="R23" s="98"/>
    </row>
    <row r="24" spans="1:18" ht="15" customHeight="1" x14ac:dyDescent="0.2">
      <c r="A24" s="157" t="s">
        <v>72</v>
      </c>
      <c r="B24" s="292"/>
      <c r="C24" s="166" t="s">
        <v>73</v>
      </c>
      <c r="D24" s="208">
        <v>0</v>
      </c>
      <c r="E24" s="199">
        <v>0</v>
      </c>
      <c r="F24" s="200">
        <v>0</v>
      </c>
      <c r="G24" s="201">
        <f t="shared" si="1"/>
        <v>0</v>
      </c>
      <c r="H24" s="167"/>
      <c r="I24" s="103"/>
      <c r="J24" s="294"/>
      <c r="K24" s="101"/>
      <c r="L24" s="100"/>
      <c r="M24" s="100"/>
      <c r="N24" s="100"/>
      <c r="O24" s="100"/>
      <c r="P24" s="97"/>
      <c r="Q24" s="103"/>
      <c r="R24" s="98"/>
    </row>
    <row r="25" spans="1:18" ht="15" customHeight="1" x14ac:dyDescent="0.2">
      <c r="A25" s="157" t="s">
        <v>74</v>
      </c>
      <c r="B25" s="292"/>
      <c r="C25" s="166" t="s">
        <v>75</v>
      </c>
      <c r="D25" s="208">
        <v>0</v>
      </c>
      <c r="E25" s="199">
        <v>0</v>
      </c>
      <c r="F25" s="199">
        <v>0</v>
      </c>
      <c r="G25" s="201">
        <f t="shared" si="1"/>
        <v>0</v>
      </c>
      <c r="H25" s="167"/>
      <c r="I25" s="103"/>
      <c r="J25" s="294"/>
      <c r="K25" s="101"/>
      <c r="L25" s="100"/>
      <c r="M25" s="100"/>
      <c r="N25" s="100"/>
      <c r="O25" s="100"/>
      <c r="P25" s="97"/>
      <c r="Q25" s="103"/>
      <c r="R25" s="98"/>
    </row>
    <row r="26" spans="1:18" ht="15" customHeight="1" x14ac:dyDescent="0.2">
      <c r="A26" s="154" t="s">
        <v>76</v>
      </c>
      <c r="B26" s="292"/>
      <c r="C26" s="163"/>
      <c r="D26" s="205">
        <f>SUM(D27:D29)</f>
        <v>102.9502757267893</v>
      </c>
      <c r="E26" s="206">
        <f t="shared" ref="E26" si="2">SUM(E27:E29)</f>
        <v>482.3507136409487</v>
      </c>
      <c r="F26" s="266">
        <f>SUM(F27:F29)</f>
        <v>226.99330583886282</v>
      </c>
      <c r="G26" s="207">
        <f>SUM(D26:F26)</f>
        <v>812.29429520660085</v>
      </c>
      <c r="H26" s="164"/>
      <c r="I26" s="103"/>
      <c r="J26" s="294"/>
      <c r="K26" s="102"/>
      <c r="L26" s="96"/>
      <c r="M26" s="96"/>
      <c r="N26" s="96"/>
      <c r="O26" s="96"/>
      <c r="P26" s="97"/>
      <c r="Q26" s="103"/>
      <c r="R26" s="98"/>
    </row>
    <row r="27" spans="1:18" ht="15" customHeight="1" x14ac:dyDescent="0.2">
      <c r="A27" s="157" t="s">
        <v>77</v>
      </c>
      <c r="B27" s="292"/>
      <c r="C27" s="166" t="s">
        <v>78</v>
      </c>
      <c r="D27" s="208">
        <v>56.118826597533399</v>
      </c>
      <c r="E27" s="199">
        <v>151.26018132281001</v>
      </c>
      <c r="F27" s="200">
        <v>12.865359861932401</v>
      </c>
      <c r="G27" s="201">
        <f>SUM(D27:F27)</f>
        <v>220.24436778227582</v>
      </c>
      <c r="H27" s="164"/>
      <c r="I27" s="103"/>
      <c r="J27" s="294"/>
      <c r="K27" s="101"/>
      <c r="L27" s="100"/>
      <c r="M27" s="100"/>
      <c r="N27" s="100"/>
      <c r="O27" s="100"/>
      <c r="P27" s="97"/>
      <c r="Q27" s="103"/>
      <c r="R27" s="98"/>
    </row>
    <row r="28" spans="1:18" ht="15" customHeight="1" x14ac:dyDescent="0.2">
      <c r="A28" s="157" t="s">
        <v>79</v>
      </c>
      <c r="B28" s="292"/>
      <c r="C28" s="166" t="s">
        <v>80</v>
      </c>
      <c r="D28" s="208">
        <v>36.481789924410599</v>
      </c>
      <c r="E28" s="199">
        <v>58.132209386499703</v>
      </c>
      <c r="F28" s="200">
        <v>6.7845375989994103</v>
      </c>
      <c r="G28" s="201">
        <f t="shared" si="1"/>
        <v>101.39853690990971</v>
      </c>
      <c r="H28" s="164"/>
      <c r="I28" s="103"/>
      <c r="J28" s="294"/>
      <c r="K28" s="101"/>
      <c r="L28" s="100"/>
      <c r="M28" s="100"/>
      <c r="N28" s="100"/>
      <c r="O28" s="100"/>
      <c r="P28" s="97"/>
      <c r="Q28" s="103"/>
      <c r="R28" s="98"/>
    </row>
    <row r="29" spans="1:18" ht="15" customHeight="1" x14ac:dyDescent="0.2">
      <c r="A29" s="157" t="s">
        <v>99</v>
      </c>
      <c r="B29" s="292"/>
      <c r="C29" s="168" t="s">
        <v>81</v>
      </c>
      <c r="D29" s="208">
        <v>10.349659204845301</v>
      </c>
      <c r="E29" s="199">
        <v>272.95832293163897</v>
      </c>
      <c r="F29" s="200">
        <v>207.34340837793101</v>
      </c>
      <c r="G29" s="201">
        <f t="shared" si="1"/>
        <v>490.65139051441531</v>
      </c>
      <c r="H29"/>
      <c r="J29" s="294"/>
      <c r="K29" s="105"/>
      <c r="L29" s="100"/>
      <c r="M29" s="100"/>
      <c r="N29" s="100"/>
      <c r="O29" s="100"/>
      <c r="P29" s="97"/>
      <c r="R29" s="98"/>
    </row>
    <row r="30" spans="1:18" ht="15" customHeight="1" x14ac:dyDescent="0.2">
      <c r="A30" s="169" t="s">
        <v>15</v>
      </c>
      <c r="B30" s="292"/>
      <c r="C30" s="161" t="s">
        <v>35</v>
      </c>
      <c r="D30" s="193">
        <v>0</v>
      </c>
      <c r="E30" s="194">
        <v>0</v>
      </c>
      <c r="F30" s="194">
        <v>0</v>
      </c>
      <c r="G30" s="195">
        <v>0</v>
      </c>
      <c r="H30" s="164"/>
      <c r="I30" s="103"/>
      <c r="J30" s="294"/>
      <c r="K30" s="101"/>
      <c r="L30" s="96"/>
      <c r="M30" s="96"/>
      <c r="N30" s="96"/>
      <c r="O30" s="96"/>
      <c r="P30" s="97"/>
      <c r="Q30" s="103"/>
      <c r="R30" s="98"/>
    </row>
    <row r="31" spans="1:18" ht="15" customHeight="1" x14ac:dyDescent="0.2">
      <c r="A31" s="154" t="s">
        <v>1</v>
      </c>
      <c r="B31" s="292"/>
      <c r="C31" s="161" t="s">
        <v>35</v>
      </c>
      <c r="D31" s="193">
        <v>4.7347414544160102</v>
      </c>
      <c r="E31" s="194">
        <v>202.31992606584799</v>
      </c>
      <c r="F31" s="265">
        <v>32.876136982385397</v>
      </c>
      <c r="G31" s="207">
        <f>SUM(D31:F31)</f>
        <v>239.93080450264938</v>
      </c>
      <c r="H31" s="164"/>
      <c r="I31" s="103"/>
      <c r="J31" s="294"/>
      <c r="K31" s="101"/>
      <c r="L31" s="96"/>
      <c r="M31" s="96"/>
      <c r="N31" s="96"/>
      <c r="O31" s="96"/>
      <c r="P31" s="97"/>
      <c r="Q31" s="103"/>
      <c r="R31" s="98"/>
    </row>
    <row r="32" spans="1:18" ht="15" customHeight="1" thickBot="1" x14ac:dyDescent="0.25">
      <c r="A32" s="169" t="s">
        <v>82</v>
      </c>
      <c r="B32" s="293"/>
      <c r="C32" s="170"/>
      <c r="D32" s="210">
        <f>SUM(D4,D9,D10,D26,D30,D31)</f>
        <v>4151.3741947460794</v>
      </c>
      <c r="E32" s="211">
        <f>SUM(E4,E9,E10,E26,E30,E31)</f>
        <v>51290.535377209388</v>
      </c>
      <c r="F32" s="267">
        <f t="shared" ref="F32" si="3">SUM(F4,F9,F10,F26,F30,F31)</f>
        <v>5254.8950301696823</v>
      </c>
      <c r="G32" s="212">
        <f>SUM(D32:F32)</f>
        <v>60696.80460212515</v>
      </c>
      <c r="H32" s="164"/>
      <c r="I32" s="103"/>
      <c r="J32" s="294"/>
      <c r="K32" s="106"/>
      <c r="L32" s="96"/>
      <c r="M32" s="96"/>
      <c r="N32" s="96"/>
      <c r="O32" s="96"/>
      <c r="P32" s="97"/>
      <c r="Q32" s="103"/>
      <c r="R32" s="98"/>
    </row>
    <row r="33" spans="1:18" ht="14.25" x14ac:dyDescent="0.2">
      <c r="A33"/>
      <c r="B33"/>
      <c r="C33" s="148"/>
      <c r="D33" s="171"/>
      <c r="E33" s="171"/>
      <c r="F33" s="171"/>
      <c r="G33" s="171"/>
      <c r="H33" s="63"/>
      <c r="I33" s="103"/>
      <c r="J33" s="89"/>
      <c r="K33" s="92"/>
      <c r="L33" s="107"/>
      <c r="M33" s="107"/>
      <c r="N33" s="107"/>
      <c r="O33" s="107"/>
      <c r="P33" s="103"/>
      <c r="Q33" s="103"/>
      <c r="R33" s="103"/>
    </row>
    <row r="34" spans="1:18" ht="14.25" x14ac:dyDescent="0.2">
      <c r="A34"/>
      <c r="B34"/>
      <c r="C34" s="148"/>
      <c r="D34" s="148"/>
      <c r="E34" s="148"/>
      <c r="F34"/>
      <c r="G34" s="171"/>
      <c r="H34" s="63"/>
      <c r="I34" s="103"/>
      <c r="J34" s="89"/>
      <c r="K34" s="92"/>
      <c r="L34" s="92"/>
      <c r="M34" s="92"/>
      <c r="N34" s="89"/>
      <c r="O34" s="107"/>
      <c r="P34" s="103"/>
      <c r="Q34" s="103"/>
      <c r="R34" s="103"/>
    </row>
    <row r="35" spans="1:18" ht="14.25" x14ac:dyDescent="0.2">
      <c r="A35"/>
      <c r="B35"/>
      <c r="C35" s="148"/>
      <c r="D35" s="148"/>
      <c r="E35" s="148"/>
      <c r="F35"/>
      <c r="G35"/>
      <c r="H35" s="63"/>
      <c r="I35" s="103"/>
      <c r="J35" s="89"/>
      <c r="K35" s="92"/>
      <c r="L35" s="92"/>
      <c r="M35" s="92"/>
      <c r="N35" s="89"/>
      <c r="O35" s="89"/>
      <c r="P35" s="103"/>
      <c r="Q35" s="103"/>
      <c r="R35" s="103"/>
    </row>
    <row r="36" spans="1:18" ht="14.25" x14ac:dyDescent="0.2">
      <c r="A36"/>
      <c r="B36"/>
      <c r="C36" s="148"/>
      <c r="D36" s="148"/>
      <c r="E36" s="148"/>
      <c r="F36"/>
      <c r="G36"/>
      <c r="H36" s="63"/>
      <c r="I36" s="103"/>
      <c r="J36" s="89"/>
      <c r="K36" s="92"/>
      <c r="L36" s="92"/>
      <c r="M36" s="92"/>
      <c r="N36" s="89"/>
      <c r="O36" s="89"/>
      <c r="P36" s="103"/>
      <c r="Q36" s="103"/>
      <c r="R36" s="103"/>
    </row>
    <row r="37" spans="1:18" ht="14.25" x14ac:dyDescent="0.2">
      <c r="A37"/>
      <c r="B37"/>
      <c r="C37" s="148"/>
      <c r="D37" s="148"/>
      <c r="E37" s="148"/>
      <c r="F37"/>
      <c r="G37"/>
      <c r="H37" s="63"/>
      <c r="I37" s="103"/>
      <c r="P37" s="103"/>
      <c r="Q37" s="103"/>
      <c r="R37" s="103"/>
    </row>
    <row r="38" spans="1:18" ht="14.25" x14ac:dyDescent="0.2">
      <c r="A38"/>
      <c r="B38"/>
      <c r="C38" s="148"/>
      <c r="D38" s="148"/>
      <c r="E38" s="148"/>
      <c r="F38"/>
      <c r="G38"/>
      <c r="H38" s="63"/>
      <c r="I38" s="103"/>
      <c r="P38" s="103"/>
      <c r="Q38" s="103"/>
      <c r="R38" s="103"/>
    </row>
    <row r="39" spans="1:18" ht="14.25" x14ac:dyDescent="0.2">
      <c r="A39"/>
      <c r="B39"/>
      <c r="C39" s="148"/>
      <c r="D39" s="148"/>
      <c r="E39" s="148"/>
      <c r="F39"/>
      <c r="G39"/>
      <c r="H39" s="63"/>
      <c r="I39" s="103"/>
      <c r="P39" s="103"/>
      <c r="Q39" s="103"/>
      <c r="R39" s="103"/>
    </row>
    <row r="40" spans="1:18" ht="14.25" x14ac:dyDescent="0.2">
      <c r="A40"/>
      <c r="B40"/>
      <c r="C40" s="148"/>
      <c r="D40" s="148"/>
      <c r="E40" s="148"/>
      <c r="F40"/>
      <c r="G40"/>
      <c r="H40" s="63"/>
      <c r="I40" s="103"/>
      <c r="P40" s="103"/>
      <c r="Q40" s="103"/>
      <c r="R40" s="103"/>
    </row>
    <row r="41" spans="1:18" ht="14.25" x14ac:dyDescent="0.2">
      <c r="A41" s="147" t="s">
        <v>97</v>
      </c>
      <c r="B41"/>
      <c r="C41" s="148"/>
      <c r="D41" s="148"/>
      <c r="E41" s="148"/>
      <c r="F41"/>
      <c r="G41"/>
      <c r="H41"/>
    </row>
    <row r="42" spans="1:18" ht="14.25" x14ac:dyDescent="0.2">
      <c r="A42"/>
      <c r="B42"/>
      <c r="C42" s="148"/>
      <c r="D42" s="148"/>
      <c r="E42" s="148"/>
      <c r="F42"/>
      <c r="G42"/>
      <c r="H42"/>
    </row>
    <row r="43" spans="1:18" ht="14.25" x14ac:dyDescent="0.2">
      <c r="A43"/>
      <c r="B43"/>
      <c r="C43" s="148"/>
      <c r="D43" s="148"/>
      <c r="E43" s="148"/>
      <c r="F43"/>
      <c r="G43"/>
      <c r="H43"/>
    </row>
    <row r="44" spans="1:18" ht="14.25" x14ac:dyDescent="0.2">
      <c r="A44"/>
      <c r="B44"/>
      <c r="C44" s="148"/>
      <c r="D44" s="148"/>
      <c r="E44" s="148"/>
      <c r="F44"/>
      <c r="G44"/>
      <c r="H44"/>
    </row>
    <row r="45" spans="1:18" ht="14.25" x14ac:dyDescent="0.2">
      <c r="A45"/>
      <c r="B45"/>
      <c r="C45" s="148"/>
      <c r="D45" s="148"/>
      <c r="E45" s="148"/>
      <c r="F45"/>
      <c r="G45"/>
      <c r="H45"/>
    </row>
    <row r="46" spans="1:18" ht="14.25" x14ac:dyDescent="0.2">
      <c r="A46"/>
      <c r="B46"/>
      <c r="C46" s="148"/>
      <c r="D46" s="148"/>
      <c r="E46" s="148"/>
      <c r="F46"/>
      <c r="G46"/>
      <c r="H46"/>
      <c r="M46" s="108"/>
    </row>
    <row r="47" spans="1:18" ht="14.25" x14ac:dyDescent="0.2">
      <c r="A47"/>
      <c r="B47"/>
      <c r="C47" s="148"/>
      <c r="D47" s="148"/>
      <c r="E47" s="148"/>
      <c r="F47"/>
      <c r="G47"/>
      <c r="H47"/>
    </row>
    <row r="48" spans="1:18" ht="14.25" x14ac:dyDescent="0.2">
      <c r="A48"/>
      <c r="B48"/>
      <c r="C48" s="148"/>
      <c r="D48" s="148"/>
      <c r="E48" s="148"/>
      <c r="F48"/>
      <c r="G48"/>
      <c r="H48"/>
    </row>
    <row r="49" spans="1:8" ht="14.25" x14ac:dyDescent="0.2">
      <c r="A49"/>
      <c r="B49"/>
      <c r="C49" s="148"/>
      <c r="D49" s="148"/>
      <c r="E49" s="148"/>
      <c r="F49"/>
      <c r="G49"/>
      <c r="H49"/>
    </row>
    <row r="50" spans="1:8" ht="14.25" x14ac:dyDescent="0.2">
      <c r="A50"/>
      <c r="B50"/>
      <c r="C50" s="148"/>
      <c r="D50" s="148"/>
      <c r="E50" s="148"/>
      <c r="F50"/>
      <c r="G50"/>
      <c r="H50"/>
    </row>
    <row r="51" spans="1:8" ht="14.25" x14ac:dyDescent="0.2">
      <c r="A51"/>
      <c r="B51"/>
      <c r="C51" s="148"/>
      <c r="D51" s="148"/>
      <c r="E51" s="148"/>
      <c r="F51"/>
      <c r="G51"/>
      <c r="H51"/>
    </row>
    <row r="52" spans="1:8" ht="14.25" x14ac:dyDescent="0.2">
      <c r="A52"/>
      <c r="B52"/>
      <c r="C52" s="148"/>
      <c r="D52" s="148"/>
      <c r="E52" s="148"/>
      <c r="F52"/>
      <c r="G52"/>
      <c r="H52"/>
    </row>
  </sheetData>
  <mergeCells count="5">
    <mergeCell ref="J2:O2"/>
    <mergeCell ref="B4:B7"/>
    <mergeCell ref="J4:J7"/>
    <mergeCell ref="B9:B32"/>
    <mergeCell ref="J9:J32"/>
  </mergeCells>
  <conditionalFormatting sqref="M49:M75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{41AB8184-8831-4254-927A-6229D30ADC1D}</x14:id>
        </ext>
      </extLst>
    </cfRule>
  </conditionalFormatting>
  <hyperlinks>
    <hyperlink ref="A50" location="Contents!A1" display="Return to contents"/>
    <hyperlink ref="A41" location="Contents!A1" display="Return to contents"/>
  </hyperlinks>
  <pageMargins left="0.36" right="0.43" top="1" bottom="1" header="0.5" footer="0.5"/>
  <pageSetup paperSize="9" scale="60" orientation="portrait" r:id="rId1"/>
  <headerFooter alignWithMargins="0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1AB8184-8831-4254-927A-6229D30ADC1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M49:M75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4B59216-B13C-4687-8F20-ED6B2F3F3897}"/>
</file>

<file path=customXml/itemProps2.xml><?xml version="1.0" encoding="utf-8"?>
<ds:datastoreItem xmlns:ds="http://schemas.openxmlformats.org/officeDocument/2006/customXml" ds:itemID="{065BDE8B-46ED-426E-8CA6-5976F6251D91}"/>
</file>

<file path=customXml/itemProps3.xml><?xml version="1.0" encoding="utf-8"?>
<ds:datastoreItem xmlns:ds="http://schemas.openxmlformats.org/officeDocument/2006/customXml" ds:itemID="{F48B8B38-FCA2-4A15-854F-C6569CAAD13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3</vt:i4>
      </vt:variant>
    </vt:vector>
  </HeadingPairs>
  <TitlesOfParts>
    <vt:vector size="12" baseType="lpstr">
      <vt:lpstr>Contents</vt:lpstr>
      <vt:lpstr>Charts</vt:lpstr>
      <vt:lpstr>Table 1 - Quarterly Tonnes</vt:lpstr>
      <vt:lpstr>Table 2 - Annual Tonnes</vt:lpstr>
      <vt:lpstr>Table 3 - Quarterly PJ</vt:lpstr>
      <vt:lpstr>Table 4 - Annual PJ</vt:lpstr>
      <vt:lpstr>Table 5 - Production</vt:lpstr>
      <vt:lpstr>Table 6 - Consumption Tonnes</vt:lpstr>
      <vt:lpstr>Table 7 - Consumption TJ</vt:lpstr>
      <vt:lpstr>'Table 5 - Production'!Print_Area</vt:lpstr>
      <vt:lpstr>'Table 6 - Consumption Tonnes'!Print_Area</vt:lpstr>
      <vt:lpstr>'Table 7 - Consumption TJ'!Print_Area</vt:lpstr>
    </vt:vector>
  </TitlesOfParts>
  <Company>Ministry of Economic Development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Lawrence</dc:creator>
  <cp:lastModifiedBy>Finbar Maunsell</cp:lastModifiedBy>
  <cp:lastPrinted>2013-12-08T22:54:24Z</cp:lastPrinted>
  <dcterms:created xsi:type="dcterms:W3CDTF">2011-08-18T01:17:26Z</dcterms:created>
  <dcterms:modified xsi:type="dcterms:W3CDTF">2020-06-16T03:36:49Z</dcterms:modified>
</cp:coreProperties>
</file>